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FD130D8D-3904-6245-A705-6D8B15A60EEA}" xr6:coauthVersionLast="33" xr6:coauthVersionMax="33" xr10:uidLastSave="{00000000-0000-0000-0000-000000000000}"/>
  <bookViews>
    <workbookView xWindow="18340" yWindow="460" windowWidth="32860" windowHeight="2682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5" i="13" l="1"/>
  <c r="K15" i="13"/>
  <c r="K21" i="13" l="1"/>
  <c r="K7" i="13"/>
  <c r="H7" i="13"/>
  <c r="K20" i="13"/>
  <c r="E22" i="12"/>
  <c r="F119" i="21"/>
  <c r="E60" i="21"/>
  <c r="E128" i="21"/>
  <c r="K23" i="13"/>
  <c r="K19" i="13"/>
  <c r="K18" i="13"/>
  <c r="K17" i="13"/>
  <c r="L105" i="21"/>
  <c r="M10" i="13"/>
  <c r="K11" i="13"/>
  <c r="E38" i="21"/>
  <c r="E24" i="21"/>
  <c r="E39" i="21"/>
  <c r="E40" i="21"/>
  <c r="K12" i="13"/>
  <c r="H12" i="13"/>
  <c r="V45" i="21"/>
  <c r="K6" i="13"/>
  <c r="H10" i="13"/>
  <c r="K22" i="13"/>
  <c r="K16" i="13"/>
  <c r="H16" i="13"/>
  <c r="H6" i="13"/>
  <c r="E11" i="12"/>
  <c r="H22" i="13"/>
  <c r="H25" i="13"/>
  <c r="E27" i="12"/>
  <c r="H24" i="13"/>
  <c r="E25" i="12"/>
  <c r="H11" i="13"/>
  <c r="H23" i="13"/>
  <c r="E16" i="12"/>
  <c r="E20" i="12"/>
  <c r="E33" i="12"/>
  <c r="E32" i="12"/>
  <c r="E24" i="12"/>
  <c r="E31" i="12"/>
</calcChain>
</file>

<file path=xl/sharedStrings.xml><?xml version="1.0" encoding="utf-8"?>
<sst xmlns="http://schemas.openxmlformats.org/spreadsheetml/2006/main" count="260" uniqueCount="181">
  <si>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</si>
  <si>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</si>
  <si>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</si>
  <si>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</si>
  <si>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</si>
  <si>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</si>
  <si>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</si>
  <si>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</si>
  <si>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</si>
  <si>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</si>
  <si>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</si>
  <si>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</si>
  <si>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</si>
  <si>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</si>
  <si>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</si>
  <si>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</si>
  <si>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</si>
  <si>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</si>
  <si>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</si>
  <si>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</si>
  <si>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</si>
  <si>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</si>
  <si>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</si>
  <si>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</si>
  <si>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</si>
  <si>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</si>
  <si>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</si>
  <si>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</si>
  <si>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</si>
  <si>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</si>
  <si>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</si>
  <si>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</si>
  <si>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</si>
  <si>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</si>
  <si>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</si>
  <si>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</si>
  <si>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</si>
  <si>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</si>
  <si>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</si>
  <si>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</si>
  <si>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</si>
  <si>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</si>
  <si>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</si>
  <si>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</si>
  <si>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</si>
  <si>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</si>
  <si>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</si>
  <si>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</si>
  <si>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</si>
  <si>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</si>
  <si>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</si>
  <si>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</si>
  <si>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</si>
  <si>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</si>
  <si>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</si>
  <si>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</si>
  <si>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</si>
  <si>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</si>
  <si>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</si>
  <si>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</si>
  <si>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</si>
  <si>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</si>
  <si>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</si>
  <si>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</si>
  <si>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</si>
  <si>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</si>
  <si>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</si>
  <si>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</si>
  <si>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energy_power_solar_PV_solar_radiation.central_producer.ad</t>
  </si>
  <si>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</si>
  <si>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</si>
  <si>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</si>
  <si>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</si>
  <si>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</si>
  <si>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</si>
  <si>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</si>
  <si>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</si>
  <si>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</si>
  <si>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</si>
  <si>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</si>
  <si>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</si>
  <si>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</si>
  <si>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</si>
  <si>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</si>
  <si>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</si>
  <si>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</si>
  <si>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</si>
  <si>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</si>
  <si>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</si>
  <si>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</si>
  <si>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</si>
  <si>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</si>
  <si>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</si>
  <si>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</si>
  <si>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</si>
  <si>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</si>
  <si>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</si>
  <si>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</si>
  <si>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</si>
  <si>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</si>
  <si>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</si>
  <si>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</si>
  <si>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</si>
  <si>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</si>
  <si>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</si>
  <si>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</si>
  <si>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</si>
  <si>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</si>
  <si>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</si>
  <si>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</si>
  <si>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</si>
  <si>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</si>
  <si>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</si>
  <si>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</si>
  <si>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</si>
  <si>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</si>
  <si>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</si>
  <si>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</si>
  <si>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</si>
  <si>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</si>
  <si>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</si>
  <si>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</si>
  <si>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</si>
  <si>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</si>
  <si>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</si>
  <si>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</si>
  <si>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</si>
  <si>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</si>
  <si>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</si>
  <si>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</si>
  <si>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</si>
  <si>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</si>
  <si>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</si>
  <si>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</si>
  <si>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</si>
  <si>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</si>
  <si>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</si>
  <si>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PS. There is a mistake here that it should be 600 km2 instead of 600 m2</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</si>
  <si>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</si>
  <si>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</si>
  <si>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</si>
  <si>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</si>
  <si>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</si>
  <si>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</si>
  <si>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</si>
  <si>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</si>
  <si>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</si>
  <si>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</si>
  <si>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</si>
  <si>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</si>
  <si>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</si>
  <si>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</si>
  <si>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</si>
  <si>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</si>
  <si>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</si>
  <si>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</si>
  <si>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</si>
  <si>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</si>
  <si>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</si>
  <si>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</si>
  <si>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</si>
  <si>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</si>
  <si>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</si>
  <si>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</si>
  <si>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</si>
  <si>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</si>
  <si>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</si>
  <si>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</si>
  <si>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</si>
  <si>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</si>
  <si>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</si>
  <si>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</si>
  <si>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</si>
  <si>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</si>
  <si>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</si>
  <si>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</si>
  <si>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</si>
  <si>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</si>
  <si>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</si>
  <si>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</si>
  <si>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Installation costs set to 0, they are added to initial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</si>
</sst>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0"/>
    <numFmt numFmtId="166" formatCode="0.000"/>
    <numFmt numFmtId="167" formatCode="0.0%"/>
    <numFmt numFmtId="168" formatCode="#,##0\ [$€-1];[Red]\-#,##0\ [$€-1]"/>
    <numFmt numFmtId="169" formatCode="_(* #,##0.00_);_(* \(#,##0.00\);_(* &quot;-&quot;??_);_(@_)"/>
    <numFmt numFmtId="170" formatCode="_(* #,##0_);_(* \(#,##0\);_(* &quot;-&quot;??_);_(@_)"/>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43" fontId="40" fillId="0" borderId="0" applyFont="0" applyFill="0" applyBorder="0" applyAlignment="0" applyProtection="0"/>
    <xf numFmtId="9" fontId="40" fillId="0" borderId="0" applyFont="0" applyFill="0" applyBorder="0" applyAlignment="0" applyProtection="0"/>
  </cellStyleXfs>
  <cellXfs count="219">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49" fontId="31" fillId="2"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6" fontId="24" fillId="0" borderId="0" xfId="0" applyNumberFormat="1" applyFont="1" applyFill="1" applyBorder="1" applyAlignment="1" applyProtection="1">
      <alignment vertical="center"/>
    </xf>
    <xf numFmtId="166"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5"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4"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3" fontId="24" fillId="0" borderId="0" xfId="0" applyNumberFormat="1" applyFont="1" applyFill="1" applyBorder="1" applyAlignment="1" applyProtection="1">
      <alignment horizontal="left" vertical="center" indent="2"/>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4"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5" fillId="3" borderId="0" xfId="0" applyFont="1" applyFill="1" applyBorder="1"/>
    <xf numFmtId="0" fontId="24" fillId="2" borderId="7" xfId="0" applyFont="1" applyFill="1" applyBorder="1"/>
    <xf numFmtId="0" fontId="30" fillId="0" borderId="0"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Font="1" applyFill="1" applyBorder="1"/>
    <xf numFmtId="3" fontId="19" fillId="0" borderId="0" xfId="0" applyNumberFormat="1" applyFont="1" applyFill="1" applyBorder="1" applyAlignment="1" applyProtection="1">
      <alignment horizontal="left" vertical="center" indent="3"/>
    </xf>
    <xf numFmtId="164" fontId="24" fillId="2" borderId="18" xfId="0" applyNumberFormat="1" applyFont="1" applyFill="1" applyBorder="1"/>
    <xf numFmtId="0" fontId="30" fillId="2" borderId="16" xfId="0" applyFont="1" applyFill="1" applyBorder="1"/>
    <xf numFmtId="0" fontId="17" fillId="0" borderId="0" xfId="0" applyFont="1" applyFill="1" applyBorder="1"/>
    <xf numFmtId="0" fontId="16" fillId="0" borderId="0" xfId="0" applyFont="1" applyFill="1" applyBorder="1"/>
    <xf numFmtId="166" fontId="15" fillId="0" borderId="0" xfId="0" applyNumberFormat="1" applyFont="1" applyFill="1" applyBorder="1" applyAlignment="1" applyProtection="1">
      <alignment vertical="center"/>
    </xf>
    <xf numFmtId="0" fontId="14" fillId="0" borderId="0" xfId="0" applyFont="1" applyFill="1" applyBorder="1"/>
    <xf numFmtId="1" fontId="24" fillId="2" borderId="21"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3" fillId="0" borderId="0" xfId="0"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0" fontId="12" fillId="2" borderId="0" xfId="0" applyFont="1" applyFill="1" applyBorder="1"/>
    <xf numFmtId="49" fontId="12" fillId="2" borderId="0" xfId="0" applyNumberFormat="1" applyFont="1" applyFill="1" applyBorder="1"/>
    <xf numFmtId="0" fontId="12" fillId="2" borderId="16" xfId="0" applyFont="1" applyFill="1" applyBorder="1"/>
    <xf numFmtId="0" fontId="12" fillId="2" borderId="0" xfId="0" applyFont="1" applyFill="1" applyBorder="1" applyAlignment="1">
      <alignment vertical="top"/>
    </xf>
    <xf numFmtId="0" fontId="12" fillId="0" borderId="0" xfId="0" applyFont="1" applyFill="1" applyBorder="1" applyAlignment="1">
      <alignment vertical="top"/>
    </xf>
    <xf numFmtId="0" fontId="12" fillId="2" borderId="0" xfId="177" applyFont="1" applyFill="1" applyBorder="1" applyAlignment="1" applyProtection="1">
      <alignment vertical="top"/>
    </xf>
    <xf numFmtId="165" fontId="18" fillId="2" borderId="18" xfId="0" applyNumberFormat="1" applyFont="1" applyFill="1" applyBorder="1"/>
    <xf numFmtId="2" fontId="24" fillId="2" borderId="21" xfId="0" applyNumberFormat="1" applyFont="1" applyFill="1" applyBorder="1"/>
    <xf numFmtId="0" fontId="30" fillId="2" borderId="17" xfId="0" applyFont="1" applyFill="1" applyBorder="1"/>
    <xf numFmtId="0" fontId="11" fillId="2" borderId="2" xfId="0" applyFont="1" applyFill="1" applyBorder="1"/>
    <xf numFmtId="0" fontId="30" fillId="2" borderId="7" xfId="0" applyFont="1" applyFill="1" applyBorder="1"/>
    <xf numFmtId="0" fontId="11" fillId="2" borderId="0" xfId="0" applyFont="1" applyFill="1" applyBorder="1"/>
    <xf numFmtId="0" fontId="3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1" fillId="0" borderId="0" xfId="0" applyFont="1" applyFill="1" applyBorder="1"/>
    <xf numFmtId="166"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3" fontId="11" fillId="0" borderId="0" xfId="0" applyNumberFormat="1" applyFont="1" applyFill="1" applyBorder="1" applyAlignment="1" applyProtection="1">
      <alignment horizontal="left" vertical="center" indent="2"/>
    </xf>
    <xf numFmtId="0" fontId="30" fillId="2" borderId="9"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6" fontId="15" fillId="2" borderId="0" xfId="0" applyNumberFormat="1" applyFont="1" applyFill="1" applyBorder="1" applyAlignment="1" applyProtection="1">
      <alignment vertical="center"/>
    </xf>
    <xf numFmtId="0" fontId="24" fillId="0" borderId="0" xfId="0" applyFont="1" applyFill="1"/>
    <xf numFmtId="3" fontId="10" fillId="0" borderId="0" xfId="0" applyNumberFormat="1" applyFont="1" applyFill="1" applyBorder="1" applyAlignment="1" applyProtection="1">
      <alignment horizontal="left" vertical="center" indent="3"/>
    </xf>
    <xf numFmtId="10" fontId="10" fillId="0" borderId="0" xfId="0" applyNumberFormat="1" applyFont="1" applyFill="1" applyBorder="1" applyAlignment="1" applyProtection="1">
      <alignment horizontal="left" vertical="center" indent="2"/>
    </xf>
    <xf numFmtId="0" fontId="34" fillId="2" borderId="0" xfId="0" applyNumberFormat="1" applyFont="1" applyFill="1" applyBorder="1" applyAlignment="1" applyProtection="1">
      <alignment vertical="center"/>
    </xf>
    <xf numFmtId="0" fontId="29" fillId="2" borderId="19"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0" fontId="32" fillId="2" borderId="9" xfId="0" applyFont="1" applyFill="1" applyBorder="1"/>
    <xf numFmtId="164" fontId="24" fillId="2" borderId="21" xfId="0" applyNumberFormat="1" applyFont="1" applyFill="1" applyBorder="1"/>
    <xf numFmtId="0" fontId="20" fillId="2" borderId="0" xfId="0" applyFont="1" applyFill="1" applyBorder="1"/>
    <xf numFmtId="0" fontId="31" fillId="2" borderId="0" xfId="0" applyFont="1" applyFill="1" applyBorder="1"/>
    <xf numFmtId="0" fontId="36" fillId="2" borderId="0" xfId="0" applyFont="1" applyFill="1" applyBorder="1"/>
    <xf numFmtId="0" fontId="9" fillId="2" borderId="0" xfId="0" applyFont="1" applyFill="1" applyBorder="1"/>
    <xf numFmtId="0" fontId="9" fillId="2" borderId="0" xfId="0" applyFont="1" applyFill="1"/>
    <xf numFmtId="0" fontId="9" fillId="0" borderId="0" xfId="0" applyFont="1" applyFill="1" applyBorder="1"/>
    <xf numFmtId="0" fontId="8" fillId="0" borderId="0" xfId="0" applyFont="1" applyFill="1" applyBorder="1"/>
    <xf numFmtId="168" fontId="8" fillId="0" borderId="0" xfId="0" applyNumberFormat="1" applyFont="1" applyFill="1" applyBorder="1"/>
    <xf numFmtId="0" fontId="9" fillId="2" borderId="3" xfId="0" applyFont="1" applyFill="1" applyBorder="1"/>
    <xf numFmtId="0" fontId="9" fillId="2" borderId="4" xfId="0" applyFont="1" applyFill="1" applyBorder="1"/>
    <xf numFmtId="0" fontId="9" fillId="2" borderId="15" xfId="0" applyFont="1" applyFill="1" applyBorder="1"/>
    <xf numFmtId="0" fontId="9" fillId="2" borderId="6" xfId="0" applyFont="1" applyFill="1" applyBorder="1"/>
    <xf numFmtId="0" fontId="9" fillId="2" borderId="5" xfId="0" applyFont="1" applyFill="1" applyBorder="1"/>
    <xf numFmtId="167" fontId="9" fillId="2" borderId="0" xfId="0" applyNumberFormat="1" applyFont="1" applyFill="1" applyBorder="1"/>
    <xf numFmtId="0" fontId="30" fillId="2" borderId="19" xfId="0" applyFont="1" applyFill="1" applyBorder="1"/>
    <xf numFmtId="0" fontId="7" fillId="2" borderId="0" xfId="0" applyFont="1" applyFill="1" applyBorder="1"/>
    <xf numFmtId="49" fontId="6" fillId="2" borderId="0" xfId="0" applyNumberFormat="1" applyFont="1" applyFill="1" applyBorder="1"/>
    <xf numFmtId="0" fontId="5" fillId="2"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3"/>
    </xf>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2" fontId="38" fillId="4" borderId="18" xfId="0" applyNumberFormat="1" applyFont="1" applyFill="1" applyBorder="1"/>
    <xf numFmtId="3" fontId="5" fillId="0" borderId="0" xfId="0" applyNumberFormat="1" applyFont="1" applyFill="1" applyBorder="1" applyAlignment="1" applyProtection="1">
      <alignment horizontal="left" vertical="center" indent="3"/>
    </xf>
    <xf numFmtId="0" fontId="5" fillId="2" borderId="18" xfId="0" applyFont="1" applyFill="1" applyBorder="1"/>
    <xf numFmtId="0" fontId="5" fillId="2" borderId="20" xfId="0" applyFont="1" applyFill="1" applyBorder="1"/>
    <xf numFmtId="0" fontId="38" fillId="4" borderId="18" xfId="0" applyFont="1" applyFill="1" applyBorder="1"/>
    <xf numFmtId="0" fontId="5" fillId="2" borderId="0" xfId="0" applyFont="1" applyFill="1" applyBorder="1" applyAlignment="1">
      <alignment vertical="top"/>
    </xf>
    <xf numFmtId="49" fontId="5" fillId="2" borderId="0" xfId="0" applyNumberFormat="1" applyFont="1" applyFill="1" applyBorder="1"/>
    <xf numFmtId="0" fontId="5" fillId="0" borderId="0" xfId="0" applyFont="1" applyFill="1" applyBorder="1"/>
    <xf numFmtId="0" fontId="5" fillId="0" borderId="0" xfId="0" applyFont="1" applyFill="1"/>
    <xf numFmtId="2" fontId="23" fillId="0" borderId="18" xfId="0" applyNumberFormat="1" applyFont="1" applyFill="1" applyBorder="1" applyAlignment="1" applyProtection="1">
      <alignment horizontal="right" vertical="center"/>
    </xf>
    <xf numFmtId="2" fontId="30" fillId="0" borderId="0" xfId="0" applyNumberFormat="1" applyFont="1" applyFill="1" applyBorder="1" applyAlignment="1" applyProtection="1">
      <alignment horizontal="right" vertical="center"/>
    </xf>
    <xf numFmtId="164" fontId="24" fillId="0" borderId="18" xfId="0" applyNumberFormat="1" applyFont="1" applyFill="1" applyBorder="1"/>
    <xf numFmtId="2" fontId="24" fillId="0" borderId="18" xfId="0" applyNumberFormat="1" applyFont="1" applyFill="1" applyBorder="1"/>
    <xf numFmtId="2" fontId="24" fillId="0" borderId="0" xfId="0" applyNumberFormat="1" applyFont="1" applyFill="1" applyBorder="1"/>
    <xf numFmtId="0" fontId="38" fillId="4" borderId="0" xfId="0" applyFont="1" applyFill="1"/>
    <xf numFmtId="0" fontId="38" fillId="0" borderId="0" xfId="0" applyFont="1" applyAlignment="1">
      <alignment vertical="top"/>
    </xf>
    <xf numFmtId="0" fontId="38" fillId="4" borderId="0" xfId="0" applyFont="1" applyFill="1" applyAlignment="1">
      <alignment vertical="top"/>
    </xf>
    <xf numFmtId="0" fontId="38" fillId="4" borderId="0" xfId="0" applyFont="1" applyFill="1" applyAlignment="1">
      <alignment vertical="top" wrapText="1"/>
    </xf>
    <xf numFmtId="49" fontId="38" fillId="4" borderId="0" xfId="0" applyNumberFormat="1" applyFont="1" applyFill="1" applyAlignment="1">
      <alignment vertical="top" wrapText="1"/>
    </xf>
    <xf numFmtId="0" fontId="39" fillId="0" borderId="0" xfId="0" applyFont="1"/>
    <xf numFmtId="2" fontId="24" fillId="0" borderId="18" xfId="0" applyNumberFormat="1" applyFont="1" applyFill="1" applyBorder="1" applyAlignment="1" applyProtection="1">
      <alignment vertical="center"/>
    </xf>
    <xf numFmtId="0" fontId="5" fillId="2" borderId="21" xfId="0" applyFont="1" applyFill="1" applyBorder="1"/>
    <xf numFmtId="0" fontId="4" fillId="0" borderId="0" xfId="0" applyFont="1" applyFill="1" applyBorder="1"/>
    <xf numFmtId="0" fontId="3" fillId="2" borderId="0" xfId="0" applyFont="1" applyFill="1" applyBorder="1" applyAlignment="1">
      <alignment vertical="top"/>
    </xf>
    <xf numFmtId="0" fontId="3" fillId="2" borderId="0" xfId="0" applyFont="1" applyFill="1"/>
    <xf numFmtId="49" fontId="3" fillId="2" borderId="0" xfId="0" applyNumberFormat="1" applyFont="1" applyFill="1"/>
    <xf numFmtId="0" fontId="27" fillId="2" borderId="0" xfId="177" applyNumberFormat="1" applyFill="1" applyAlignment="1" applyProtection="1"/>
    <xf numFmtId="0" fontId="3" fillId="2" borderId="0" xfId="0" applyFont="1" applyFill="1" applyBorder="1"/>
    <xf numFmtId="164" fontId="24" fillId="2" borderId="18" xfId="0" applyNumberFormat="1" applyFont="1" applyFill="1" applyBorder="1" applyAlignment="1" applyProtection="1">
      <alignment horizontal="right" vertical="center"/>
    </xf>
    <xf numFmtId="0" fontId="3" fillId="2" borderId="6" xfId="0" applyFont="1" applyFill="1" applyBorder="1"/>
    <xf numFmtId="0" fontId="3" fillId="2" borderId="22" xfId="0" applyFont="1" applyFill="1" applyBorder="1"/>
    <xf numFmtId="0" fontId="3" fillId="2" borderId="5" xfId="0" applyFont="1" applyFill="1" applyBorder="1"/>
    <xf numFmtId="170" fontId="3" fillId="2" borderId="22" xfId="308" applyNumberFormat="1" applyFont="1" applyFill="1" applyBorder="1"/>
    <xf numFmtId="170" fontId="3" fillId="0" borderId="22" xfId="308" applyNumberFormat="1" applyFont="1" applyFill="1" applyBorder="1"/>
    <xf numFmtId="0" fontId="3" fillId="0" borderId="22" xfId="0" applyFont="1" applyFill="1" applyBorder="1"/>
    <xf numFmtId="3" fontId="3" fillId="2" borderId="22" xfId="0" applyNumberFormat="1" applyFont="1" applyFill="1" applyBorder="1"/>
    <xf numFmtId="0" fontId="3" fillId="6" borderId="22" xfId="0" applyFont="1" applyFill="1" applyBorder="1"/>
    <xf numFmtId="170" fontId="3" fillId="6" borderId="22" xfId="308" applyNumberFormat="1" applyFont="1" applyFill="1" applyBorder="1"/>
    <xf numFmtId="169" fontId="3" fillId="6" borderId="22" xfId="0" applyNumberFormat="1" applyFont="1" applyFill="1" applyBorder="1"/>
    <xf numFmtId="2" fontId="3" fillId="6" borderId="22" xfId="0" applyNumberFormat="1" applyFont="1" applyFill="1" applyBorder="1"/>
    <xf numFmtId="164" fontId="3" fillId="0" borderId="18" xfId="0" applyNumberFormat="1" applyFont="1" applyFill="1" applyBorder="1" applyAlignment="1" applyProtection="1">
      <alignment vertical="center"/>
    </xf>
    <xf numFmtId="14" fontId="3" fillId="2" borderId="0" xfId="0" applyNumberFormat="1" applyFont="1" applyFill="1" applyAlignment="1">
      <alignment horizontal="left"/>
    </xf>
    <xf numFmtId="14" fontId="3" fillId="2" borderId="0" xfId="0" applyNumberFormat="1" applyFont="1" applyFill="1" applyAlignment="1">
      <alignment horizontal="right"/>
    </xf>
    <xf numFmtId="0" fontId="3" fillId="13" borderId="0" xfId="0" applyFont="1" applyFill="1"/>
    <xf numFmtId="166" fontId="3" fillId="13" borderId="0" xfId="0" applyNumberFormat="1" applyFont="1" applyFill="1"/>
    <xf numFmtId="0" fontId="3" fillId="13" borderId="0" xfId="0" applyFont="1" applyFill="1" applyAlignment="1">
      <alignment horizontal="right"/>
    </xf>
    <xf numFmtId="15" fontId="3" fillId="13" borderId="0" xfId="0" applyNumberFormat="1" applyFont="1" applyFill="1"/>
    <xf numFmtId="0" fontId="3" fillId="2" borderId="0" xfId="0" applyFont="1" applyFill="1" applyAlignment="1">
      <alignment horizontal="left"/>
    </xf>
    <xf numFmtId="0" fontId="3" fillId="2" borderId="0" xfId="0" applyFont="1" applyFill="1" applyAlignment="1">
      <alignment horizontal="right"/>
    </xf>
    <xf numFmtId="0" fontId="3" fillId="0" borderId="0" xfId="0" applyNumberFormat="1" applyFont="1" applyFill="1" applyBorder="1" applyAlignment="1" applyProtection="1">
      <alignment horizontal="left" vertical="center" indent="3"/>
    </xf>
    <xf numFmtId="0" fontId="3" fillId="2" borderId="22" xfId="309" applyNumberFormat="1" applyFont="1" applyFill="1" applyBorder="1"/>
    <xf numFmtId="166" fontId="3" fillId="0" borderId="0" xfId="0" applyNumberFormat="1" applyFont="1" applyFill="1" applyBorder="1" applyAlignment="1" applyProtection="1">
      <alignment vertical="center"/>
    </xf>
    <xf numFmtId="0" fontId="2" fillId="0" borderId="0" xfId="0" applyFont="1" applyFill="1" applyBorder="1"/>
    <xf numFmtId="0" fontId="38" fillId="4" borderId="17" xfId="0" applyFont="1" applyFill="1" applyBorder="1" applyAlignment="1">
      <alignment horizontal="left" vertical="top" wrapText="1"/>
    </xf>
    <xf numFmtId="0" fontId="38" fillId="4" borderId="2" xfId="0" applyFont="1" applyFill="1" applyBorder="1" applyAlignment="1">
      <alignment horizontal="left" vertical="top" wrapText="1"/>
    </xf>
    <xf numFmtId="0" fontId="38" fillId="4" borderId="13" xfId="0" applyFont="1" applyFill="1" applyBorder="1" applyAlignment="1">
      <alignment horizontal="left" vertical="top" wrapText="1"/>
    </xf>
    <xf numFmtId="0" fontId="38" fillId="4" borderId="7" xfId="0" applyFont="1" applyFill="1" applyBorder="1" applyAlignment="1">
      <alignment horizontal="left" vertical="top" wrapText="1"/>
    </xf>
    <xf numFmtId="0" fontId="38" fillId="4" borderId="0" xfId="0" applyFont="1" applyFill="1" applyBorder="1" applyAlignment="1">
      <alignment horizontal="left" vertical="top" wrapText="1"/>
    </xf>
    <xf numFmtId="0" fontId="38" fillId="4" borderId="8" xfId="0" applyFont="1" applyFill="1" applyBorder="1" applyAlignment="1">
      <alignment horizontal="left" vertical="top" wrapText="1"/>
    </xf>
    <xf numFmtId="0" fontId="38" fillId="4" borderId="1" xfId="0" applyFont="1" applyFill="1" applyBorder="1" applyAlignment="1">
      <alignment horizontal="left" vertical="top" wrapText="1"/>
    </xf>
    <xf numFmtId="0" fontId="38" fillId="4" borderId="9" xfId="0" applyFont="1" applyFill="1" applyBorder="1" applyAlignment="1">
      <alignment horizontal="left" vertical="top" wrapText="1"/>
    </xf>
    <xf numFmtId="0" fontId="38" fillId="4" borderId="14" xfId="0" applyFont="1" applyFill="1" applyBorder="1" applyAlignment="1">
      <alignment horizontal="left" vertical="top" wrapText="1"/>
    </xf>
    <xf numFmtId="0" fontId="30" fillId="2" borderId="18" xfId="0" applyFont="1" applyFill="1" applyBorder="1"/>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oneCellAnchor>
    <xdr:from>
      <xdr:col>7</xdr:col>
      <xdr:colOff>1675531</xdr:colOff>
      <xdr:row>25</xdr:row>
      <xdr:rowOff>172071</xdr:rowOff>
    </xdr:from>
    <xdr:ext cx="6531405" cy="4916698"/>
    <xdr:pic>
      <xdr:nvPicPr>
        <xdr:cNvPr id="9" name="Picture 8">
          <a:extLst>
            <a:ext uri="{FF2B5EF4-FFF2-40B4-BE49-F238E27FC236}">
              <a16:creationId xmlns:a16="http://schemas.microsoft.com/office/drawing/2014/main" id="{A26A38F9-2A87-A74A-8B38-1D827462F82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644" t="15362" r="5319"/>
        <a:stretch/>
      </xdr:blipFill>
      <xdr:spPr>
        <a:xfrm>
          <a:off x="10768731" y="8312771"/>
          <a:ext cx="6531405" cy="4916698"/>
        </a:xfrm>
        <a:prstGeom prst="rect">
          <a:avLst/>
        </a:prstGeom>
      </xdr:spPr>
    </xdr:pic>
    <xdr:clientData/>
  </xdr:one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5"/>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6"/>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7"/>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8"/>
        <a:stretch>
          <a:fillRect/>
        </a:stretch>
      </xdr:blipFill>
      <xdr:spPr>
        <a:xfrm>
          <a:off x="7861300" y="28117800"/>
          <a:ext cx="6850380" cy="1228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68" customWidth="1"/>
    <col min="2" max="2" width="12" style="32" customWidth="1"/>
    <col min="3" max="3" width="38.5" style="32" customWidth="1"/>
    <col min="4" max="16384" width="10.6640625" style="32"/>
  </cols>
  <sheetData>
    <row r="1" spans="1:3" s="66" customFormat="1">
      <c r="A1" s="64"/>
      <c r="B1" s="65"/>
      <c r="C1" s="65"/>
    </row>
    <row r="2" spans="1:3" ht="21">
      <c r="A2" s="7"/>
      <c r="B2" s="67" t="s">
        <v>19</v>
      </c>
      <c r="C2" s="67"/>
    </row>
    <row r="3" spans="1:3">
      <c r="A3" s="7"/>
      <c r="B3" s="14"/>
      <c r="C3" s="14"/>
    </row>
    <row r="4" spans="1:3">
      <c r="A4" s="7"/>
      <c r="B4" s="8" t="s">
        <v>20</v>
      </c>
      <c r="C4" s="9" t="s">
        <v>68</v>
      </c>
    </row>
    <row r="5" spans="1:3">
      <c r="A5" s="7"/>
      <c r="B5" s="10" t="s">
        <v>70</v>
      </c>
      <c r="C5" s="11" t="s">
        <v>71</v>
      </c>
    </row>
    <row r="6" spans="1:3">
      <c r="A6" s="7"/>
      <c r="B6" s="12" t="s">
        <v>22</v>
      </c>
      <c r="C6" s="13" t="s">
        <v>23</v>
      </c>
    </row>
    <row r="7" spans="1:3">
      <c r="A7" s="7"/>
      <c r="B7" s="14"/>
      <c r="C7" s="14"/>
    </row>
    <row r="8" spans="1:3">
      <c r="A8" s="7"/>
      <c r="B8" s="14"/>
      <c r="C8" s="14"/>
    </row>
    <row r="9" spans="1:3">
      <c r="A9" s="7"/>
      <c r="B9" s="101" t="s">
        <v>72</v>
      </c>
      <c r="C9" s="102"/>
    </row>
    <row r="10" spans="1:3">
      <c r="A10" s="7"/>
      <c r="B10" s="103"/>
      <c r="C10" s="104"/>
    </row>
    <row r="11" spans="1:3">
      <c r="A11" s="7"/>
      <c r="B11" s="103" t="s">
        <v>73</v>
      </c>
      <c r="C11" s="105" t="s">
        <v>74</v>
      </c>
    </row>
    <row r="12" spans="1:3" ht="17" thickBot="1">
      <c r="A12" s="7"/>
      <c r="B12" s="103"/>
      <c r="C12" s="23" t="s">
        <v>75</v>
      </c>
    </row>
    <row r="13" spans="1:3" ht="17" thickBot="1">
      <c r="A13" s="7"/>
      <c r="B13" s="103"/>
      <c r="C13" s="106" t="s">
        <v>76</v>
      </c>
    </row>
    <row r="14" spans="1:3">
      <c r="A14" s="7"/>
      <c r="B14" s="103"/>
      <c r="C14" s="104" t="s">
        <v>77</v>
      </c>
    </row>
    <row r="15" spans="1:3">
      <c r="A15" s="7"/>
      <c r="B15" s="103"/>
      <c r="C15" s="104"/>
    </row>
    <row r="16" spans="1:3">
      <c r="A16" s="7"/>
      <c r="B16" s="103" t="s">
        <v>78</v>
      </c>
      <c r="C16" s="107" t="s">
        <v>79</v>
      </c>
    </row>
    <row r="17" spans="1:3">
      <c r="A17" s="7"/>
      <c r="B17" s="103"/>
      <c r="C17" s="108" t="s">
        <v>80</v>
      </c>
    </row>
    <row r="18" spans="1:3">
      <c r="A18" s="7"/>
      <c r="B18" s="103"/>
      <c r="C18" s="109" t="s">
        <v>81</v>
      </c>
    </row>
    <row r="19" spans="1:3">
      <c r="A19" s="7"/>
      <c r="B19" s="103"/>
      <c r="C19" s="110" t="s">
        <v>82</v>
      </c>
    </row>
    <row r="20" spans="1:3">
      <c r="A20" s="7"/>
      <c r="B20" s="111"/>
      <c r="C20" s="112" t="s">
        <v>83</v>
      </c>
    </row>
    <row r="21" spans="1:3">
      <c r="A21" s="7"/>
      <c r="B21" s="111"/>
      <c r="C21" s="113" t="s">
        <v>84</v>
      </c>
    </row>
    <row r="22" spans="1:3">
      <c r="A22" s="7"/>
      <c r="B22" s="111"/>
      <c r="C22" s="114" t="s">
        <v>85</v>
      </c>
    </row>
    <row r="23" spans="1:3">
      <c r="A23" s="7"/>
      <c r="B23" s="111"/>
      <c r="C23" s="115"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3"/>
  <sheetViews>
    <sheetView tabSelected="1" workbookViewId="0">
      <selection activeCell="I22" sqref="I22"/>
    </sheetView>
  </sheetViews>
  <sheetFormatPr baseColWidth="10" defaultColWidth="10.6640625" defaultRowHeight="16"/>
  <cols>
    <col min="1" max="1" width="3.5" style="4" customWidth="1"/>
    <col min="2" max="2" width="3.6640625" style="4" customWidth="1"/>
    <col min="3" max="3" width="46.33203125" style="4" customWidth="1"/>
    <col min="4" max="4" width="12.5" style="4" customWidth="1"/>
    <col min="5" max="5" width="17.5" style="4" customWidth="1"/>
    <col min="6" max="6" width="4.5" style="4" customWidth="1"/>
    <col min="7" max="7" width="35.33203125" style="4" customWidth="1"/>
    <col min="8" max="8" width="5.1640625" style="4" customWidth="1"/>
    <col min="9" max="9" width="42.5" style="4" customWidth="1"/>
    <col min="10" max="10" width="5.5" style="4" customWidth="1"/>
    <col min="11" max="16384" width="10.6640625" style="4"/>
  </cols>
  <sheetData>
    <row r="1" spans="1:11">
      <c r="B1" s="15"/>
      <c r="C1" s="15"/>
      <c r="D1" s="16"/>
      <c r="E1" s="16"/>
      <c r="F1" s="16"/>
      <c r="G1" s="16"/>
      <c r="H1" s="16"/>
      <c r="I1" s="15"/>
    </row>
    <row r="2" spans="1:11">
      <c r="B2" s="209" t="s">
        <v>126</v>
      </c>
      <c r="C2" s="210"/>
      <c r="D2" s="210"/>
      <c r="E2" s="211"/>
      <c r="F2" s="16"/>
      <c r="G2" s="16"/>
      <c r="H2" s="16"/>
      <c r="I2" s="15"/>
    </row>
    <row r="3" spans="1:11">
      <c r="B3" s="212"/>
      <c r="C3" s="213"/>
      <c r="D3" s="213"/>
      <c r="E3" s="214"/>
      <c r="F3" s="16"/>
      <c r="G3" s="16"/>
      <c r="H3" s="16"/>
      <c r="I3" s="15"/>
    </row>
    <row r="4" spans="1:11">
      <c r="B4" s="212"/>
      <c r="C4" s="213"/>
      <c r="D4" s="213"/>
      <c r="E4" s="214"/>
      <c r="F4" s="16"/>
      <c r="G4" s="16"/>
      <c r="H4" s="16"/>
      <c r="I4" s="15"/>
    </row>
    <row r="5" spans="1:11">
      <c r="B5" s="215"/>
      <c r="C5" s="216"/>
      <c r="D5" s="216"/>
      <c r="E5" s="217"/>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2" t="s">
        <v>16</v>
      </c>
      <c r="E8" s="24" t="s">
        <v>7</v>
      </c>
      <c r="F8" s="24"/>
      <c r="G8" s="24" t="s">
        <v>15</v>
      </c>
      <c r="H8" s="24"/>
      <c r="I8" s="24" t="s">
        <v>0</v>
      </c>
      <c r="J8" s="128"/>
    </row>
    <row r="9" spans="1:11" s="5" customFormat="1" ht="18">
      <c r="B9" s="40"/>
      <c r="C9" s="23"/>
      <c r="D9" s="70"/>
      <c r="E9" s="23"/>
      <c r="F9" s="23"/>
      <c r="G9" s="23"/>
      <c r="H9" s="23"/>
      <c r="I9" s="23"/>
      <c r="J9" s="22"/>
    </row>
    <row r="10" spans="1:11" s="5" customFormat="1" ht="19" thickBot="1">
      <c r="B10" s="40"/>
      <c r="C10" s="23" t="s">
        <v>91</v>
      </c>
      <c r="D10" s="70"/>
      <c r="E10" s="23"/>
      <c r="F10" s="23"/>
      <c r="G10" s="23"/>
      <c r="H10" s="23"/>
      <c r="I10" s="23"/>
      <c r="J10" s="22"/>
    </row>
    <row r="11" spans="1:11" s="5" customFormat="1" ht="19" thickBot="1">
      <c r="B11" s="40"/>
      <c r="C11" s="74" t="s">
        <v>35</v>
      </c>
      <c r="D11" s="31" t="s">
        <v>5</v>
      </c>
      <c r="E11" s="36">
        <f>'Research data'!H6</f>
        <v>0.17</v>
      </c>
      <c r="F11" s="30"/>
      <c r="G11" s="81"/>
      <c r="H11" s="69"/>
      <c r="I11" s="158" t="s">
        <v>107</v>
      </c>
      <c r="J11" s="22"/>
    </row>
    <row r="12" spans="1:11" ht="17" thickBot="1">
      <c r="B12" s="34"/>
      <c r="C12" s="74" t="s">
        <v>37</v>
      </c>
      <c r="D12" s="35" t="s">
        <v>5</v>
      </c>
      <c r="E12" s="33">
        <v>0.98</v>
      </c>
      <c r="F12" s="30"/>
      <c r="G12" s="30"/>
      <c r="H12" s="30"/>
      <c r="I12" s="33" t="s">
        <v>63</v>
      </c>
      <c r="J12" s="129"/>
      <c r="K12" s="3"/>
    </row>
    <row r="13" spans="1:11" ht="17" thickBot="1">
      <c r="B13" s="34"/>
      <c r="C13" s="73" t="s">
        <v>39</v>
      </c>
      <c r="D13" s="35" t="s">
        <v>5</v>
      </c>
      <c r="E13" s="33">
        <v>0.05</v>
      </c>
      <c r="F13" s="30"/>
      <c r="G13" s="30"/>
      <c r="H13" s="30"/>
      <c r="I13" s="33" t="s">
        <v>63</v>
      </c>
      <c r="J13" s="129"/>
      <c r="K13" s="3"/>
    </row>
    <row r="14" spans="1:11" ht="17" thickBot="1">
      <c r="A14" s="2"/>
      <c r="B14" s="34"/>
      <c r="C14" s="75" t="s">
        <v>42</v>
      </c>
      <c r="D14" s="35" t="s">
        <v>5</v>
      </c>
      <c r="E14" s="33">
        <v>0.1</v>
      </c>
      <c r="F14" s="30"/>
      <c r="G14" s="30"/>
      <c r="H14" s="30"/>
      <c r="I14" s="33" t="s">
        <v>63</v>
      </c>
      <c r="J14" s="130"/>
      <c r="K14" s="1"/>
    </row>
    <row r="15" spans="1:11" ht="17" thickBot="1">
      <c r="A15" s="2"/>
      <c r="B15" s="34"/>
      <c r="C15" s="75" t="s">
        <v>43</v>
      </c>
      <c r="D15" s="35" t="s">
        <v>5</v>
      </c>
      <c r="E15" s="33">
        <v>0.7</v>
      </c>
      <c r="F15" s="30"/>
      <c r="G15" s="30"/>
      <c r="H15" s="30"/>
      <c r="I15" s="33" t="s">
        <v>63</v>
      </c>
      <c r="J15" s="130"/>
      <c r="K15" s="1"/>
    </row>
    <row r="16" spans="1:11" s="2" customFormat="1" ht="17" thickBot="1">
      <c r="A16" s="4"/>
      <c r="B16" s="34"/>
      <c r="C16" s="75" t="s">
        <v>44</v>
      </c>
      <c r="D16" s="35" t="s">
        <v>116</v>
      </c>
      <c r="E16" s="78">
        <f>'Research data'!H7</f>
        <v>20</v>
      </c>
      <c r="F16" s="30"/>
      <c r="G16" s="30" t="s">
        <v>29</v>
      </c>
      <c r="H16" s="30"/>
      <c r="I16" s="158" t="s">
        <v>107</v>
      </c>
      <c r="J16" s="129"/>
      <c r="K16" s="4"/>
    </row>
    <row r="17" spans="1:11" s="2" customFormat="1" ht="17" thickBot="1">
      <c r="A17" s="4"/>
      <c r="B17" s="34"/>
      <c r="C17" s="75" t="s">
        <v>45</v>
      </c>
      <c r="D17" s="35" t="s">
        <v>116</v>
      </c>
      <c r="E17" s="78">
        <v>0</v>
      </c>
      <c r="F17" s="30"/>
      <c r="G17" s="80" t="s">
        <v>64</v>
      </c>
      <c r="H17" s="30"/>
      <c r="I17" s="158" t="s">
        <v>106</v>
      </c>
      <c r="J17" s="129"/>
      <c r="K17" s="4"/>
    </row>
    <row r="18" spans="1:11">
      <c r="B18" s="34"/>
      <c r="C18" s="134"/>
      <c r="D18" s="135"/>
      <c r="E18" s="61"/>
      <c r="F18" s="32"/>
      <c r="G18" s="136"/>
      <c r="H18" s="32"/>
      <c r="I18" s="32"/>
      <c r="J18" s="129"/>
    </row>
    <row r="19" spans="1:11" ht="17" thickBot="1">
      <c r="B19" s="34"/>
      <c r="C19" s="23" t="s">
        <v>95</v>
      </c>
      <c r="D19" s="135"/>
      <c r="E19" s="61"/>
      <c r="F19" s="32"/>
      <c r="G19" s="136"/>
      <c r="H19" s="32"/>
      <c r="I19" s="32"/>
      <c r="J19" s="129"/>
    </row>
    <row r="20" spans="1:11" ht="17" thickBot="1">
      <c r="B20" s="34"/>
      <c r="C20" s="75" t="s">
        <v>46</v>
      </c>
      <c r="D20" s="35" t="s">
        <v>36</v>
      </c>
      <c r="E20" s="36">
        <f>'Research data'!H15</f>
        <v>17420000</v>
      </c>
      <c r="F20" s="30"/>
      <c r="G20" s="30" t="s">
        <v>10</v>
      </c>
      <c r="H20" s="30"/>
      <c r="I20" s="158" t="s">
        <v>107</v>
      </c>
      <c r="J20" s="131"/>
    </row>
    <row r="21" spans="1:11" ht="17" thickBot="1">
      <c r="B21" s="34"/>
      <c r="C21" s="75" t="s">
        <v>47</v>
      </c>
      <c r="D21" s="35" t="s">
        <v>36</v>
      </c>
      <c r="E21" s="78">
        <v>0</v>
      </c>
      <c r="F21" s="30"/>
      <c r="G21" s="80" t="s">
        <v>65</v>
      </c>
      <c r="H21" s="30"/>
      <c r="I21" s="158" t="s">
        <v>106</v>
      </c>
      <c r="J21" s="131"/>
    </row>
    <row r="22" spans="1:11" ht="17" thickBot="1">
      <c r="B22" s="34"/>
      <c r="C22" s="75" t="s">
        <v>13</v>
      </c>
      <c r="D22" s="35" t="s">
        <v>36</v>
      </c>
      <c r="E22" s="78">
        <f>'Research data'!H20</f>
        <v>0</v>
      </c>
      <c r="F22" s="30"/>
      <c r="G22" s="30" t="s">
        <v>26</v>
      </c>
      <c r="H22" s="30"/>
      <c r="I22" s="218" t="s">
        <v>180</v>
      </c>
      <c r="J22" s="129"/>
    </row>
    <row r="23" spans="1:11" ht="17" thickBot="1">
      <c r="B23" s="34"/>
      <c r="C23" s="75" t="s">
        <v>48</v>
      </c>
      <c r="D23" s="35" t="s">
        <v>36</v>
      </c>
      <c r="E23" s="78">
        <v>0</v>
      </c>
      <c r="F23" s="30"/>
      <c r="G23" s="163" t="s">
        <v>118</v>
      </c>
      <c r="H23" s="30"/>
      <c r="I23" s="33" t="s">
        <v>63</v>
      </c>
      <c r="J23" s="129"/>
    </row>
    <row r="24" spans="1:11" ht="17" thickBot="1">
      <c r="B24" s="34"/>
      <c r="C24" s="75" t="s">
        <v>49</v>
      </c>
      <c r="D24" s="35" t="s">
        <v>59</v>
      </c>
      <c r="E24" s="133">
        <f>'Research data'!H22</f>
        <v>318000</v>
      </c>
      <c r="F24" s="30"/>
      <c r="G24" s="76" t="s">
        <v>61</v>
      </c>
      <c r="H24" s="30"/>
      <c r="I24" s="158" t="s">
        <v>107</v>
      </c>
      <c r="J24" s="129"/>
    </row>
    <row r="25" spans="1:11" ht="17" thickBot="1">
      <c r="B25" s="34"/>
      <c r="C25" s="75" t="s">
        <v>50</v>
      </c>
      <c r="D25" s="35" t="s">
        <v>60</v>
      </c>
      <c r="E25" s="133">
        <f>'Research data'!H24</f>
        <v>0</v>
      </c>
      <c r="F25" s="30"/>
      <c r="G25" s="80" t="s">
        <v>62</v>
      </c>
      <c r="H25" s="30"/>
      <c r="I25" s="158" t="s">
        <v>107</v>
      </c>
      <c r="J25" s="129"/>
    </row>
    <row r="26" spans="1:11" ht="17" thickBot="1">
      <c r="B26" s="34"/>
      <c r="C26" s="75" t="s">
        <v>51</v>
      </c>
      <c r="D26" s="35" t="s">
        <v>60</v>
      </c>
      <c r="E26" s="133">
        <v>0</v>
      </c>
      <c r="F26" s="30"/>
      <c r="G26" s="80" t="s">
        <v>66</v>
      </c>
      <c r="H26" s="30"/>
      <c r="I26" s="159" t="s">
        <v>106</v>
      </c>
      <c r="J26" s="129"/>
    </row>
    <row r="27" spans="1:11" ht="17" thickBot="1">
      <c r="B27" s="34"/>
      <c r="C27" s="75" t="s">
        <v>54</v>
      </c>
      <c r="D27" s="35" t="s">
        <v>3</v>
      </c>
      <c r="E27" s="100">
        <f>'Research data'!H25</f>
        <v>0.05</v>
      </c>
      <c r="F27" s="30"/>
      <c r="G27" s="30" t="s">
        <v>25</v>
      </c>
      <c r="H27" s="30"/>
      <c r="I27" s="160" t="s">
        <v>107</v>
      </c>
      <c r="J27" s="129"/>
    </row>
    <row r="28" spans="1:11" ht="17" thickBot="1">
      <c r="B28" s="34"/>
      <c r="C28" s="75" t="s">
        <v>41</v>
      </c>
      <c r="D28" s="35" t="s">
        <v>12</v>
      </c>
      <c r="E28" s="78">
        <v>0</v>
      </c>
      <c r="F28" s="30"/>
      <c r="G28" s="30"/>
      <c r="H28" s="30"/>
      <c r="I28" s="33" t="s">
        <v>63</v>
      </c>
      <c r="J28" s="129"/>
    </row>
    <row r="29" spans="1:11">
      <c r="B29" s="34"/>
      <c r="C29" s="134"/>
      <c r="D29" s="135"/>
      <c r="E29" s="61"/>
      <c r="F29" s="32"/>
      <c r="G29" s="32"/>
      <c r="H29" s="32"/>
      <c r="I29" s="32"/>
      <c r="J29" s="129"/>
    </row>
    <row r="30" spans="1:11" ht="17" thickBot="1">
      <c r="B30" s="34"/>
      <c r="C30" s="23" t="s">
        <v>8</v>
      </c>
      <c r="D30" s="135"/>
      <c r="E30" s="61"/>
      <c r="F30" s="32"/>
      <c r="G30" s="32"/>
      <c r="H30" s="32"/>
      <c r="I30" s="32"/>
      <c r="J30" s="129"/>
    </row>
    <row r="31" spans="1:11" ht="17" thickBot="1">
      <c r="B31" s="34"/>
      <c r="C31" s="73" t="s">
        <v>40</v>
      </c>
      <c r="D31" s="35" t="s">
        <v>4</v>
      </c>
      <c r="E31" s="99">
        <f>'Research data'!H12</f>
        <v>0.3</v>
      </c>
      <c r="F31" s="30"/>
      <c r="G31" s="30" t="s">
        <v>17</v>
      </c>
      <c r="H31" s="30"/>
      <c r="I31" s="158" t="s">
        <v>117</v>
      </c>
      <c r="J31" s="129"/>
    </row>
    <row r="32" spans="1:11" ht="17" thickBot="1">
      <c r="B32" s="34"/>
      <c r="C32" s="75" t="s">
        <v>52</v>
      </c>
      <c r="D32" s="35" t="s">
        <v>2</v>
      </c>
      <c r="E32" s="133">
        <f>'Research data'!H10</f>
        <v>0.5</v>
      </c>
      <c r="F32" s="30"/>
      <c r="G32" s="30" t="s">
        <v>28</v>
      </c>
      <c r="H32" s="30"/>
      <c r="I32" s="177" t="s">
        <v>69</v>
      </c>
      <c r="J32" s="129"/>
    </row>
    <row r="33" spans="2:10" ht="17" thickBot="1">
      <c r="B33" s="34"/>
      <c r="C33" s="75" t="s">
        <v>53</v>
      </c>
      <c r="D33" s="35" t="s">
        <v>2</v>
      </c>
      <c r="E33" s="78">
        <f>'Research data'!H11</f>
        <v>25</v>
      </c>
      <c r="F33" s="30"/>
      <c r="G33" s="30" t="s">
        <v>27</v>
      </c>
      <c r="H33" s="30"/>
      <c r="I33" s="160" t="s">
        <v>107</v>
      </c>
      <c r="J33" s="129"/>
    </row>
    <row r="34" spans="2:10" ht="17" thickBot="1">
      <c r="B34" s="34"/>
      <c r="C34" s="73" t="s">
        <v>38</v>
      </c>
      <c r="D34" s="35" t="s">
        <v>5</v>
      </c>
      <c r="E34" s="78">
        <v>0</v>
      </c>
      <c r="F34" s="30"/>
      <c r="G34" s="30"/>
      <c r="H34" s="30"/>
      <c r="I34" s="33" t="s">
        <v>63</v>
      </c>
      <c r="J34" s="129"/>
    </row>
    <row r="35" spans="2:10" ht="17" thickBot="1">
      <c r="B35" s="34"/>
      <c r="C35" s="80" t="s">
        <v>55</v>
      </c>
      <c r="D35" s="35" t="s">
        <v>5</v>
      </c>
      <c r="E35" s="78">
        <v>0</v>
      </c>
      <c r="F35" s="30"/>
      <c r="G35" s="30"/>
      <c r="H35" s="30"/>
      <c r="I35" s="33" t="s">
        <v>63</v>
      </c>
      <c r="J35" s="129"/>
    </row>
    <row r="36" spans="2:10" ht="17" thickBot="1">
      <c r="B36" s="34"/>
      <c r="C36" s="75" t="s">
        <v>14</v>
      </c>
      <c r="D36" s="35" t="s">
        <v>5</v>
      </c>
      <c r="E36" s="78">
        <v>0</v>
      </c>
      <c r="F36" s="30"/>
      <c r="G36" s="30"/>
      <c r="H36" s="30"/>
      <c r="I36" s="33" t="s">
        <v>63</v>
      </c>
      <c r="J36" s="129"/>
    </row>
    <row r="37" spans="2:10" ht="17" thickBot="1">
      <c r="B37" s="34"/>
      <c r="C37" s="74" t="s">
        <v>56</v>
      </c>
      <c r="D37" s="35" t="s">
        <v>5</v>
      </c>
      <c r="E37" s="33">
        <v>222222.22219999999</v>
      </c>
      <c r="F37" s="30"/>
      <c r="G37" s="30"/>
      <c r="H37" s="30"/>
      <c r="I37" s="33" t="s">
        <v>63</v>
      </c>
      <c r="J37" s="129"/>
    </row>
    <row r="38" spans="2:10" ht="17" thickBot="1">
      <c r="B38" s="34"/>
      <c r="C38" s="74" t="s">
        <v>58</v>
      </c>
      <c r="D38" s="35" t="s">
        <v>5</v>
      </c>
      <c r="E38" s="33">
        <v>4444.4444439999997</v>
      </c>
      <c r="F38" s="30"/>
      <c r="G38" s="30"/>
      <c r="H38" s="30"/>
      <c r="I38" s="33" t="s">
        <v>63</v>
      </c>
      <c r="J38" s="129"/>
    </row>
    <row r="39" spans="2:10" ht="17" thickBot="1">
      <c r="B39" s="34"/>
      <c r="C39" s="75" t="s">
        <v>57</v>
      </c>
      <c r="D39" s="35" t="s">
        <v>5</v>
      </c>
      <c r="E39" s="78">
        <v>0</v>
      </c>
      <c r="F39" s="30"/>
      <c r="G39" s="30"/>
      <c r="H39" s="30"/>
      <c r="I39" s="33" t="s">
        <v>63</v>
      </c>
      <c r="J39" s="129"/>
    </row>
    <row r="40" spans="2:10" ht="17" thickBot="1">
      <c r="B40" s="37"/>
      <c r="C40" s="38"/>
      <c r="D40" s="38"/>
      <c r="E40" s="38"/>
      <c r="F40" s="38"/>
      <c r="G40" s="38"/>
      <c r="H40" s="38"/>
      <c r="I40" s="38"/>
      <c r="J40" s="6"/>
    </row>
    <row r="41" spans="2:10">
      <c r="B41" s="39"/>
      <c r="C41" s="39"/>
      <c r="D41" s="39"/>
      <c r="E41" s="39"/>
      <c r="F41" s="39"/>
      <c r="G41" s="39"/>
      <c r="H41" s="39"/>
      <c r="I41" s="39"/>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O20" sqref="O20"/>
    </sheetView>
  </sheetViews>
  <sheetFormatPr baseColWidth="10" defaultColWidth="10.6640625" defaultRowHeight="16"/>
  <cols>
    <col min="1" max="1" width="3.33203125" style="39" customWidth="1"/>
    <col min="2" max="2" width="3.5" style="39" customWidth="1"/>
    <col min="3" max="3" width="43.1640625" style="39" customWidth="1"/>
    <col min="4" max="4" width="16.5" style="39" hidden="1" customWidth="1"/>
    <col min="5" max="5" width="13.83203125" style="39" hidden="1" customWidth="1"/>
    <col min="6" max="6" width="12.5" style="39" customWidth="1"/>
    <col min="7" max="7" width="2.6640625" style="39" customWidth="1"/>
    <col min="8" max="8" width="13.33203125" style="39" customWidth="1"/>
    <col min="9" max="9" width="2.5" style="39" customWidth="1"/>
    <col min="10" max="10" width="1.83203125" style="39" customWidth="1"/>
    <col min="11" max="11" width="13" style="39" customWidth="1"/>
    <col min="12" max="12" width="2.6640625" style="39" customWidth="1"/>
    <col min="13" max="13" width="13" style="39" customWidth="1"/>
    <col min="14" max="14" width="2.1640625" style="39" customWidth="1"/>
    <col min="15" max="15" width="55" style="39" customWidth="1"/>
    <col min="16" max="16384" width="10.6640625" style="39"/>
  </cols>
  <sheetData>
    <row r="1" spans="2:15" ht="17" thickBot="1"/>
    <row r="2" spans="2:15">
      <c r="B2" s="29"/>
      <c r="C2" s="41"/>
      <c r="D2" s="41"/>
      <c r="E2" s="41"/>
      <c r="F2" s="41"/>
      <c r="G2" s="41"/>
      <c r="H2" s="41"/>
      <c r="I2" s="41"/>
      <c r="J2" s="41"/>
      <c r="K2" s="41"/>
      <c r="L2" s="41"/>
      <c r="M2" s="41"/>
      <c r="N2" s="41"/>
      <c r="O2" s="41"/>
    </row>
    <row r="3" spans="2:15" s="42" customFormat="1">
      <c r="B3" s="40"/>
      <c r="C3" s="120" t="s">
        <v>90</v>
      </c>
      <c r="D3" s="17"/>
      <c r="E3" s="17"/>
      <c r="F3" s="120" t="s">
        <v>16</v>
      </c>
      <c r="G3" s="120"/>
      <c r="H3" s="120" t="s">
        <v>83</v>
      </c>
      <c r="I3" s="120"/>
      <c r="J3" s="120"/>
      <c r="K3" s="120" t="s">
        <v>102</v>
      </c>
      <c r="L3" s="120"/>
      <c r="M3" s="120" t="s">
        <v>148</v>
      </c>
      <c r="N3" s="120"/>
      <c r="O3" s="120" t="s">
        <v>96</v>
      </c>
    </row>
    <row r="4" spans="2:15">
      <c r="B4" s="34"/>
      <c r="C4" s="43"/>
      <c r="D4" s="43"/>
      <c r="E4" s="43"/>
      <c r="F4" s="43"/>
      <c r="G4" s="43"/>
      <c r="H4" s="44"/>
      <c r="I4" s="44"/>
      <c r="J4" s="18"/>
      <c r="K4" s="17"/>
      <c r="L4" s="127"/>
      <c r="M4" s="17"/>
      <c r="N4" s="17"/>
      <c r="O4" s="17"/>
    </row>
    <row r="5" spans="2:15" ht="17" thickBot="1">
      <c r="B5" s="34"/>
      <c r="C5" s="72" t="s">
        <v>91</v>
      </c>
      <c r="D5" s="72"/>
      <c r="E5" s="72"/>
      <c r="F5" s="72"/>
      <c r="G5" s="72"/>
      <c r="H5" s="18"/>
      <c r="I5" s="18"/>
      <c r="J5" s="18"/>
      <c r="K5" s="32"/>
      <c r="L5" s="32"/>
      <c r="M5" s="32"/>
      <c r="N5" s="32"/>
      <c r="O5" s="30"/>
    </row>
    <row r="6" spans="2:15" ht="17" thickBot="1">
      <c r="B6" s="34"/>
      <c r="C6" s="154" t="s">
        <v>121</v>
      </c>
      <c r="D6" s="72"/>
      <c r="E6" s="72"/>
      <c r="F6" s="155" t="s">
        <v>5</v>
      </c>
      <c r="G6" s="72"/>
      <c r="H6" s="176">
        <f>K6</f>
        <v>0.17</v>
      </c>
      <c r="I6" s="18"/>
      <c r="J6" s="18"/>
      <c r="K6" s="156">
        <f>Notes!E9</f>
        <v>0.17</v>
      </c>
      <c r="L6" s="32"/>
      <c r="M6" s="32"/>
      <c r="N6" s="32"/>
      <c r="O6" s="30"/>
    </row>
    <row r="7" spans="2:15" ht="17" thickBot="1">
      <c r="B7" s="34"/>
      <c r="C7" s="45" t="s">
        <v>30</v>
      </c>
      <c r="D7" s="45"/>
      <c r="E7" s="45"/>
      <c r="F7" s="155" t="s">
        <v>115</v>
      </c>
      <c r="G7" s="121"/>
      <c r="H7" s="196">
        <f>K7</f>
        <v>20</v>
      </c>
      <c r="I7" s="47"/>
      <c r="J7" s="44"/>
      <c r="K7" s="156">
        <f>Notes!E23</f>
        <v>20</v>
      </c>
      <c r="L7" s="32"/>
      <c r="M7" s="32"/>
      <c r="N7" s="32"/>
      <c r="O7" s="163" t="s">
        <v>119</v>
      </c>
    </row>
    <row r="8" spans="2:15">
      <c r="B8" s="34"/>
      <c r="C8" s="71"/>
      <c r="D8" s="71"/>
      <c r="E8" s="71"/>
      <c r="F8" s="32"/>
      <c r="G8" s="32"/>
      <c r="H8" s="50"/>
      <c r="I8" s="50"/>
      <c r="J8" s="50"/>
      <c r="K8" s="32"/>
      <c r="L8" s="32"/>
      <c r="M8" s="32"/>
      <c r="N8" s="32"/>
      <c r="O8" s="164" t="s">
        <v>120</v>
      </c>
    </row>
    <row r="9" spans="2:15" ht="17" thickBot="1">
      <c r="B9" s="34"/>
      <c r="C9" s="72" t="s">
        <v>8</v>
      </c>
      <c r="D9" s="72"/>
      <c r="E9" s="72"/>
      <c r="F9" s="72"/>
      <c r="G9" s="72"/>
      <c r="H9" s="19"/>
      <c r="I9" s="19"/>
      <c r="J9" s="19"/>
      <c r="K9" s="32"/>
      <c r="L9" s="32"/>
      <c r="M9" s="32"/>
      <c r="N9" s="32"/>
      <c r="O9" s="124"/>
    </row>
    <row r="10" spans="2:15" ht="17" thickBot="1">
      <c r="B10" s="34"/>
      <c r="C10" s="51" t="s">
        <v>1</v>
      </c>
      <c r="D10" s="51"/>
      <c r="E10" s="51"/>
      <c r="F10" s="46" t="s">
        <v>2</v>
      </c>
      <c r="G10" s="47"/>
      <c r="H10" s="184">
        <f>M10</f>
        <v>0.5</v>
      </c>
      <c r="I10" s="50"/>
      <c r="J10" s="50"/>
      <c r="K10" s="32"/>
      <c r="L10" s="32"/>
      <c r="M10" s="176">
        <f>Notes!E72</f>
        <v>0.5</v>
      </c>
      <c r="N10" s="32"/>
      <c r="O10" s="83"/>
    </row>
    <row r="11" spans="2:15" ht="17" thickBot="1">
      <c r="B11" s="34"/>
      <c r="C11" s="54" t="s">
        <v>6</v>
      </c>
      <c r="D11" s="54"/>
      <c r="E11" s="54"/>
      <c r="F11" s="46" t="s">
        <v>2</v>
      </c>
      <c r="G11" s="47"/>
      <c r="H11" s="84">
        <f>K11</f>
        <v>25</v>
      </c>
      <c r="I11" s="50"/>
      <c r="J11" s="50"/>
      <c r="K11" s="78">
        <f>Notes!E60</f>
        <v>25</v>
      </c>
      <c r="L11" s="32"/>
      <c r="M11" s="32"/>
      <c r="N11" s="32"/>
      <c r="O11" s="30"/>
    </row>
    <row r="12" spans="2:15" ht="17" thickBot="1">
      <c r="B12" s="34"/>
      <c r="C12" s="126" t="s">
        <v>94</v>
      </c>
      <c r="D12" s="48"/>
      <c r="E12" s="48"/>
      <c r="F12" s="46" t="s">
        <v>4</v>
      </c>
      <c r="G12" s="47"/>
      <c r="H12" s="55">
        <f>K12</f>
        <v>0.3</v>
      </c>
      <c r="I12" s="49"/>
      <c r="J12" s="49"/>
      <c r="K12" s="78">
        <f>Notes!E40</f>
        <v>0.3</v>
      </c>
      <c r="L12" s="32"/>
      <c r="M12" s="32"/>
      <c r="N12" s="32"/>
      <c r="O12" s="178" t="s">
        <v>125</v>
      </c>
    </row>
    <row r="13" spans="2:15">
      <c r="B13" s="34"/>
      <c r="C13" s="72"/>
      <c r="D13" s="72"/>
      <c r="E13" s="72"/>
      <c r="F13" s="72"/>
      <c r="G13" s="72"/>
      <c r="H13" s="20"/>
      <c r="I13" s="20"/>
      <c r="J13" s="19"/>
      <c r="K13" s="32"/>
      <c r="L13" s="32"/>
      <c r="M13" s="32"/>
      <c r="N13" s="32"/>
      <c r="O13" s="116"/>
    </row>
    <row r="14" spans="2:15" ht="17" thickBot="1">
      <c r="B14" s="34"/>
      <c r="C14" s="21" t="s">
        <v>92</v>
      </c>
      <c r="D14" s="21"/>
      <c r="E14" s="21"/>
      <c r="F14" s="21"/>
      <c r="G14" s="72"/>
      <c r="H14" s="20"/>
      <c r="I14" s="20"/>
      <c r="J14" s="19"/>
      <c r="K14" s="32"/>
      <c r="L14" s="32"/>
      <c r="M14" s="32"/>
      <c r="N14" s="32"/>
      <c r="O14" s="116"/>
    </row>
    <row r="15" spans="2:15" ht="17" thickBot="1">
      <c r="B15" s="34"/>
      <c r="C15" s="118" t="s">
        <v>88</v>
      </c>
      <c r="D15" s="21"/>
      <c r="E15" s="21"/>
      <c r="F15" s="85" t="s">
        <v>36</v>
      </c>
      <c r="G15" s="122"/>
      <c r="H15" s="165">
        <f>K15</f>
        <v>17420000</v>
      </c>
      <c r="I15" s="166"/>
      <c r="J15" s="50"/>
      <c r="K15" s="167">
        <f>K16*H7*1000+K20</f>
        <v>17420000</v>
      </c>
      <c r="L15" s="61"/>
      <c r="M15" s="32"/>
      <c r="N15" s="50"/>
      <c r="O15" s="30"/>
    </row>
    <row r="16" spans="2:15" ht="17" thickBot="1">
      <c r="B16" s="34"/>
      <c r="C16" s="119" t="s">
        <v>10</v>
      </c>
      <c r="D16" s="56"/>
      <c r="E16" s="56"/>
      <c r="F16" s="117" t="s">
        <v>87</v>
      </c>
      <c r="G16" s="121"/>
      <c r="H16" s="55">
        <f>K16</f>
        <v>821</v>
      </c>
      <c r="I16" s="50"/>
      <c r="J16" s="50"/>
      <c r="K16" s="53">
        <f>SUM(K17,K18,K19)</f>
        <v>821</v>
      </c>
      <c r="L16" s="50"/>
      <c r="M16" s="32"/>
      <c r="N16" s="50"/>
      <c r="O16" s="139"/>
    </row>
    <row r="17" spans="2:15" ht="17" thickBot="1">
      <c r="B17" s="34"/>
      <c r="C17" s="153" t="s">
        <v>104</v>
      </c>
      <c r="D17" s="57"/>
      <c r="E17" s="57"/>
      <c r="F17" s="117" t="s">
        <v>87</v>
      </c>
      <c r="G17" s="121"/>
      <c r="H17" s="50"/>
      <c r="I17" s="50"/>
      <c r="J17" s="50"/>
      <c r="K17" s="53">
        <f>Notes!F117</f>
        <v>440</v>
      </c>
      <c r="L17" s="50"/>
      <c r="M17" s="32"/>
      <c r="N17" s="32"/>
      <c r="O17" s="139"/>
    </row>
    <row r="18" spans="2:15" ht="17" thickBot="1">
      <c r="B18" s="34"/>
      <c r="C18" s="153" t="s">
        <v>103</v>
      </c>
      <c r="D18" s="57"/>
      <c r="E18" s="57"/>
      <c r="F18" s="117" t="s">
        <v>87</v>
      </c>
      <c r="G18" s="121"/>
      <c r="H18" s="50"/>
      <c r="I18" s="50"/>
      <c r="J18" s="50"/>
      <c r="K18" s="53">
        <f>Notes!F118</f>
        <v>84</v>
      </c>
      <c r="L18" s="50"/>
      <c r="M18" s="32"/>
      <c r="N18" s="32"/>
      <c r="O18" s="139"/>
    </row>
    <row r="19" spans="2:15" ht="17" thickBot="1">
      <c r="B19" s="34"/>
      <c r="C19" s="153" t="s">
        <v>105</v>
      </c>
      <c r="D19" s="58"/>
      <c r="E19" s="58"/>
      <c r="F19" s="117" t="s">
        <v>87</v>
      </c>
      <c r="G19" s="121"/>
      <c r="H19" s="50"/>
      <c r="I19" s="50"/>
      <c r="J19" s="50"/>
      <c r="K19" s="53">
        <f>Notes!F119</f>
        <v>297</v>
      </c>
      <c r="L19" s="50"/>
      <c r="M19" s="32"/>
      <c r="N19" s="32"/>
      <c r="O19" s="139"/>
    </row>
    <row r="20" spans="2:15" ht="17" thickBot="1">
      <c r="B20" s="34"/>
      <c r="C20" s="205" t="s">
        <v>176</v>
      </c>
      <c r="D20" s="58"/>
      <c r="E20" s="58"/>
      <c r="F20" s="207" t="s">
        <v>36</v>
      </c>
      <c r="G20" s="121"/>
      <c r="H20" s="55">
        <v>0</v>
      </c>
      <c r="I20" s="50"/>
      <c r="J20" s="50"/>
      <c r="K20" s="53">
        <f>K21*H7*1000</f>
        <v>1000000</v>
      </c>
      <c r="L20" s="50"/>
      <c r="M20" s="32"/>
      <c r="N20" s="32"/>
      <c r="O20" s="208" t="s">
        <v>179</v>
      </c>
    </row>
    <row r="21" spans="2:15" ht="17" thickBot="1">
      <c r="B21" s="34"/>
      <c r="C21" s="205" t="s">
        <v>155</v>
      </c>
      <c r="D21" s="58"/>
      <c r="E21" s="58"/>
      <c r="F21" s="207" t="s">
        <v>175</v>
      </c>
      <c r="G21" s="121"/>
      <c r="H21" s="50"/>
      <c r="I21" s="50"/>
      <c r="J21" s="50"/>
      <c r="K21" s="53">
        <f>Notes!F120</f>
        <v>50</v>
      </c>
      <c r="L21" s="50"/>
      <c r="M21" s="32"/>
      <c r="N21" s="32"/>
      <c r="O21" s="139"/>
    </row>
    <row r="22" spans="2:15" ht="17" thickBot="1">
      <c r="B22" s="34"/>
      <c r="C22" s="125" t="s">
        <v>93</v>
      </c>
      <c r="D22" s="59"/>
      <c r="E22" s="59"/>
      <c r="F22" s="117" t="s">
        <v>59</v>
      </c>
      <c r="G22" s="121"/>
      <c r="H22" s="168">
        <f>K22</f>
        <v>318000</v>
      </c>
      <c r="I22" s="169"/>
      <c r="J22" s="50"/>
      <c r="K22" s="168">
        <f>K23*H7*1000</f>
        <v>318000</v>
      </c>
      <c r="L22" s="32"/>
      <c r="M22" s="32"/>
      <c r="N22" s="32"/>
      <c r="O22" s="140"/>
    </row>
    <row r="23" spans="2:15" ht="17" thickBot="1">
      <c r="B23" s="34"/>
      <c r="C23" s="125" t="s">
        <v>93</v>
      </c>
      <c r="D23" s="62"/>
      <c r="E23" s="62"/>
      <c r="F23" s="117" t="s">
        <v>89</v>
      </c>
      <c r="G23" s="121"/>
      <c r="H23" s="52">
        <f>K23</f>
        <v>15.899999999999999</v>
      </c>
      <c r="I23" s="50"/>
      <c r="J23" s="50"/>
      <c r="K23" s="52">
        <f>Notes!E128</f>
        <v>15.899999999999999</v>
      </c>
      <c r="L23" s="60"/>
      <c r="M23" s="60"/>
      <c r="N23" s="60"/>
      <c r="O23" s="141"/>
    </row>
    <row r="24" spans="2:15" ht="17" thickBot="1">
      <c r="B24" s="34"/>
      <c r="C24" s="77" t="s">
        <v>62</v>
      </c>
      <c r="D24" s="63"/>
      <c r="E24" s="63"/>
      <c r="F24" s="82" t="s">
        <v>67</v>
      </c>
      <c r="G24" s="123"/>
      <c r="H24" s="53">
        <f>K24</f>
        <v>0</v>
      </c>
      <c r="I24" s="50"/>
      <c r="J24" s="50"/>
      <c r="K24" s="53">
        <v>0</v>
      </c>
      <c r="L24" s="50"/>
      <c r="M24" s="60"/>
      <c r="N24" s="60"/>
      <c r="O24" s="139"/>
    </row>
    <row r="25" spans="2:15" ht="17" thickBot="1">
      <c r="B25" s="34"/>
      <c r="C25" s="157" t="s">
        <v>54</v>
      </c>
      <c r="D25" s="63"/>
      <c r="E25" s="63"/>
      <c r="F25" s="155" t="s">
        <v>5</v>
      </c>
      <c r="G25" s="123"/>
      <c r="H25" s="53">
        <f>K25</f>
        <v>0.05</v>
      </c>
      <c r="I25" s="50"/>
      <c r="J25" s="50"/>
      <c r="K25" s="53">
        <v>0.05</v>
      </c>
      <c r="L25" s="50"/>
      <c r="M25" s="60"/>
      <c r="N25" s="60"/>
      <c r="O25" s="139"/>
    </row>
    <row r="26" spans="2:15">
      <c r="B26" s="34"/>
      <c r="C26" s="157"/>
      <c r="O26" s="86"/>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opLeftCell="B1" workbookViewId="0">
      <selection activeCell="I22" sqref="I22"/>
    </sheetView>
  </sheetViews>
  <sheetFormatPr baseColWidth="10" defaultColWidth="33.1640625" defaultRowHeight="16"/>
  <cols>
    <col min="1" max="1" width="3.5" style="87" customWidth="1"/>
    <col min="2" max="2" width="3" style="87" customWidth="1"/>
    <col min="3" max="3" width="27.83203125" style="87" customWidth="1"/>
    <col min="4" max="4" width="16.1640625" style="87" customWidth="1"/>
    <col min="5" max="5" width="14" style="87" customWidth="1"/>
    <col min="6" max="6" width="13.33203125" style="87" customWidth="1"/>
    <col min="7" max="8" width="12.6640625" style="88" customWidth="1"/>
    <col min="9" max="9" width="32.5" style="88" customWidth="1"/>
    <col min="10" max="10" width="76.5" style="87" customWidth="1"/>
    <col min="11" max="16384" width="33.1640625" style="87"/>
  </cols>
  <sheetData>
    <row r="1" spans="2:11" ht="17" thickBot="1"/>
    <row r="2" spans="2:11">
      <c r="B2" s="89"/>
      <c r="C2" s="90"/>
      <c r="D2" s="90"/>
      <c r="E2" s="90"/>
      <c r="F2" s="90"/>
      <c r="G2" s="91"/>
      <c r="H2" s="91"/>
      <c r="I2" s="91"/>
      <c r="J2" s="90"/>
    </row>
    <row r="3" spans="2:11">
      <c r="B3" s="92"/>
      <c r="C3" s="23" t="s">
        <v>24</v>
      </c>
      <c r="D3" s="23"/>
      <c r="E3" s="23"/>
      <c r="F3" s="23"/>
      <c r="G3" s="26"/>
      <c r="H3" s="26"/>
      <c r="I3" s="26"/>
      <c r="J3" s="93"/>
    </row>
    <row r="4" spans="2:11">
      <c r="B4" s="92"/>
      <c r="C4" s="93"/>
      <c r="D4" s="93"/>
      <c r="E4" s="93"/>
      <c r="F4" s="93"/>
      <c r="G4" s="94"/>
      <c r="H4" s="94"/>
      <c r="I4" s="94"/>
      <c r="J4" s="93"/>
    </row>
    <row r="5" spans="2:11">
      <c r="B5" s="95"/>
      <c r="C5" s="24" t="s">
        <v>31</v>
      </c>
      <c r="D5" s="24" t="s">
        <v>0</v>
      </c>
      <c r="E5" s="24" t="s">
        <v>21</v>
      </c>
      <c r="F5" s="24" t="s">
        <v>32</v>
      </c>
      <c r="G5" s="27" t="s">
        <v>33</v>
      </c>
      <c r="H5" s="27" t="s">
        <v>97</v>
      </c>
      <c r="I5" s="27" t="s">
        <v>101</v>
      </c>
      <c r="J5" s="24" t="s">
        <v>18</v>
      </c>
    </row>
    <row r="6" spans="2:11">
      <c r="B6" s="92"/>
      <c r="C6" s="23"/>
      <c r="D6" s="23"/>
      <c r="E6" s="23"/>
      <c r="F6" s="23"/>
      <c r="G6" s="26"/>
      <c r="H6" s="26"/>
      <c r="I6" s="26"/>
      <c r="J6" s="23"/>
    </row>
    <row r="7" spans="2:11">
      <c r="B7" s="92"/>
      <c r="C7" s="96" t="s">
        <v>6</v>
      </c>
      <c r="D7" s="151" t="s">
        <v>109</v>
      </c>
      <c r="E7" s="151" t="s">
        <v>110</v>
      </c>
      <c r="F7" s="162" t="s">
        <v>111</v>
      </c>
      <c r="G7" s="162" t="s">
        <v>112</v>
      </c>
      <c r="H7" s="162" t="s">
        <v>111</v>
      </c>
      <c r="I7" s="150" t="s">
        <v>114</v>
      </c>
      <c r="J7" s="149" t="s">
        <v>113</v>
      </c>
    </row>
    <row r="8" spans="2:11">
      <c r="B8" s="92"/>
      <c r="C8" s="97" t="s">
        <v>10</v>
      </c>
      <c r="D8" s="93"/>
      <c r="E8" s="93"/>
      <c r="F8" s="94"/>
      <c r="G8" s="94"/>
      <c r="H8" s="94"/>
      <c r="I8" s="94"/>
      <c r="J8" s="93"/>
    </row>
    <row r="9" spans="2:11">
      <c r="B9" s="92"/>
      <c r="C9" s="97" t="s">
        <v>9</v>
      </c>
      <c r="D9" s="93"/>
      <c r="E9" s="93"/>
      <c r="F9" s="94"/>
      <c r="G9" s="94"/>
      <c r="H9" s="94"/>
      <c r="I9" s="94"/>
      <c r="J9" s="93"/>
    </row>
    <row r="10" spans="2:11">
      <c r="B10" s="92"/>
      <c r="C10" s="97" t="s">
        <v>11</v>
      </c>
      <c r="D10" s="93"/>
      <c r="E10" s="93"/>
      <c r="F10" s="94"/>
      <c r="G10" s="94"/>
      <c r="H10" s="94"/>
      <c r="I10" s="94"/>
      <c r="J10" s="93"/>
    </row>
    <row r="11" spans="2:11">
      <c r="B11" s="92"/>
      <c r="C11" s="161" t="s">
        <v>108</v>
      </c>
      <c r="D11" s="93"/>
      <c r="E11" s="93"/>
      <c r="F11" s="94"/>
      <c r="G11" s="94"/>
      <c r="H11" s="94"/>
      <c r="I11" s="94"/>
      <c r="J11" s="93"/>
    </row>
    <row r="12" spans="2:11">
      <c r="B12" s="92"/>
      <c r="C12" s="161" t="s">
        <v>54</v>
      </c>
      <c r="D12" s="93"/>
      <c r="E12" s="93"/>
      <c r="F12" s="94"/>
      <c r="G12" s="94"/>
      <c r="H12" s="94"/>
      <c r="I12" s="94"/>
    </row>
    <row r="13" spans="2:11">
      <c r="B13" s="92"/>
    </row>
    <row r="14" spans="2:11">
      <c r="B14" s="92"/>
      <c r="C14" s="171"/>
      <c r="D14" s="172"/>
      <c r="E14" s="173"/>
      <c r="F14" s="174"/>
      <c r="G14" s="174"/>
      <c r="H14" s="174"/>
      <c r="I14" s="174"/>
      <c r="J14" s="175"/>
      <c r="K14" s="170"/>
    </row>
    <row r="15" spans="2:11">
      <c r="B15" s="92"/>
      <c r="K15" s="170"/>
    </row>
    <row r="16" spans="2:11">
      <c r="B16" s="92"/>
      <c r="C16" s="180" t="s">
        <v>109</v>
      </c>
      <c r="D16" s="180" t="s">
        <v>110</v>
      </c>
      <c r="E16" s="197">
        <v>43076</v>
      </c>
      <c r="F16" s="198">
        <v>42744</v>
      </c>
      <c r="G16" s="180"/>
      <c r="H16" s="180" t="s">
        <v>141</v>
      </c>
      <c r="I16" s="180" t="s">
        <v>142</v>
      </c>
      <c r="J16" s="96"/>
    </row>
    <row r="17" spans="2:10">
      <c r="B17" s="92"/>
      <c r="C17" s="179" t="s">
        <v>107</v>
      </c>
      <c r="D17" s="180" t="s">
        <v>110</v>
      </c>
      <c r="E17" s="180">
        <v>2018</v>
      </c>
      <c r="F17" s="181" t="s">
        <v>127</v>
      </c>
      <c r="G17" s="181" t="s">
        <v>128</v>
      </c>
      <c r="H17" s="182" t="s">
        <v>129</v>
      </c>
      <c r="I17" s="94"/>
      <c r="J17" s="98"/>
    </row>
    <row r="18" spans="2:10">
      <c r="B18" s="92"/>
      <c r="C18" s="152" t="s">
        <v>44</v>
      </c>
    </row>
    <row r="19" spans="2:10">
      <c r="B19" s="92"/>
    </row>
    <row r="20" spans="2:10">
      <c r="B20" s="92"/>
      <c r="C20" s="180" t="s">
        <v>171</v>
      </c>
      <c r="D20" s="180"/>
      <c r="E20" s="180" t="s">
        <v>172</v>
      </c>
      <c r="F20" s="203">
        <v>2017</v>
      </c>
      <c r="G20" s="198"/>
      <c r="H20" s="180">
        <v>2019</v>
      </c>
      <c r="I20" s="180" t="s">
        <v>173</v>
      </c>
      <c r="J20" s="180"/>
    </row>
    <row r="21" spans="2:10">
      <c r="B21" s="92"/>
      <c r="C21" s="180"/>
      <c r="D21" s="180"/>
      <c r="E21" s="180"/>
      <c r="F21" s="203"/>
      <c r="G21" s="204"/>
      <c r="H21" s="180"/>
      <c r="I21" s="180" t="s">
        <v>174</v>
      </c>
      <c r="J21" s="180"/>
    </row>
    <row r="22" spans="2:10">
      <c r="B22" s="92"/>
      <c r="C22" s="180"/>
      <c r="D22" s="180"/>
      <c r="E22" s="180"/>
      <c r="F22" s="203"/>
      <c r="G22" s="198"/>
      <c r="H22" s="180"/>
      <c r="I22" s="180"/>
      <c r="J22" s="180"/>
    </row>
    <row r="23" spans="2:10">
      <c r="B23" s="92"/>
      <c r="C23" s="180"/>
      <c r="D23" s="180"/>
      <c r="E23" s="180"/>
      <c r="F23" s="203"/>
      <c r="G23" s="204"/>
      <c r="H23" s="180"/>
      <c r="I23" s="180"/>
      <c r="J23" s="180"/>
    </row>
    <row r="24" spans="2:10">
      <c r="B24" s="92"/>
      <c r="C24" s="180"/>
      <c r="D24" s="180"/>
      <c r="E24" s="180"/>
      <c r="F24" s="203"/>
      <c r="G24" s="204"/>
      <c r="H24" s="180"/>
      <c r="I24" s="180"/>
      <c r="J24" s="180"/>
    </row>
    <row r="25" spans="2:10">
      <c r="B25" s="92"/>
      <c r="C25" s="180"/>
      <c r="D25" s="180"/>
      <c r="E25" s="180"/>
      <c r="F25" s="203"/>
      <c r="G25" s="198"/>
      <c r="H25" s="180"/>
      <c r="I25" s="180"/>
      <c r="J25" s="180"/>
    </row>
    <row r="26" spans="2:10">
      <c r="B26" s="92"/>
      <c r="C26" s="180"/>
      <c r="D26" s="180"/>
      <c r="E26" s="180"/>
      <c r="F26" s="203"/>
      <c r="G26" s="204"/>
      <c r="H26" s="180"/>
      <c r="I26" s="180"/>
      <c r="J26" s="180"/>
    </row>
    <row r="27" spans="2:10">
      <c r="B27" s="92"/>
      <c r="C27" s="180"/>
      <c r="D27" s="180"/>
      <c r="E27" s="180"/>
      <c r="F27" s="203"/>
      <c r="G27" s="198"/>
      <c r="H27" s="180"/>
      <c r="I27" s="180"/>
      <c r="J27" s="180"/>
    </row>
    <row r="28" spans="2:10">
      <c r="B28" s="92"/>
    </row>
    <row r="29" spans="2:10">
      <c r="B29" s="92"/>
    </row>
    <row r="30" spans="2:10">
      <c r="B30" s="92"/>
    </row>
    <row r="31" spans="2:10">
      <c r="B31" s="92"/>
    </row>
    <row r="32" spans="2:10">
      <c r="B32" s="92"/>
    </row>
  </sheetData>
  <hyperlinks>
    <hyperlink ref="H17" r:id="rId1" xr:uid="{D535C137-5B89-404E-9C2C-5EF152F0A14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A91" workbookViewId="0">
      <selection activeCell="F115" sqref="F115"/>
    </sheetView>
  </sheetViews>
  <sheetFormatPr baseColWidth="10" defaultColWidth="10.6640625" defaultRowHeight="16"/>
  <cols>
    <col min="1" max="1" width="4.5" style="138" customWidth="1"/>
    <col min="2" max="2" width="5.5" style="138" customWidth="1"/>
    <col min="3" max="3" width="10.5" style="138" customWidth="1"/>
    <col min="4" max="4" width="34" style="138" customWidth="1"/>
    <col min="5" max="5" width="23" style="138" customWidth="1"/>
    <col min="6" max="16384" width="10.6640625" style="138"/>
  </cols>
  <sheetData>
    <row r="1" spans="2:14" ht="17" thickBot="1"/>
    <row r="2" spans="2:14">
      <c r="B2" s="142"/>
      <c r="C2" s="143"/>
      <c r="D2" s="143"/>
      <c r="E2" s="143"/>
      <c r="F2" s="143"/>
      <c r="G2" s="143"/>
      <c r="H2" s="143"/>
      <c r="I2" s="143"/>
      <c r="J2" s="143"/>
      <c r="K2" s="143"/>
      <c r="L2" s="143"/>
      <c r="M2" s="143"/>
      <c r="N2" s="144"/>
    </row>
    <row r="3" spans="2:14" s="42" customFormat="1">
      <c r="B3" s="79"/>
      <c r="C3" s="24" t="s">
        <v>0</v>
      </c>
      <c r="D3" s="24" t="s">
        <v>100</v>
      </c>
      <c r="E3" s="24"/>
      <c r="F3" s="24"/>
      <c r="G3" s="24"/>
      <c r="H3" s="24"/>
      <c r="I3" s="24"/>
      <c r="J3" s="24"/>
      <c r="K3" s="24"/>
      <c r="L3" s="24"/>
      <c r="M3" s="24"/>
      <c r="N3" s="148"/>
    </row>
    <row r="4" spans="2:14">
      <c r="B4" s="145"/>
      <c r="C4" s="137"/>
      <c r="D4" s="137"/>
      <c r="E4" s="137"/>
      <c r="F4" s="137"/>
      <c r="G4" s="137"/>
      <c r="H4" s="137"/>
      <c r="I4" s="137"/>
      <c r="J4" s="137"/>
      <c r="K4" s="137"/>
      <c r="L4" s="137"/>
      <c r="M4" s="137"/>
      <c r="N4" s="146"/>
    </row>
    <row r="5" spans="2:14">
      <c r="B5" s="145"/>
      <c r="C5" s="183" t="s">
        <v>130</v>
      </c>
      <c r="D5" s="137"/>
      <c r="E5" s="137"/>
      <c r="F5" s="137"/>
      <c r="G5" s="137"/>
      <c r="H5" s="137"/>
      <c r="I5" s="137"/>
      <c r="J5" s="137"/>
      <c r="K5" s="137"/>
      <c r="L5" s="137"/>
      <c r="M5" s="137"/>
      <c r="N5" s="146"/>
    </row>
    <row r="6" spans="2:14">
      <c r="B6" s="145"/>
      <c r="C6" s="137"/>
      <c r="D6" s="137"/>
      <c r="E6" s="137"/>
      <c r="F6" s="137"/>
      <c r="G6" s="137"/>
      <c r="H6" s="137"/>
      <c r="I6" s="137"/>
      <c r="J6" s="137"/>
      <c r="K6" s="137"/>
      <c r="L6" s="137"/>
      <c r="M6" s="137"/>
      <c r="N6" s="146"/>
    </row>
    <row r="7" spans="2:14">
      <c r="B7" s="145"/>
      <c r="C7" s="137"/>
      <c r="D7" s="137"/>
      <c r="E7" s="137"/>
      <c r="F7" s="137"/>
      <c r="G7" s="137"/>
      <c r="H7" s="137"/>
      <c r="I7" s="137"/>
      <c r="J7" s="137"/>
      <c r="K7" s="137"/>
      <c r="L7" s="137"/>
      <c r="M7" s="137"/>
      <c r="N7" s="146"/>
    </row>
    <row r="8" spans="2:14">
      <c r="B8" s="145"/>
      <c r="C8" s="137"/>
      <c r="D8" s="137"/>
      <c r="E8" s="137"/>
      <c r="F8" s="137"/>
      <c r="G8" s="137"/>
      <c r="H8" s="137"/>
      <c r="I8" s="137"/>
      <c r="J8" s="137"/>
      <c r="K8" s="137"/>
      <c r="L8" s="137"/>
      <c r="M8" s="137"/>
      <c r="N8" s="146"/>
    </row>
    <row r="9" spans="2:14">
      <c r="B9" s="145"/>
      <c r="C9" s="170" t="s">
        <v>35</v>
      </c>
      <c r="D9" s="137"/>
      <c r="E9" s="137">
        <v>0.17</v>
      </c>
      <c r="F9" s="137"/>
      <c r="G9" s="137"/>
      <c r="H9" s="137"/>
      <c r="I9" s="137"/>
      <c r="J9" s="137"/>
      <c r="K9" s="137"/>
      <c r="L9" s="137"/>
      <c r="M9" s="137"/>
      <c r="N9" s="146"/>
    </row>
    <row r="10" spans="2:14">
      <c r="B10" s="145"/>
      <c r="C10" s="137"/>
      <c r="D10" s="137"/>
      <c r="E10" s="137"/>
      <c r="F10" s="137"/>
      <c r="G10" s="137"/>
      <c r="H10" s="137"/>
      <c r="I10" s="137"/>
      <c r="J10" s="137"/>
      <c r="K10" s="137"/>
      <c r="L10" s="137"/>
      <c r="M10" s="137"/>
      <c r="N10" s="146"/>
    </row>
    <row r="11" spans="2:14">
      <c r="B11" s="145"/>
      <c r="C11" s="137"/>
      <c r="D11" s="137"/>
      <c r="E11" s="137"/>
      <c r="F11" s="137"/>
      <c r="G11" s="137"/>
      <c r="H11" s="137"/>
      <c r="I11" s="137"/>
      <c r="J11" s="137"/>
      <c r="K11" s="137"/>
      <c r="L11" s="137"/>
      <c r="M11" s="137"/>
      <c r="N11" s="146"/>
    </row>
    <row r="12" spans="2:14">
      <c r="B12" s="145"/>
      <c r="C12" s="137"/>
      <c r="D12" s="147"/>
      <c r="E12" s="137"/>
      <c r="F12" s="137"/>
      <c r="G12" s="137"/>
      <c r="H12" s="137"/>
      <c r="I12" s="137"/>
      <c r="J12" s="137"/>
      <c r="K12" s="137"/>
      <c r="L12" s="137"/>
      <c r="M12" s="137"/>
      <c r="N12" s="146"/>
    </row>
    <row r="13" spans="2:14">
      <c r="B13" s="145"/>
      <c r="C13" s="137"/>
      <c r="D13" s="137"/>
      <c r="E13" s="137"/>
      <c r="F13" s="137"/>
      <c r="G13" s="137"/>
      <c r="H13" s="137"/>
      <c r="I13" s="137"/>
      <c r="J13" s="137"/>
      <c r="K13" s="137"/>
      <c r="L13" s="137"/>
      <c r="M13" s="137"/>
      <c r="N13" s="146"/>
    </row>
    <row r="14" spans="2:14">
      <c r="B14" s="145"/>
      <c r="C14" s="137"/>
      <c r="D14" s="137"/>
      <c r="E14" s="137"/>
      <c r="F14" s="137"/>
      <c r="G14" s="137"/>
      <c r="H14" s="137"/>
      <c r="I14" s="137"/>
      <c r="J14" s="137"/>
      <c r="K14" s="137"/>
      <c r="L14" s="137"/>
      <c r="M14" s="137"/>
      <c r="N14" s="146"/>
    </row>
    <row r="15" spans="2:14">
      <c r="B15" s="145"/>
      <c r="C15" s="137"/>
      <c r="D15" s="137"/>
      <c r="E15" s="137"/>
      <c r="F15" s="137"/>
      <c r="G15" s="137"/>
      <c r="H15" s="137"/>
      <c r="I15" s="137"/>
      <c r="J15" s="137"/>
      <c r="K15" s="137"/>
      <c r="L15" s="137"/>
      <c r="M15" s="137"/>
      <c r="N15" s="146"/>
    </row>
    <row r="16" spans="2:14">
      <c r="B16" s="145"/>
      <c r="C16" s="137"/>
      <c r="D16" s="137"/>
      <c r="E16" s="137"/>
      <c r="F16" s="137"/>
      <c r="G16" s="137"/>
      <c r="H16" s="137"/>
      <c r="I16" s="137"/>
      <c r="J16" s="137"/>
      <c r="K16" s="137"/>
      <c r="L16" s="137"/>
      <c r="M16" s="137"/>
      <c r="N16" s="146"/>
    </row>
    <row r="17" spans="2:14">
      <c r="B17" s="145"/>
      <c r="C17" s="137"/>
      <c r="D17" s="137"/>
      <c r="E17" s="137"/>
      <c r="F17" s="137"/>
      <c r="G17" s="137"/>
      <c r="H17" s="137"/>
      <c r="I17" s="137"/>
      <c r="J17" s="137"/>
      <c r="K17" s="137"/>
      <c r="L17" s="137"/>
      <c r="M17" s="137"/>
      <c r="N17" s="146"/>
    </row>
    <row r="18" spans="2:14">
      <c r="B18" s="145"/>
      <c r="C18" s="183" t="s">
        <v>143</v>
      </c>
      <c r="D18" s="137"/>
      <c r="E18" s="137"/>
      <c r="F18" s="137"/>
      <c r="G18" s="137"/>
      <c r="H18" s="137"/>
      <c r="I18" s="137"/>
      <c r="J18" s="137"/>
      <c r="K18" s="137"/>
      <c r="L18" s="137"/>
      <c r="M18" s="137"/>
      <c r="N18" s="146"/>
    </row>
    <row r="19" spans="2:14">
      <c r="B19" s="145"/>
      <c r="C19" s="137"/>
      <c r="D19" s="137"/>
      <c r="E19" s="137"/>
      <c r="F19" s="137"/>
      <c r="G19" s="137"/>
      <c r="H19" s="137"/>
      <c r="I19" s="137"/>
      <c r="J19" s="137"/>
      <c r="K19" s="137"/>
      <c r="L19" s="137"/>
      <c r="M19" s="137"/>
      <c r="N19" s="146"/>
    </row>
    <row r="20" spans="2:14" s="180" customFormat="1">
      <c r="B20" s="185"/>
      <c r="C20" s="183"/>
      <c r="D20" s="186"/>
      <c r="E20" s="186"/>
      <c r="F20" s="186"/>
      <c r="G20" s="186"/>
      <c r="H20" s="183"/>
      <c r="I20" s="183"/>
      <c r="J20" s="183"/>
      <c r="K20" s="183"/>
      <c r="L20" s="183"/>
      <c r="M20" s="183"/>
      <c r="N20" s="187"/>
    </row>
    <row r="21" spans="2:14" s="180" customFormat="1">
      <c r="B21" s="185"/>
      <c r="C21" s="23" t="s">
        <v>131</v>
      </c>
      <c r="D21" s="186"/>
      <c r="E21" s="186"/>
      <c r="F21" s="186"/>
      <c r="G21" s="186"/>
      <c r="H21" s="183"/>
      <c r="I21" s="183"/>
      <c r="J21" s="183"/>
      <c r="K21" s="183"/>
      <c r="L21" s="183"/>
      <c r="M21" s="183"/>
      <c r="N21" s="187"/>
    </row>
    <row r="22" spans="2:14" s="180" customFormat="1">
      <c r="B22" s="185"/>
      <c r="C22" s="183"/>
      <c r="D22" s="186"/>
      <c r="E22" s="186"/>
      <c r="F22" s="186"/>
      <c r="G22" s="186"/>
      <c r="H22" s="183"/>
      <c r="I22" s="183"/>
      <c r="J22" s="183"/>
      <c r="K22" s="183"/>
      <c r="L22" s="183"/>
      <c r="M22" s="183"/>
      <c r="N22" s="187"/>
    </row>
    <row r="23" spans="2:14" s="180" customFormat="1">
      <c r="B23" s="185"/>
      <c r="D23" s="186" t="s">
        <v>123</v>
      </c>
      <c r="E23" s="186">
        <v>20</v>
      </c>
      <c r="F23" s="186" t="s">
        <v>122</v>
      </c>
      <c r="G23" s="186"/>
      <c r="H23" s="183"/>
      <c r="I23" s="183"/>
      <c r="J23" s="183"/>
      <c r="K23" s="183"/>
      <c r="L23" s="183"/>
      <c r="M23" s="183"/>
      <c r="N23" s="187"/>
    </row>
    <row r="24" spans="2:14" s="180" customFormat="1">
      <c r="B24" s="185"/>
      <c r="D24" s="186"/>
      <c r="E24" s="188">
        <f>E23*1000</f>
        <v>20000</v>
      </c>
      <c r="F24" s="186" t="s">
        <v>124</v>
      </c>
      <c r="G24" s="186"/>
      <c r="H24" s="183"/>
      <c r="I24" s="183"/>
      <c r="J24" s="183"/>
      <c r="K24" s="183"/>
      <c r="L24" s="183"/>
      <c r="M24" s="183"/>
      <c r="N24" s="187"/>
    </row>
    <row r="25" spans="2:14" s="180" customFormat="1">
      <c r="B25" s="185"/>
      <c r="C25" s="183"/>
      <c r="D25" s="186"/>
      <c r="E25" s="186"/>
      <c r="F25" s="186"/>
      <c r="G25" s="186"/>
      <c r="I25" s="183"/>
      <c r="J25" s="183"/>
      <c r="K25" s="183"/>
      <c r="L25" s="183"/>
      <c r="M25" s="183"/>
      <c r="N25" s="187"/>
    </row>
    <row r="26" spans="2:14" s="180" customFormat="1">
      <c r="B26" s="185"/>
      <c r="C26" s="183"/>
      <c r="D26" s="186"/>
      <c r="E26" s="189"/>
      <c r="F26" s="186"/>
      <c r="G26" s="186"/>
      <c r="H26" s="183"/>
      <c r="I26" s="183"/>
      <c r="J26" s="183"/>
      <c r="K26" s="183"/>
      <c r="L26" s="183"/>
      <c r="M26" s="183"/>
      <c r="N26" s="187"/>
    </row>
    <row r="27" spans="2:14" s="180" customFormat="1">
      <c r="B27" s="185"/>
      <c r="C27" s="183"/>
      <c r="D27" s="186"/>
      <c r="E27" s="190"/>
      <c r="F27" s="186"/>
      <c r="G27" s="186"/>
      <c r="I27" s="183"/>
      <c r="J27" s="183"/>
      <c r="K27" s="183"/>
      <c r="L27" s="183"/>
      <c r="M27" s="183"/>
      <c r="N27" s="187"/>
    </row>
    <row r="28" spans="2:14" s="180" customFormat="1">
      <c r="B28" s="185"/>
      <c r="C28" s="183"/>
      <c r="D28" s="186"/>
      <c r="E28" s="186"/>
      <c r="F28" s="186"/>
      <c r="G28" s="186"/>
      <c r="I28" s="183"/>
      <c r="J28" s="183"/>
      <c r="K28" s="183"/>
      <c r="L28" s="183"/>
      <c r="M28" s="183"/>
      <c r="N28" s="187"/>
    </row>
    <row r="29" spans="2:14" s="180" customFormat="1">
      <c r="B29" s="185"/>
      <c r="C29" s="183"/>
      <c r="D29" s="186"/>
      <c r="E29" s="186"/>
      <c r="F29" s="186"/>
      <c r="G29" s="186"/>
      <c r="I29" s="183"/>
      <c r="J29" s="183"/>
      <c r="K29" s="183"/>
      <c r="L29" s="183"/>
      <c r="M29" s="183"/>
      <c r="N29" s="187"/>
    </row>
    <row r="30" spans="2:14" s="180" customFormat="1">
      <c r="B30" s="185"/>
      <c r="C30" s="183" t="s">
        <v>132</v>
      </c>
      <c r="D30" s="186"/>
      <c r="E30" s="186"/>
      <c r="F30" s="186"/>
      <c r="G30" s="186" t="s">
        <v>133</v>
      </c>
      <c r="I30" s="183"/>
      <c r="J30" s="183"/>
      <c r="K30" s="183"/>
      <c r="L30" s="183"/>
      <c r="M30" s="183"/>
      <c r="N30" s="187"/>
    </row>
    <row r="31" spans="2:14" s="180" customFormat="1">
      <c r="B31" s="185"/>
      <c r="C31" s="183"/>
      <c r="D31" s="186"/>
      <c r="E31" s="186"/>
      <c r="F31" s="186"/>
      <c r="G31" s="186"/>
      <c r="I31" s="183"/>
      <c r="J31" s="183"/>
      <c r="K31" s="183"/>
      <c r="L31" s="183"/>
      <c r="M31" s="183"/>
      <c r="N31" s="187"/>
    </row>
    <row r="32" spans="2:14" s="180" customFormat="1">
      <c r="B32" s="185"/>
      <c r="C32" s="183"/>
      <c r="D32" s="186"/>
      <c r="E32" s="186"/>
      <c r="F32" s="186"/>
      <c r="G32" s="186"/>
      <c r="I32" s="183"/>
      <c r="J32" s="183"/>
      <c r="K32" s="183"/>
      <c r="L32" s="183"/>
      <c r="M32" s="183"/>
      <c r="N32" s="187"/>
    </row>
    <row r="33" spans="2:22" s="180" customFormat="1">
      <c r="B33" s="185"/>
      <c r="C33" s="183"/>
      <c r="D33" s="186"/>
      <c r="E33" s="186"/>
      <c r="F33" s="186"/>
      <c r="G33" s="186"/>
      <c r="I33" s="183"/>
      <c r="J33" s="183"/>
      <c r="K33" s="183"/>
      <c r="L33" s="183"/>
      <c r="M33" s="183"/>
      <c r="N33" s="187"/>
    </row>
    <row r="34" spans="2:22" s="180" customFormat="1">
      <c r="B34" s="185"/>
      <c r="D34" s="186" t="s">
        <v>134</v>
      </c>
      <c r="E34" s="191">
        <v>40000</v>
      </c>
      <c r="F34" s="186" t="s">
        <v>122</v>
      </c>
      <c r="G34" s="186"/>
      <c r="I34" s="183"/>
      <c r="J34" s="183"/>
      <c r="K34" s="183"/>
      <c r="L34" s="183"/>
      <c r="M34" s="183"/>
      <c r="N34" s="187"/>
    </row>
    <row r="35" spans="2:22" s="180" customFormat="1">
      <c r="B35" s="185"/>
      <c r="D35" s="186" t="s">
        <v>135</v>
      </c>
      <c r="E35" s="191">
        <v>600000000</v>
      </c>
      <c r="F35" s="186" t="s">
        <v>99</v>
      </c>
      <c r="G35" s="186"/>
      <c r="I35" s="183"/>
      <c r="J35" s="183"/>
      <c r="K35" s="183"/>
      <c r="L35" s="183"/>
      <c r="M35" s="183"/>
      <c r="N35" s="187"/>
    </row>
    <row r="36" spans="2:22" s="180" customFormat="1">
      <c r="B36" s="185"/>
      <c r="D36" s="186"/>
      <c r="E36" s="191"/>
      <c r="F36" s="186"/>
      <c r="G36" s="186"/>
      <c r="I36" s="183"/>
      <c r="J36" s="183"/>
      <c r="K36" s="183"/>
      <c r="L36" s="183"/>
      <c r="M36" s="183"/>
      <c r="N36" s="187"/>
    </row>
    <row r="37" spans="2:22" s="180" customFormat="1">
      <c r="B37" s="185"/>
      <c r="D37" s="186"/>
      <c r="E37" s="186"/>
      <c r="F37" s="186"/>
      <c r="G37" s="186"/>
      <c r="I37" s="183"/>
      <c r="J37" s="183"/>
      <c r="K37" s="183"/>
      <c r="L37" s="183"/>
      <c r="M37" s="183"/>
      <c r="N37" s="187"/>
    </row>
    <row r="38" spans="2:22" s="180" customFormat="1">
      <c r="B38" s="185"/>
      <c r="D38" s="186" t="s">
        <v>138</v>
      </c>
      <c r="E38" s="192">
        <f>E35/(E34*1000)</f>
        <v>15</v>
      </c>
      <c r="F38" s="192" t="s">
        <v>136</v>
      </c>
      <c r="G38" s="186"/>
      <c r="I38" s="183"/>
      <c r="J38" s="183"/>
      <c r="K38" s="183"/>
      <c r="L38" s="183"/>
      <c r="M38" s="183"/>
      <c r="N38" s="187"/>
    </row>
    <row r="39" spans="2:22" s="180" customFormat="1">
      <c r="B39" s="185"/>
      <c r="D39" s="186" t="s">
        <v>139</v>
      </c>
      <c r="E39" s="193">
        <f>E38*E24</f>
        <v>300000</v>
      </c>
      <c r="F39" s="192" t="s">
        <v>99</v>
      </c>
      <c r="G39" s="186"/>
      <c r="I39" s="183"/>
      <c r="J39" s="183"/>
      <c r="K39" s="183"/>
      <c r="L39" s="183"/>
      <c r="M39" s="183"/>
      <c r="N39" s="187"/>
    </row>
    <row r="40" spans="2:22" s="180" customFormat="1">
      <c r="B40" s="185"/>
      <c r="D40" s="186" t="s">
        <v>140</v>
      </c>
      <c r="E40" s="194">
        <f>E39/1000000</f>
        <v>0.3</v>
      </c>
      <c r="F40" s="192" t="s">
        <v>4</v>
      </c>
      <c r="G40" s="186"/>
      <c r="I40" s="183"/>
      <c r="J40" s="183"/>
      <c r="K40" s="183"/>
      <c r="L40" s="183"/>
      <c r="M40" s="183"/>
      <c r="N40" s="187"/>
    </row>
    <row r="41" spans="2:22" s="180" customFormat="1">
      <c r="B41" s="185"/>
      <c r="C41" s="183"/>
      <c r="E41" s="195"/>
      <c r="F41" s="192"/>
      <c r="G41" s="186"/>
      <c r="I41" s="183"/>
      <c r="J41" s="183"/>
      <c r="K41" s="183"/>
      <c r="L41" s="183"/>
      <c r="M41" s="183"/>
      <c r="N41" s="187"/>
    </row>
    <row r="42" spans="2:22" s="180" customFormat="1">
      <c r="B42" s="185"/>
      <c r="C42" s="183"/>
      <c r="D42" s="186"/>
      <c r="E42" s="186"/>
      <c r="F42" s="186"/>
      <c r="G42" s="186"/>
      <c r="I42" s="183"/>
      <c r="J42" s="183"/>
      <c r="K42" s="183"/>
      <c r="L42" s="183"/>
      <c r="M42" s="183"/>
      <c r="N42" s="187"/>
    </row>
    <row r="43" spans="2:22" s="180" customFormat="1">
      <c r="B43" s="185"/>
      <c r="C43" s="183"/>
      <c r="D43" s="186"/>
      <c r="E43" s="186"/>
      <c r="F43" s="186"/>
      <c r="G43" s="186"/>
      <c r="I43" s="183"/>
      <c r="J43" s="183"/>
      <c r="K43" s="183"/>
      <c r="L43" s="183"/>
      <c r="M43" s="183"/>
      <c r="N43" s="187"/>
    </row>
    <row r="44" spans="2:22" s="180" customFormat="1">
      <c r="B44" s="185"/>
      <c r="C44" s="183"/>
      <c r="D44" s="186"/>
      <c r="E44" s="186"/>
      <c r="F44" s="186"/>
      <c r="G44" s="186"/>
      <c r="I44" s="183"/>
      <c r="J44" s="183"/>
      <c r="K44" s="183"/>
      <c r="L44" s="183"/>
      <c r="M44" s="183"/>
      <c r="N44" s="187"/>
    </row>
    <row r="45" spans="2:22" s="180" customFormat="1">
      <c r="B45" s="185"/>
      <c r="C45" s="183"/>
      <c r="D45" s="186"/>
      <c r="E45" s="186"/>
      <c r="F45" s="186"/>
      <c r="G45" s="186"/>
      <c r="I45" s="183"/>
      <c r="J45" s="183"/>
      <c r="K45" s="183"/>
      <c r="L45" s="183"/>
      <c r="M45" s="183"/>
      <c r="N45" s="187"/>
      <c r="V45" s="180">
        <f>0.8*755</f>
        <v>604</v>
      </c>
    </row>
    <row r="46" spans="2:22" s="180" customFormat="1">
      <c r="B46" s="185"/>
      <c r="C46" s="183"/>
      <c r="D46" s="186"/>
      <c r="E46" s="186"/>
      <c r="F46" s="186"/>
      <c r="G46" s="186"/>
      <c r="I46" s="183"/>
      <c r="J46" s="183"/>
      <c r="K46" s="183"/>
      <c r="L46" s="183"/>
      <c r="M46" s="183"/>
      <c r="N46" s="187"/>
    </row>
    <row r="47" spans="2:22" s="180" customFormat="1">
      <c r="B47" s="185"/>
      <c r="C47" s="183"/>
      <c r="D47" s="186"/>
      <c r="E47" s="186"/>
      <c r="F47" s="186"/>
      <c r="G47" s="186"/>
      <c r="I47" s="183"/>
      <c r="J47" s="183"/>
      <c r="K47" s="183"/>
      <c r="L47" s="183"/>
      <c r="M47" s="183"/>
      <c r="N47" s="187"/>
    </row>
    <row r="48" spans="2:22" s="180" customFormat="1">
      <c r="B48" s="185"/>
      <c r="C48" s="183"/>
      <c r="D48" s="186"/>
      <c r="E48" s="186"/>
      <c r="F48" s="186"/>
      <c r="G48" s="186"/>
      <c r="I48" s="183"/>
      <c r="J48" s="183"/>
      <c r="K48" s="183"/>
      <c r="L48" s="183"/>
      <c r="M48" s="183"/>
      <c r="N48" s="187"/>
    </row>
    <row r="49" spans="2:14" s="180" customFormat="1">
      <c r="B49" s="185"/>
      <c r="C49" s="183"/>
      <c r="D49" s="186"/>
      <c r="E49" s="186"/>
      <c r="F49" s="186"/>
      <c r="G49" s="186"/>
      <c r="I49" s="183"/>
      <c r="J49" s="183"/>
      <c r="K49" s="183"/>
      <c r="L49" s="183"/>
      <c r="M49" s="183"/>
      <c r="N49" s="187"/>
    </row>
    <row r="50" spans="2:14" s="180" customFormat="1">
      <c r="B50" s="185"/>
      <c r="C50" s="183"/>
      <c r="D50" s="186"/>
      <c r="E50" s="186"/>
      <c r="F50" s="186"/>
      <c r="G50" s="186"/>
      <c r="I50" s="183"/>
      <c r="J50" s="183"/>
      <c r="K50" s="183"/>
      <c r="L50" s="183"/>
      <c r="M50" s="183"/>
      <c r="N50" s="187"/>
    </row>
    <row r="51" spans="2:14" s="180" customFormat="1">
      <c r="B51" s="185"/>
      <c r="C51" s="183"/>
      <c r="D51" s="186"/>
      <c r="E51" s="186"/>
      <c r="F51" s="186"/>
      <c r="G51" s="186"/>
      <c r="I51" s="183"/>
      <c r="J51" s="183"/>
      <c r="K51" s="183"/>
      <c r="L51" s="183"/>
      <c r="M51" s="183"/>
      <c r="N51" s="187"/>
    </row>
    <row r="52" spans="2:14" s="180" customFormat="1">
      <c r="B52" s="185"/>
      <c r="C52" s="183"/>
      <c r="D52" s="186"/>
      <c r="E52" s="186"/>
      <c r="F52" s="186"/>
      <c r="G52" s="186"/>
      <c r="I52" s="105" t="s">
        <v>137</v>
      </c>
      <c r="J52" s="183"/>
      <c r="K52" s="183"/>
      <c r="L52" s="183"/>
      <c r="M52" s="183"/>
      <c r="N52" s="187"/>
    </row>
    <row r="53" spans="2:14" s="180" customFormat="1">
      <c r="B53" s="185"/>
      <c r="C53" s="183"/>
      <c r="D53" s="186"/>
      <c r="E53" s="186"/>
      <c r="F53" s="186"/>
      <c r="G53" s="186"/>
      <c r="I53" s="183"/>
      <c r="J53" s="183"/>
      <c r="K53" s="183"/>
      <c r="L53" s="183"/>
      <c r="M53" s="183"/>
      <c r="N53" s="187"/>
    </row>
    <row r="54" spans="2:14" s="180" customFormat="1">
      <c r="B54" s="185"/>
      <c r="C54" s="183"/>
      <c r="D54" s="186"/>
      <c r="E54" s="186"/>
      <c r="F54" s="186"/>
      <c r="G54" s="186"/>
      <c r="J54" s="183"/>
      <c r="K54" s="183"/>
      <c r="L54" s="183"/>
      <c r="M54" s="183"/>
      <c r="N54" s="187"/>
    </row>
    <row r="55" spans="2:14" s="180" customFormat="1">
      <c r="B55" s="185"/>
      <c r="C55" s="183"/>
      <c r="D55" s="186"/>
      <c r="E55" s="186"/>
      <c r="F55" s="186"/>
      <c r="G55" s="186"/>
      <c r="I55" s="183"/>
      <c r="J55" s="183"/>
      <c r="K55" s="183"/>
      <c r="L55" s="183"/>
      <c r="M55" s="183"/>
      <c r="N55" s="187"/>
    </row>
    <row r="56" spans="2:14">
      <c r="B56" s="145"/>
      <c r="C56" s="183" t="s">
        <v>143</v>
      </c>
      <c r="D56" s="137"/>
      <c r="E56" s="137"/>
      <c r="F56" s="137"/>
      <c r="G56" s="137"/>
      <c r="H56" s="137"/>
      <c r="I56" s="137"/>
      <c r="J56" s="137"/>
      <c r="K56" s="137"/>
      <c r="L56" s="137"/>
      <c r="M56" s="137"/>
      <c r="N56" s="146"/>
    </row>
    <row r="57" spans="2:14">
      <c r="B57" s="145"/>
      <c r="C57" s="137"/>
      <c r="D57" s="183" t="s">
        <v>98</v>
      </c>
      <c r="E57" s="137"/>
      <c r="F57" s="137"/>
      <c r="G57" s="137"/>
      <c r="H57" s="137"/>
      <c r="I57" s="137"/>
      <c r="J57" s="137"/>
      <c r="K57" s="137"/>
      <c r="L57" s="137"/>
      <c r="M57" s="137"/>
      <c r="N57" s="146"/>
    </row>
    <row r="58" spans="2:14">
      <c r="B58" s="145"/>
      <c r="C58" s="137"/>
      <c r="D58" s="54" t="s">
        <v>6</v>
      </c>
      <c r="E58" s="137">
        <v>20</v>
      </c>
      <c r="F58" s="183" t="s">
        <v>2</v>
      </c>
      <c r="G58" s="137"/>
      <c r="H58" s="137"/>
      <c r="I58" s="137"/>
      <c r="J58" s="137"/>
      <c r="K58" s="137"/>
      <c r="L58" s="137"/>
      <c r="M58" s="137"/>
      <c r="N58" s="146"/>
    </row>
    <row r="59" spans="2:14">
      <c r="B59" s="145"/>
      <c r="C59" s="137"/>
      <c r="D59" s="137"/>
      <c r="E59" s="137">
        <v>30</v>
      </c>
      <c r="F59" s="183" t="s">
        <v>2</v>
      </c>
      <c r="G59" s="137"/>
      <c r="H59" s="137"/>
      <c r="I59" s="137"/>
      <c r="J59" s="137"/>
      <c r="K59" s="137"/>
      <c r="L59" s="137"/>
      <c r="M59" s="137"/>
      <c r="N59" s="146"/>
    </row>
    <row r="60" spans="2:14">
      <c r="B60" s="145"/>
      <c r="C60" s="137"/>
      <c r="D60" s="183" t="s">
        <v>144</v>
      </c>
      <c r="E60" s="183">
        <f>AVERAGE(E58,E59)</f>
        <v>25</v>
      </c>
      <c r="F60" s="137"/>
      <c r="G60" s="137"/>
      <c r="H60" s="137"/>
      <c r="I60" s="137"/>
      <c r="J60" s="137"/>
      <c r="K60" s="137"/>
      <c r="L60" s="137"/>
      <c r="M60" s="137"/>
      <c r="N60" s="146"/>
    </row>
    <row r="61" spans="2:14">
      <c r="B61" s="145"/>
      <c r="C61" s="137"/>
      <c r="D61" s="137"/>
      <c r="E61" s="137"/>
      <c r="F61" s="137"/>
      <c r="G61" s="137"/>
      <c r="H61" s="137"/>
      <c r="I61" s="137"/>
      <c r="J61" s="137"/>
      <c r="K61" s="137"/>
      <c r="L61" s="137"/>
      <c r="M61" s="137"/>
      <c r="N61" s="146"/>
    </row>
    <row r="62" spans="2:14">
      <c r="B62" s="145"/>
      <c r="C62" s="137"/>
      <c r="D62" s="137"/>
      <c r="E62" s="137"/>
      <c r="F62" s="137"/>
      <c r="G62" s="137"/>
      <c r="H62" s="137"/>
      <c r="I62" s="137"/>
      <c r="J62" s="137"/>
      <c r="K62" s="137"/>
      <c r="L62" s="137"/>
      <c r="M62" s="137"/>
      <c r="N62" s="146"/>
    </row>
    <row r="63" spans="2:14">
      <c r="B63" s="145"/>
      <c r="C63" s="137"/>
      <c r="D63" s="137"/>
      <c r="E63" s="137"/>
      <c r="F63" s="137"/>
      <c r="G63" s="137"/>
      <c r="H63" s="137"/>
      <c r="I63" s="137"/>
      <c r="J63" s="137"/>
      <c r="K63" s="137"/>
      <c r="L63" s="137"/>
      <c r="M63" s="137"/>
      <c r="N63" s="146"/>
    </row>
    <row r="64" spans="2:14">
      <c r="B64" s="145"/>
      <c r="C64" s="137"/>
      <c r="D64" s="137"/>
      <c r="E64" s="137"/>
      <c r="F64" s="137"/>
      <c r="G64" s="137"/>
      <c r="H64" s="137"/>
      <c r="I64" s="137"/>
      <c r="J64" s="137"/>
      <c r="K64" s="137"/>
      <c r="L64" s="137"/>
      <c r="M64" s="137"/>
      <c r="N64" s="146"/>
    </row>
    <row r="65" spans="2:14">
      <c r="B65" s="145"/>
      <c r="C65" s="137"/>
      <c r="D65" s="137"/>
      <c r="E65" s="137"/>
      <c r="F65" s="137"/>
      <c r="G65" s="137"/>
      <c r="H65" s="137"/>
      <c r="I65" s="137"/>
      <c r="J65" s="137"/>
      <c r="K65" s="137"/>
      <c r="L65" s="137"/>
      <c r="M65" s="137"/>
      <c r="N65" s="146"/>
    </row>
    <row r="66" spans="2:14">
      <c r="B66" s="145"/>
      <c r="C66" s="137"/>
      <c r="D66" s="137"/>
      <c r="E66" s="137"/>
      <c r="F66" s="137"/>
      <c r="G66" s="137"/>
      <c r="H66" s="137"/>
      <c r="I66" s="137"/>
      <c r="J66" s="137"/>
      <c r="K66" s="137"/>
      <c r="L66" s="137"/>
      <c r="M66" s="137"/>
      <c r="N66" s="146"/>
    </row>
    <row r="67" spans="2:14">
      <c r="B67" s="145"/>
      <c r="C67" s="137"/>
      <c r="D67" s="137"/>
      <c r="E67" s="137"/>
      <c r="F67" s="137"/>
      <c r="G67" s="137"/>
      <c r="H67" s="137"/>
      <c r="I67" s="137"/>
      <c r="J67" s="137"/>
      <c r="K67" s="137"/>
      <c r="L67" s="137"/>
      <c r="M67" s="137"/>
      <c r="N67" s="146"/>
    </row>
    <row r="68" spans="2:14">
      <c r="B68" s="145"/>
      <c r="C68" s="137"/>
      <c r="D68" s="137"/>
      <c r="E68" s="137"/>
      <c r="F68" s="137"/>
      <c r="G68" s="137"/>
      <c r="H68" s="137"/>
      <c r="I68" s="137"/>
      <c r="J68" s="137"/>
      <c r="K68" s="137"/>
      <c r="L68" s="137"/>
      <c r="M68" s="137"/>
      <c r="N68" s="146"/>
    </row>
    <row r="69" spans="2:14">
      <c r="B69" s="145"/>
      <c r="C69" s="137"/>
      <c r="D69" s="137"/>
      <c r="E69" s="137"/>
      <c r="F69" s="137"/>
      <c r="G69" s="137"/>
      <c r="H69" s="137"/>
      <c r="I69" s="137"/>
      <c r="J69" s="137"/>
      <c r="K69" s="137"/>
      <c r="L69" s="137"/>
      <c r="M69" s="137"/>
      <c r="N69" s="146"/>
    </row>
    <row r="70" spans="2:14">
      <c r="B70" s="145"/>
      <c r="C70" s="183" t="s">
        <v>145</v>
      </c>
      <c r="D70" s="137"/>
      <c r="E70" s="137"/>
      <c r="F70" s="137"/>
      <c r="G70" s="137"/>
      <c r="H70" s="137"/>
      <c r="I70" s="137"/>
      <c r="J70" s="137"/>
      <c r="K70" s="137"/>
      <c r="L70" s="137"/>
      <c r="M70" s="137"/>
      <c r="N70" s="146"/>
    </row>
    <row r="71" spans="2:14">
      <c r="B71" s="145"/>
      <c r="C71" s="137"/>
      <c r="D71" s="183" t="s">
        <v>146</v>
      </c>
      <c r="E71" s="183" t="s">
        <v>147</v>
      </c>
      <c r="F71" s="137"/>
      <c r="G71" s="137"/>
      <c r="H71" s="137"/>
      <c r="I71" s="137"/>
      <c r="J71" s="137"/>
      <c r="K71" s="137"/>
      <c r="L71" s="137"/>
      <c r="M71" s="137"/>
      <c r="N71" s="146"/>
    </row>
    <row r="72" spans="2:14">
      <c r="B72" s="145"/>
      <c r="C72" s="137"/>
      <c r="D72" s="137"/>
      <c r="E72" s="137">
        <v>0.5</v>
      </c>
      <c r="F72" s="183" t="s">
        <v>2</v>
      </c>
      <c r="G72" s="137"/>
      <c r="H72" s="137"/>
      <c r="I72" s="137"/>
      <c r="J72" s="137"/>
      <c r="K72" s="137"/>
      <c r="L72" s="137"/>
      <c r="M72" s="137"/>
      <c r="N72" s="146"/>
    </row>
    <row r="73" spans="2:14">
      <c r="B73" s="145"/>
      <c r="C73" s="137"/>
      <c r="D73" s="137"/>
      <c r="E73" s="137"/>
      <c r="F73" s="137"/>
      <c r="G73" s="137"/>
      <c r="H73" s="137"/>
      <c r="I73" s="137"/>
      <c r="J73" s="137"/>
      <c r="K73" s="137"/>
      <c r="L73" s="137"/>
      <c r="M73" s="137"/>
      <c r="N73" s="146"/>
    </row>
    <row r="74" spans="2:14">
      <c r="B74" s="145"/>
      <c r="C74" s="137"/>
      <c r="D74" s="137"/>
      <c r="E74" s="137"/>
      <c r="F74" s="137"/>
      <c r="G74" s="137"/>
      <c r="H74" s="137"/>
      <c r="I74" s="137"/>
      <c r="J74" s="137"/>
      <c r="K74" s="137"/>
      <c r="L74" s="137"/>
      <c r="M74" s="137"/>
      <c r="N74" s="146"/>
    </row>
    <row r="75" spans="2:14">
      <c r="B75" s="145"/>
      <c r="C75" s="137"/>
      <c r="D75" s="137"/>
      <c r="E75" s="137"/>
      <c r="F75" s="137"/>
      <c r="G75" s="137"/>
      <c r="H75" s="137"/>
      <c r="I75" s="137"/>
      <c r="J75" s="137"/>
      <c r="K75" s="137"/>
      <c r="L75" s="137"/>
      <c r="M75" s="137"/>
      <c r="N75" s="146"/>
    </row>
    <row r="76" spans="2:14">
      <c r="B76" s="145"/>
      <c r="C76" s="137"/>
      <c r="D76" s="137"/>
      <c r="E76" s="137"/>
      <c r="F76" s="137"/>
      <c r="G76" s="137"/>
      <c r="H76" s="137"/>
      <c r="I76" s="137"/>
      <c r="J76" s="137"/>
      <c r="K76" s="137"/>
      <c r="L76" s="137"/>
      <c r="M76" s="137"/>
      <c r="N76" s="146"/>
    </row>
    <row r="77" spans="2:14">
      <c r="B77" s="145"/>
      <c r="C77" s="137"/>
      <c r="D77" s="137"/>
      <c r="E77" s="137"/>
      <c r="F77" s="137"/>
      <c r="G77" s="137"/>
      <c r="H77" s="137"/>
      <c r="I77" s="137"/>
      <c r="J77" s="137"/>
      <c r="K77" s="137"/>
      <c r="L77" s="137"/>
      <c r="M77" s="137"/>
      <c r="N77" s="146"/>
    </row>
    <row r="78" spans="2:14">
      <c r="B78" s="145"/>
      <c r="C78" s="137"/>
      <c r="D78" s="137"/>
      <c r="E78" s="137"/>
      <c r="F78" s="137"/>
      <c r="G78" s="137"/>
      <c r="H78" s="137"/>
      <c r="I78" s="137"/>
      <c r="J78" s="137"/>
      <c r="K78" s="137"/>
      <c r="L78" s="137"/>
      <c r="M78" s="137"/>
      <c r="N78" s="146"/>
    </row>
    <row r="79" spans="2:14">
      <c r="B79" s="145"/>
      <c r="C79" s="137"/>
      <c r="D79" s="137"/>
      <c r="E79" s="137"/>
      <c r="F79" s="137"/>
      <c r="G79" s="137"/>
      <c r="H79" s="137"/>
      <c r="I79" s="137"/>
      <c r="J79" s="137"/>
      <c r="K79" s="137"/>
      <c r="L79" s="137"/>
      <c r="M79" s="137"/>
      <c r="N79" s="146"/>
    </row>
    <row r="80" spans="2:14">
      <c r="B80" s="145"/>
      <c r="C80" s="137"/>
      <c r="D80" s="137"/>
      <c r="E80" s="137"/>
      <c r="F80" s="137"/>
      <c r="G80" s="137"/>
      <c r="H80" s="137"/>
      <c r="I80" s="137"/>
      <c r="J80" s="137"/>
      <c r="K80" s="137"/>
      <c r="L80" s="137"/>
      <c r="M80" s="137"/>
      <c r="N80" s="146"/>
    </row>
    <row r="81" spans="2:14">
      <c r="B81" s="145"/>
      <c r="C81" s="137"/>
      <c r="D81" s="137"/>
      <c r="E81" s="137"/>
      <c r="F81" s="137"/>
      <c r="G81" s="137"/>
      <c r="H81" s="137"/>
      <c r="I81" s="137"/>
      <c r="J81" s="137"/>
      <c r="K81" s="137"/>
      <c r="L81" s="137"/>
      <c r="M81" s="137"/>
      <c r="N81" s="146"/>
    </row>
    <row r="82" spans="2:14">
      <c r="B82" s="145"/>
      <c r="C82" s="137"/>
      <c r="D82" s="137"/>
      <c r="E82" s="137"/>
      <c r="F82" s="137"/>
      <c r="G82" s="137"/>
      <c r="H82" s="137"/>
      <c r="I82" s="137"/>
      <c r="J82" s="137"/>
      <c r="K82" s="137"/>
      <c r="L82" s="137"/>
      <c r="M82" s="137"/>
      <c r="N82" s="146"/>
    </row>
    <row r="83" spans="2:14">
      <c r="B83" s="145"/>
      <c r="C83" s="137"/>
      <c r="D83" s="137"/>
      <c r="E83" s="137"/>
      <c r="F83" s="137"/>
      <c r="G83" s="137"/>
      <c r="H83" s="137"/>
      <c r="I83" s="137"/>
      <c r="J83" s="137"/>
      <c r="K83" s="137"/>
      <c r="L83" s="137"/>
      <c r="M83" s="137"/>
      <c r="N83" s="146"/>
    </row>
    <row r="84" spans="2:14">
      <c r="B84" s="145"/>
      <c r="C84" s="137"/>
      <c r="D84" s="137"/>
      <c r="E84" s="137"/>
      <c r="F84" s="137"/>
      <c r="G84" s="137"/>
      <c r="H84" s="137"/>
      <c r="I84" s="137"/>
      <c r="J84" s="137"/>
      <c r="K84" s="137"/>
      <c r="L84" s="137"/>
      <c r="M84" s="137"/>
      <c r="N84" s="146"/>
    </row>
    <row r="85" spans="2:14">
      <c r="B85" s="145"/>
      <c r="C85" s="137"/>
      <c r="D85" s="137"/>
      <c r="E85" s="137"/>
      <c r="F85" s="137"/>
      <c r="G85" s="137"/>
      <c r="H85" s="137"/>
      <c r="I85" s="137"/>
      <c r="J85" s="137"/>
      <c r="K85" s="137"/>
      <c r="L85" s="137"/>
      <c r="M85" s="137"/>
      <c r="N85" s="146"/>
    </row>
    <row r="86" spans="2:14">
      <c r="B86" s="145"/>
      <c r="C86" s="137"/>
      <c r="D86" s="137"/>
      <c r="E86" s="137"/>
      <c r="F86" s="137"/>
      <c r="G86" s="137"/>
      <c r="H86" s="137"/>
      <c r="I86" s="137"/>
      <c r="J86" s="137"/>
      <c r="K86" s="137"/>
      <c r="L86" s="137"/>
      <c r="M86" s="137"/>
      <c r="N86" s="146"/>
    </row>
    <row r="87" spans="2:14">
      <c r="B87" s="145"/>
      <c r="C87" s="137"/>
      <c r="D87" s="137"/>
      <c r="E87" s="137"/>
      <c r="F87" s="137"/>
      <c r="G87" s="137"/>
      <c r="H87" s="137"/>
      <c r="I87" s="137"/>
      <c r="J87" s="137"/>
      <c r="K87" s="137"/>
      <c r="L87" s="137"/>
      <c r="M87" s="137"/>
      <c r="N87" s="146"/>
    </row>
    <row r="88" spans="2:14">
      <c r="B88" s="145"/>
      <c r="C88" s="137"/>
      <c r="D88" s="137"/>
      <c r="E88" s="137"/>
      <c r="F88" s="137"/>
      <c r="G88" s="137"/>
      <c r="H88" s="137"/>
      <c r="I88" s="137"/>
      <c r="J88" s="137"/>
      <c r="K88" s="137"/>
      <c r="L88" s="137"/>
      <c r="M88" s="137"/>
      <c r="N88" s="146"/>
    </row>
    <row r="89" spans="2:14">
      <c r="B89" s="145"/>
      <c r="C89" s="137"/>
      <c r="D89" s="137"/>
      <c r="E89" s="137"/>
      <c r="F89" s="137"/>
      <c r="G89" s="137"/>
      <c r="H89" s="137"/>
      <c r="I89" s="137"/>
      <c r="J89" s="137"/>
      <c r="K89" s="137"/>
      <c r="L89" s="137"/>
      <c r="M89" s="137"/>
      <c r="N89" s="146"/>
    </row>
    <row r="90" spans="2:14">
      <c r="B90" s="145"/>
      <c r="C90" s="137"/>
      <c r="D90" s="137"/>
      <c r="E90" s="137"/>
      <c r="F90" s="137"/>
      <c r="G90" s="137"/>
      <c r="H90" s="137"/>
      <c r="I90" s="137"/>
      <c r="J90" s="137"/>
      <c r="K90" s="137"/>
      <c r="L90" s="137"/>
      <c r="M90" s="137"/>
      <c r="N90" s="146"/>
    </row>
    <row r="91" spans="2:14">
      <c r="B91" s="145"/>
      <c r="C91" s="137"/>
      <c r="D91" s="137"/>
      <c r="E91" s="137"/>
      <c r="F91" s="137"/>
      <c r="G91" s="137"/>
      <c r="H91" s="137"/>
      <c r="I91" s="137"/>
      <c r="J91" s="137"/>
      <c r="K91" s="137"/>
      <c r="L91" s="137"/>
      <c r="M91" s="137"/>
      <c r="N91" s="146"/>
    </row>
    <row r="92" spans="2:14">
      <c r="B92" s="145"/>
      <c r="C92" s="137"/>
      <c r="D92" s="137"/>
      <c r="E92" s="137"/>
      <c r="F92" s="137"/>
      <c r="G92" s="137"/>
      <c r="H92" s="137"/>
      <c r="I92" s="137"/>
      <c r="J92" s="137"/>
      <c r="K92" s="137"/>
      <c r="L92" s="137"/>
      <c r="M92" s="137"/>
      <c r="N92" s="146"/>
    </row>
    <row r="93" spans="2:14">
      <c r="B93" s="145"/>
      <c r="C93" s="137"/>
      <c r="D93" s="137"/>
      <c r="E93" s="137"/>
      <c r="F93" s="137"/>
      <c r="G93" s="137"/>
      <c r="H93" s="137"/>
      <c r="I93" s="137"/>
      <c r="J93" s="137"/>
      <c r="K93" s="137"/>
      <c r="L93" s="137"/>
      <c r="M93" s="137"/>
      <c r="N93" s="146"/>
    </row>
    <row r="94" spans="2:14">
      <c r="B94" s="145"/>
      <c r="C94" s="137"/>
      <c r="D94" s="137"/>
      <c r="E94" s="137"/>
      <c r="F94" s="137"/>
      <c r="G94" s="137"/>
      <c r="H94" s="137"/>
      <c r="I94" s="137"/>
      <c r="J94" s="137"/>
      <c r="K94" s="137"/>
      <c r="L94" s="137"/>
      <c r="M94" s="137"/>
      <c r="N94" s="146"/>
    </row>
    <row r="95" spans="2:14">
      <c r="B95" s="145"/>
      <c r="C95" s="137"/>
      <c r="D95" s="137"/>
      <c r="E95" s="137"/>
      <c r="F95" s="137"/>
      <c r="G95" s="137"/>
      <c r="H95" s="137"/>
      <c r="I95" s="137"/>
      <c r="J95" s="137"/>
      <c r="K95" s="137"/>
      <c r="L95" s="137"/>
      <c r="M95" s="137"/>
      <c r="N95" s="146"/>
    </row>
    <row r="96" spans="2:14">
      <c r="B96" s="145"/>
      <c r="C96" s="137"/>
      <c r="D96" s="137"/>
      <c r="E96" s="137"/>
      <c r="F96" s="137"/>
      <c r="G96" s="137"/>
      <c r="H96" s="137"/>
      <c r="I96" s="137"/>
      <c r="J96" s="137"/>
      <c r="K96" s="137"/>
      <c r="L96" s="137"/>
      <c r="M96" s="137"/>
      <c r="N96" s="146"/>
    </row>
    <row r="97" spans="2:14">
      <c r="B97" s="145"/>
      <c r="C97" s="137"/>
      <c r="D97" s="137"/>
      <c r="E97" s="137"/>
      <c r="F97" s="137"/>
      <c r="G97" s="137"/>
      <c r="H97" s="137"/>
      <c r="I97" s="137"/>
      <c r="J97" s="137"/>
      <c r="K97" s="137"/>
      <c r="L97" s="137"/>
      <c r="M97" s="137"/>
      <c r="N97" s="146"/>
    </row>
    <row r="98" spans="2:14">
      <c r="B98" s="145"/>
      <c r="C98" s="137"/>
      <c r="D98" s="137"/>
      <c r="E98" s="137"/>
      <c r="F98" s="137"/>
      <c r="G98" s="137"/>
      <c r="H98" s="137"/>
      <c r="I98" s="137"/>
      <c r="J98" s="137"/>
      <c r="K98" s="137"/>
      <c r="L98" s="137"/>
      <c r="M98" s="137"/>
      <c r="N98" s="146"/>
    </row>
    <row r="99" spans="2:14">
      <c r="B99" s="145"/>
      <c r="C99" s="137"/>
      <c r="D99" s="137"/>
      <c r="E99" s="137"/>
      <c r="F99" s="137"/>
      <c r="G99" s="137"/>
      <c r="H99" s="137"/>
      <c r="I99" s="137"/>
      <c r="J99" s="137"/>
      <c r="K99" s="137"/>
      <c r="L99" s="137"/>
      <c r="M99" s="137"/>
      <c r="N99" s="146"/>
    </row>
    <row r="100" spans="2:14">
      <c r="B100" s="145"/>
      <c r="C100" s="137"/>
      <c r="D100" s="137"/>
      <c r="E100" s="137"/>
      <c r="F100" s="137"/>
      <c r="G100" s="137"/>
      <c r="H100" s="137"/>
      <c r="I100" s="137"/>
      <c r="J100" s="137"/>
      <c r="K100" s="137"/>
      <c r="L100" s="137"/>
      <c r="M100" s="137"/>
      <c r="N100" s="146"/>
    </row>
    <row r="101" spans="2:14">
      <c r="B101" s="145"/>
      <c r="C101" s="137"/>
      <c r="D101" s="137"/>
      <c r="E101" s="137"/>
      <c r="F101" s="137"/>
      <c r="G101" s="137"/>
      <c r="H101" s="137"/>
      <c r="I101" s="137"/>
      <c r="J101" s="137"/>
      <c r="K101" s="137"/>
      <c r="L101" s="137"/>
      <c r="M101" s="137"/>
      <c r="N101" s="146"/>
    </row>
    <row r="102" spans="2:14">
      <c r="B102" s="145"/>
      <c r="C102" s="137"/>
      <c r="D102" s="137"/>
      <c r="E102" s="137"/>
      <c r="F102" s="137"/>
      <c r="G102" s="137"/>
      <c r="H102" s="137"/>
      <c r="I102" s="137"/>
      <c r="J102" s="137"/>
      <c r="K102" s="137"/>
      <c r="L102" s="137"/>
      <c r="M102" s="137"/>
      <c r="N102" s="146"/>
    </row>
    <row r="103" spans="2:14" s="180" customFormat="1">
      <c r="B103" s="185"/>
      <c r="D103" s="186"/>
      <c r="E103" s="186"/>
      <c r="F103" s="186"/>
      <c r="G103" s="186"/>
      <c r="I103" s="186" t="s">
        <v>149</v>
      </c>
      <c r="N103" s="187"/>
    </row>
    <row r="104" spans="2:14" s="180" customFormat="1">
      <c r="B104" s="185"/>
      <c r="C104" s="23" t="s">
        <v>150</v>
      </c>
      <c r="D104" s="186"/>
      <c r="E104" s="186"/>
      <c r="F104" s="186"/>
      <c r="G104" s="186"/>
      <c r="N104" s="187"/>
    </row>
    <row r="105" spans="2:14" s="180" customFormat="1">
      <c r="B105" s="185"/>
      <c r="D105" s="186"/>
      <c r="E105" s="186"/>
      <c r="F105" s="186"/>
      <c r="G105" s="186"/>
      <c r="K105" s="199" t="s">
        <v>151</v>
      </c>
      <c r="L105" s="200">
        <f>0.83611</f>
        <v>0.83611000000000002</v>
      </c>
      <c r="M105" s="199" t="s">
        <v>152</v>
      </c>
      <c r="N105" s="187"/>
    </row>
    <row r="106" spans="2:14" s="180" customFormat="1">
      <c r="B106" s="185"/>
      <c r="C106" s="42" t="s">
        <v>153</v>
      </c>
      <c r="D106" s="186"/>
      <c r="E106" s="186"/>
      <c r="F106" s="186"/>
      <c r="G106" s="186"/>
      <c r="K106" s="199"/>
      <c r="L106" s="201" t="s">
        <v>154</v>
      </c>
      <c r="M106" s="199"/>
      <c r="N106" s="187"/>
    </row>
    <row r="107" spans="2:14" s="180" customFormat="1">
      <c r="B107" s="185"/>
      <c r="D107" s="186"/>
      <c r="E107" s="186"/>
      <c r="F107" s="186"/>
      <c r="G107" s="186"/>
      <c r="K107" s="199"/>
      <c r="L107" s="202">
        <v>42987</v>
      </c>
      <c r="M107" s="199"/>
      <c r="N107" s="187"/>
    </row>
    <row r="108" spans="2:14" s="180" customFormat="1">
      <c r="B108" s="185"/>
      <c r="D108" s="186"/>
      <c r="E108" s="186"/>
      <c r="F108" s="186"/>
      <c r="G108" s="186"/>
      <c r="N108" s="187"/>
    </row>
    <row r="109" spans="2:14" s="180" customFormat="1">
      <c r="B109" s="185"/>
      <c r="D109" s="186"/>
      <c r="E109" s="186"/>
      <c r="F109" s="186"/>
      <c r="G109" s="186"/>
      <c r="N109" s="187"/>
    </row>
    <row r="110" spans="2:14" s="180" customFormat="1">
      <c r="B110" s="185"/>
      <c r="D110" s="186"/>
      <c r="E110" s="186"/>
      <c r="F110" s="186"/>
      <c r="G110" s="186"/>
      <c r="N110" s="187"/>
    </row>
    <row r="111" spans="2:14" s="180" customFormat="1">
      <c r="B111" s="185"/>
      <c r="D111" s="186"/>
      <c r="E111" s="186"/>
      <c r="F111" s="186"/>
      <c r="G111" s="186"/>
      <c r="N111" s="187"/>
    </row>
    <row r="112" spans="2:14" s="180" customFormat="1">
      <c r="B112" s="185"/>
      <c r="D112" s="186"/>
      <c r="E112" s="186"/>
      <c r="F112" s="186"/>
      <c r="G112" s="186"/>
      <c r="N112" s="187"/>
    </row>
    <row r="113" spans="2:14" s="180" customFormat="1">
      <c r="B113" s="185"/>
      <c r="D113" s="186"/>
      <c r="E113" s="186"/>
      <c r="F113" s="186"/>
      <c r="G113" s="186"/>
      <c r="N113" s="187"/>
    </row>
    <row r="114" spans="2:14" s="180" customFormat="1">
      <c r="B114" s="185"/>
      <c r="C114" s="186" t="s">
        <v>157</v>
      </c>
      <c r="D114" s="186" t="s">
        <v>159</v>
      </c>
      <c r="E114" s="186"/>
      <c r="F114" s="186"/>
      <c r="G114" s="186"/>
      <c r="N114" s="187"/>
    </row>
    <row r="115" spans="2:14" s="180" customFormat="1">
      <c r="B115" s="185"/>
      <c r="C115" s="183"/>
      <c r="D115" s="186"/>
      <c r="E115" s="186" t="s">
        <v>163</v>
      </c>
      <c r="F115" s="186">
        <v>871</v>
      </c>
      <c r="G115" s="186" t="s">
        <v>156</v>
      </c>
      <c r="N115" s="187"/>
    </row>
    <row r="116" spans="2:14" s="180" customFormat="1">
      <c r="B116" s="185"/>
      <c r="C116" s="183"/>
      <c r="D116" s="186" t="s">
        <v>164</v>
      </c>
      <c r="E116" s="186"/>
      <c r="F116" s="186"/>
      <c r="G116" s="186"/>
      <c r="N116" s="187"/>
    </row>
    <row r="117" spans="2:14" s="180" customFormat="1">
      <c r="B117" s="185"/>
      <c r="C117" s="183"/>
      <c r="D117" s="186" t="s">
        <v>165</v>
      </c>
      <c r="E117" s="186"/>
      <c r="F117" s="186">
        <v>440</v>
      </c>
      <c r="G117" s="186" t="s">
        <v>156</v>
      </c>
      <c r="N117" s="187"/>
    </row>
    <row r="118" spans="2:14" s="180" customFormat="1">
      <c r="B118" s="185"/>
      <c r="C118" s="183"/>
      <c r="D118" s="186" t="s">
        <v>158</v>
      </c>
      <c r="E118" s="186"/>
      <c r="F118" s="186">
        <v>84</v>
      </c>
      <c r="G118" s="186" t="s">
        <v>156</v>
      </c>
      <c r="N118" s="187"/>
    </row>
    <row r="119" spans="2:14" s="180" customFormat="1">
      <c r="B119" s="185"/>
      <c r="D119" s="186" t="s">
        <v>170</v>
      </c>
      <c r="E119" s="186"/>
      <c r="F119" s="186">
        <f>F115-F117-F118-F120</f>
        <v>297</v>
      </c>
      <c r="G119" s="186" t="s">
        <v>169</v>
      </c>
      <c r="N119" s="187"/>
    </row>
    <row r="120" spans="2:14" s="180" customFormat="1">
      <c r="B120" s="185"/>
      <c r="D120" s="186" t="s">
        <v>166</v>
      </c>
      <c r="E120" s="206"/>
      <c r="F120" s="180">
        <v>50</v>
      </c>
      <c r="G120" s="186" t="s">
        <v>169</v>
      </c>
      <c r="N120" s="187"/>
    </row>
    <row r="121" spans="2:14" s="180" customFormat="1">
      <c r="B121" s="185"/>
      <c r="F121" s="180" t="s">
        <v>177</v>
      </c>
      <c r="N121" s="187"/>
    </row>
    <row r="122" spans="2:14" s="180" customFormat="1">
      <c r="B122" s="185"/>
      <c r="D122" s="186"/>
      <c r="E122" s="186"/>
      <c r="F122" s="186"/>
      <c r="G122" s="186"/>
      <c r="N122" s="187"/>
    </row>
    <row r="123" spans="2:14" s="180" customFormat="1">
      <c r="B123" s="185"/>
      <c r="D123" s="186"/>
      <c r="E123" s="186"/>
      <c r="F123" s="186"/>
      <c r="G123" s="186"/>
      <c r="N123" s="187"/>
    </row>
    <row r="124" spans="2:14" s="180" customFormat="1">
      <c r="B124" s="185"/>
      <c r="D124" s="186" t="s">
        <v>160</v>
      </c>
      <c r="E124" s="186">
        <v>14.7</v>
      </c>
      <c r="F124" s="186" t="s">
        <v>162</v>
      </c>
      <c r="G124" s="186"/>
      <c r="N124" s="187"/>
    </row>
    <row r="125" spans="2:14" s="180" customFormat="1">
      <c r="B125" s="185"/>
      <c r="D125" s="186"/>
      <c r="E125" s="186"/>
      <c r="F125" s="186" t="s">
        <v>161</v>
      </c>
      <c r="G125" s="186"/>
      <c r="N125" s="187"/>
    </row>
    <row r="126" spans="2:14" s="180" customFormat="1">
      <c r="B126" s="185"/>
      <c r="D126" s="186" t="s">
        <v>167</v>
      </c>
      <c r="E126" s="186">
        <v>30</v>
      </c>
      <c r="G126" s="186" t="s">
        <v>156</v>
      </c>
      <c r="N126" s="187"/>
    </row>
    <row r="127" spans="2:14" s="180" customFormat="1">
      <c r="B127" s="185"/>
      <c r="D127" s="186"/>
      <c r="E127" s="186"/>
      <c r="F127" s="186"/>
      <c r="G127" s="186"/>
      <c r="N127" s="187"/>
    </row>
    <row r="128" spans="2:14" s="180" customFormat="1">
      <c r="B128" s="185"/>
      <c r="D128" s="186" t="s">
        <v>168</v>
      </c>
      <c r="E128" s="186">
        <f>E124+(E126/E60)</f>
        <v>15.899999999999999</v>
      </c>
      <c r="F128" s="186" t="s">
        <v>162</v>
      </c>
      <c r="G128" s="186"/>
      <c r="N128" s="187"/>
    </row>
    <row r="129" spans="2:14" s="180" customFormat="1">
      <c r="B129" s="185"/>
      <c r="D129" s="186"/>
      <c r="E129" s="186"/>
      <c r="F129" s="186"/>
      <c r="G129" s="186"/>
      <c r="N129" s="187"/>
    </row>
    <row r="130" spans="2:14" s="180" customFormat="1">
      <c r="B130" s="185"/>
      <c r="D130" s="186"/>
      <c r="E130" s="186"/>
      <c r="F130" s="186"/>
      <c r="G130" s="186"/>
      <c r="N130" s="187"/>
    </row>
    <row r="131" spans="2:14" s="180" customFormat="1">
      <c r="B131" s="185"/>
      <c r="D131" s="186"/>
      <c r="E131" s="186"/>
      <c r="F131" s="186"/>
      <c r="G131" s="186"/>
      <c r="N131" s="187"/>
    </row>
    <row r="132" spans="2:14" s="180" customFormat="1">
      <c r="B132" s="185"/>
      <c r="D132" s="186"/>
      <c r="E132" s="186"/>
      <c r="F132" s="186"/>
      <c r="G132" s="186"/>
      <c r="N132" s="187"/>
    </row>
    <row r="133" spans="2:14" s="180" customFormat="1">
      <c r="B133" s="185"/>
      <c r="D133" s="186"/>
      <c r="E133" s="186"/>
      <c r="F133" s="186"/>
      <c r="G133" s="186"/>
      <c r="N133" s="187"/>
    </row>
    <row r="134" spans="2:14" s="180" customFormat="1">
      <c r="B134" s="185"/>
      <c r="D134" s="186"/>
      <c r="E134" s="186"/>
      <c r="F134" s="186"/>
      <c r="G134" s="186"/>
      <c r="N134" s="187"/>
    </row>
    <row r="135" spans="2:14" s="180" customFormat="1">
      <c r="B135" s="185"/>
      <c r="D135" s="186"/>
      <c r="E135" s="186"/>
      <c r="F135" s="186"/>
      <c r="G135" s="186"/>
      <c r="N135" s="187"/>
    </row>
    <row r="136" spans="2:14">
      <c r="B136" s="145"/>
      <c r="C136" s="137"/>
      <c r="D136" s="137"/>
      <c r="E136" s="137"/>
      <c r="F136" s="137"/>
      <c r="G136" s="137"/>
      <c r="H136" s="137"/>
      <c r="I136" s="137"/>
      <c r="J136" s="137"/>
      <c r="K136" s="137"/>
      <c r="L136" s="137"/>
      <c r="M136" s="137"/>
      <c r="N136" s="146"/>
    </row>
    <row r="137" spans="2:14">
      <c r="B137" s="145"/>
      <c r="G137" s="137"/>
      <c r="H137" s="137"/>
      <c r="I137" s="137"/>
      <c r="J137" s="137"/>
      <c r="K137" s="137"/>
      <c r="L137" s="137"/>
      <c r="M137" s="137"/>
      <c r="N137" s="146"/>
    </row>
    <row r="138" spans="2:14">
      <c r="B138" s="145"/>
      <c r="G138" s="137"/>
      <c r="H138" s="137"/>
      <c r="I138" s="137"/>
      <c r="J138" s="137"/>
      <c r="K138" s="137"/>
      <c r="L138" s="137"/>
      <c r="M138" s="137"/>
      <c r="N138" s="146"/>
    </row>
    <row r="139" spans="2:14">
      <c r="B139" s="145"/>
      <c r="N139" s="146"/>
    </row>
    <row r="140" spans="2:14">
      <c r="B140" s="145"/>
      <c r="N140" s="146"/>
    </row>
    <row r="141" spans="2:14">
      <c r="B141" s="145"/>
      <c r="D141" s="180" t="s">
        <v>178</v>
      </c>
      <c r="N141" s="146"/>
    </row>
    <row r="142" spans="2:14">
      <c r="B142" s="145"/>
      <c r="C142" s="137"/>
      <c r="D142" s="137"/>
      <c r="E142" s="137"/>
      <c r="F142" s="104"/>
      <c r="G142" s="104"/>
      <c r="H142" s="104"/>
      <c r="I142" s="104"/>
      <c r="J142" s="104"/>
      <c r="K142" s="137"/>
      <c r="L142" s="137"/>
      <c r="M142" s="137"/>
      <c r="N142" s="146"/>
    </row>
    <row r="143" spans="2:14">
      <c r="B143" s="145"/>
      <c r="C143" s="137"/>
      <c r="D143" s="137"/>
      <c r="E143" s="137"/>
      <c r="F143" s="137"/>
      <c r="G143" s="137"/>
      <c r="H143" s="137"/>
      <c r="I143" s="137"/>
      <c r="J143" s="137"/>
      <c r="K143" s="137"/>
      <c r="L143" s="137"/>
      <c r="M143" s="137"/>
      <c r="N143" s="146"/>
    </row>
    <row r="144" spans="2:14">
      <c r="B144" s="145"/>
      <c r="N144" s="146"/>
    </row>
    <row r="145" spans="2:14">
      <c r="B145" s="145"/>
      <c r="D145" s="180"/>
      <c r="N145" s="146"/>
    </row>
    <row r="146" spans="2:14">
      <c r="B146" s="145"/>
      <c r="D146" s="180"/>
      <c r="N146" s="146"/>
    </row>
    <row r="147" spans="2:14">
      <c r="B147" s="145"/>
      <c r="D147" s="180"/>
      <c r="N147" s="146"/>
    </row>
    <row r="148" spans="2:14">
      <c r="B148" s="145"/>
      <c r="N148" s="146"/>
    </row>
    <row r="149" spans="2:14">
      <c r="B149" s="145"/>
      <c r="N149" s="146"/>
    </row>
    <row r="150" spans="2:14">
      <c r="B150" s="145"/>
      <c r="N150" s="146"/>
    </row>
    <row r="151" spans="2:14">
      <c r="B151" s="145"/>
      <c r="N151" s="146"/>
    </row>
    <row r="152" spans="2:14">
      <c r="B152" s="145"/>
      <c r="N152"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2018-06-06T15:20:31Z</dcterms:modified>
</cp:coreProperties>
</file>