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ander/Git/etdataset/source_analyses/eu/2015/3_primary_production/"/>
    </mc:Choice>
  </mc:AlternateContent>
  <xr:revisionPtr revIDLastSave="0" documentId="13_ncr:1_{D15D6DDF-CFF1-4847-9EA4-6C87E63DB029}" xr6:coauthVersionLast="34" xr6:coauthVersionMax="34" xr10:uidLastSave="{00000000-0000-0000-0000-000000000000}"/>
  <bookViews>
    <workbookView xWindow="0" yWindow="460" windowWidth="51200" windowHeight="28260" tabRatio="500" xr2:uid="{00000000-000D-0000-FFFF-FFFF00000000}"/>
  </bookViews>
  <sheets>
    <sheet name="Waste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3" i="1" l="1"/>
  <c r="O63" i="1"/>
  <c r="N63" i="1"/>
  <c r="Q63" i="1" s="1"/>
  <c r="P62" i="1"/>
  <c r="O62" i="1"/>
  <c r="N62" i="1"/>
  <c r="Q62" i="1" s="1"/>
  <c r="P61" i="1"/>
  <c r="O61" i="1"/>
  <c r="N61" i="1"/>
  <c r="Q61" i="1" s="1"/>
  <c r="P60" i="1"/>
  <c r="O60" i="1"/>
  <c r="N60" i="1"/>
  <c r="Q60" i="1" s="1"/>
  <c r="N59" i="1"/>
  <c r="P58" i="1"/>
  <c r="O58" i="1"/>
  <c r="N58" i="1"/>
  <c r="Q58" i="1" s="1"/>
  <c r="P57" i="1"/>
  <c r="O57" i="1"/>
  <c r="N57" i="1"/>
  <c r="Q57" i="1" s="1"/>
  <c r="N52" i="1"/>
  <c r="N51" i="1"/>
  <c r="N50" i="1"/>
  <c r="N49" i="1"/>
  <c r="N48" i="1"/>
  <c r="P52" i="1"/>
  <c r="P51" i="1"/>
  <c r="P50" i="1"/>
  <c r="P49" i="1"/>
  <c r="P48" i="1"/>
  <c r="P59" i="1" s="1"/>
  <c r="P47" i="1"/>
  <c r="N47" i="1"/>
  <c r="P46" i="1"/>
  <c r="O46" i="1"/>
  <c r="N46" i="1"/>
  <c r="O52" i="1"/>
  <c r="M52" i="1"/>
  <c r="Q52" i="1" s="1"/>
  <c r="O51" i="1"/>
  <c r="M51" i="1"/>
  <c r="O50" i="1"/>
  <c r="M50" i="1"/>
  <c r="O49" i="1"/>
  <c r="M49" i="1"/>
  <c r="O48" i="1"/>
  <c r="M48" i="1"/>
  <c r="O47" i="1"/>
  <c r="M47" i="1"/>
  <c r="Q47" i="1" s="1"/>
  <c r="M46" i="1"/>
  <c r="F48" i="1"/>
  <c r="E48" i="1"/>
  <c r="C48" i="1"/>
  <c r="D48" i="1"/>
  <c r="Q48" i="1" l="1"/>
  <c r="O59" i="1"/>
  <c r="Q59" i="1" s="1"/>
  <c r="Q50" i="1"/>
  <c r="Q51" i="1"/>
  <c r="Q49" i="1"/>
  <c r="Q46" i="1"/>
  <c r="C47" i="1" l="1"/>
  <c r="D47" i="1"/>
  <c r="E47" i="1"/>
  <c r="F47" i="1"/>
  <c r="F58" i="1" s="1"/>
  <c r="D67" i="1"/>
  <c r="C49" i="1"/>
  <c r="D49" i="1"/>
  <c r="E49" i="1"/>
  <c r="F49" i="1"/>
  <c r="C50" i="1"/>
  <c r="F61" i="1" s="1"/>
  <c r="D50" i="1"/>
  <c r="E50" i="1"/>
  <c r="F50" i="1"/>
  <c r="C51" i="1"/>
  <c r="F62" i="1" s="1"/>
  <c r="D51" i="1"/>
  <c r="E51" i="1"/>
  <c r="F51" i="1"/>
  <c r="C52" i="1"/>
  <c r="D52" i="1"/>
  <c r="E52" i="1"/>
  <c r="F52" i="1"/>
  <c r="C46" i="1"/>
  <c r="D46" i="1"/>
  <c r="E46" i="1"/>
  <c r="F46" i="1"/>
  <c r="D58" i="1"/>
  <c r="E58" i="1"/>
  <c r="D59" i="1"/>
  <c r="F60" i="1" l="1"/>
  <c r="D63" i="1"/>
  <c r="D57" i="1"/>
  <c r="G46" i="1"/>
  <c r="E61" i="1"/>
  <c r="E59" i="1"/>
  <c r="G58" i="1"/>
  <c r="F74" i="1" s="1"/>
  <c r="G51" i="1"/>
  <c r="G50" i="1"/>
  <c r="G49" i="1"/>
  <c r="G47" i="1"/>
  <c r="F57" i="1"/>
  <c r="D62" i="1"/>
  <c r="G48" i="1"/>
  <c r="F63" i="1"/>
  <c r="D61" i="1"/>
  <c r="E63" i="1"/>
  <c r="D60" i="1"/>
  <c r="G52" i="1"/>
  <c r="D68" i="1"/>
  <c r="E57" i="1"/>
  <c r="E62" i="1"/>
  <c r="E60" i="1"/>
  <c r="F59" i="1"/>
  <c r="G59" i="1" l="1"/>
  <c r="E75" i="1" s="1"/>
  <c r="E74" i="1"/>
  <c r="G63" i="1"/>
  <c r="E79" i="1" s="1"/>
  <c r="G60" i="1"/>
  <c r="E76" i="1" s="1"/>
  <c r="H76" i="1"/>
  <c r="G61" i="1"/>
  <c r="E77" i="1" s="1"/>
  <c r="H74" i="1"/>
  <c r="G57" i="1"/>
  <c r="F73" i="1" s="1"/>
  <c r="H79" i="1"/>
  <c r="H78" i="1"/>
  <c r="G62" i="1"/>
  <c r="E78" i="1" s="1"/>
  <c r="G74" i="1"/>
  <c r="H73" i="1"/>
  <c r="H77" i="1"/>
  <c r="H75" i="1"/>
  <c r="F79" i="1"/>
  <c r="G79" i="1" s="1"/>
  <c r="F75" i="1" l="1"/>
  <c r="G75" i="1" s="1"/>
  <c r="F76" i="1"/>
  <c r="F78" i="1"/>
  <c r="F77" i="1"/>
  <c r="G77" i="1" s="1"/>
  <c r="E73" i="1"/>
  <c r="G73" i="1" s="1"/>
  <c r="G76" i="1"/>
  <c r="G78" i="1"/>
</calcChain>
</file>

<file path=xl/sharedStrings.xml><?xml version="1.0" encoding="utf-8"?>
<sst xmlns="http://schemas.openxmlformats.org/spreadsheetml/2006/main" count="202" uniqueCount="96">
  <si>
    <t>Country</t>
  </si>
  <si>
    <t>NL</t>
  </si>
  <si>
    <t>DE</t>
  </si>
  <si>
    <t>EU</t>
  </si>
  <si>
    <t>UK</t>
  </si>
  <si>
    <t>PL</t>
  </si>
  <si>
    <t>ES</t>
  </si>
  <si>
    <t>FR</t>
  </si>
  <si>
    <t>Source</t>
  </si>
  <si>
    <t>Waste source analysis</t>
  </si>
  <si>
    <t>References</t>
  </si>
  <si>
    <t>Eurostat</t>
  </si>
  <si>
    <t>GEO/WST_OPER</t>
  </si>
  <si>
    <t>Waste generated</t>
  </si>
  <si>
    <t>European Union (28 countries)</t>
  </si>
  <si>
    <t>:</t>
  </si>
  <si>
    <t>European Union (27 countries)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</si>
  <si>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</si>
  <si>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</si>
  <si>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</si>
  <si>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</si>
  <si>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</si>
  <si>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</si>
  <si>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</si>
  <si>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</si>
  <si>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</si>
  <si>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</si>
  <si>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</si>
  <si>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</si>
  <si>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</si>
  <si>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</si>
  <si>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</si>
  <si>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</si>
  <si>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</si>
  <si>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</si>
  <si>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</si>
  <si>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</si>
  <si>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</si>
  <si>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</si>
  <si>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</si>
  <si>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</si>
  <si>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</si>
  <si>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</si>
  <si>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</si>
  <si>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</si>
  <si>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</si>
  <si>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</si>
  <si>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</si>
  <si>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Former Yugoslav Republic of Macedonia, the</t>
  </si>
  <si>
    <t>Serbia</t>
  </si>
  <si>
    <t>Turkey</t>
  </si>
  <si>
    <t>Bosnia and Herzegovina</t>
  </si>
  <si>
    <t>Total incineration with energy recovery (%)</t>
  </si>
  <si>
    <t>Available for incineration with energy recovery (%)</t>
  </si>
  <si>
    <t>Total recycling (%)</t>
  </si>
  <si>
    <t>Total composting (%)</t>
  </si>
  <si>
    <t>Method 1</t>
  </si>
  <si>
    <t>Method 2</t>
  </si>
  <si>
    <t>Max biogenic</t>
  </si>
  <si>
    <t>Max non-biogenic</t>
  </si>
  <si>
    <t>Total max waste</t>
  </si>
  <si>
    <t xml:space="preserve">Total max waste </t>
  </si>
  <si>
    <t>Biogenic</t>
  </si>
  <si>
    <t xml:space="preserve">Non-biogenic </t>
  </si>
  <si>
    <t>Municipal waste on energy balance for EU-27</t>
  </si>
  <si>
    <t>TJ</t>
  </si>
  <si>
    <t>[2]</t>
  </si>
  <si>
    <t>Ratio</t>
  </si>
  <si>
    <t>[1]</t>
  </si>
  <si>
    <t>European Union (current composition)</t>
  </si>
  <si>
    <t>Waste treatment</t>
  </si>
  <si>
    <t>Disposal - landfill (D1, D5, D12)</t>
  </si>
  <si>
    <t>Disposal - other (D2-D4,  D6-D7)</t>
  </si>
  <si>
    <t>Disposal - incineration (D10)</t>
  </si>
  <si>
    <t>Recovery - energy recovery (R1)</t>
  </si>
  <si>
    <t>Recovery - backfilling</t>
  </si>
  <si>
    <t>Recovery - recycling</t>
  </si>
  <si>
    <t>All waste mgt in 2014 (Tonne)</t>
  </si>
  <si>
    <t>[3]</t>
  </si>
  <si>
    <t>[3] Eurostat (2014)  Management of waste excluding major mineral waste, by waste management operations;     http://appsso.eurostat.ec.europa.eu/nui/show.do?query=BOOKMARK_DS-625415_QID_1468F762_UID_-3F171EB0&amp;layout=WST_OPER,L,X,0;GEO,L,Y,0;TIME,C,Z,0;UNIT,L,Z,1;INDICATORS,C,Z,2;&amp;zSelection=DS-625415TIME,2014;DS-625415INDICATORS,OBS_FLAG;DS-625415UNIT,T;&amp;rankName1=UNIT_1_2_-1_2&amp;rankName2=INDICATORS_1_2_-1_2&amp;rankName3=TIME_1_0_0_0&amp;rankName4=WST-OPER_1_2_0_0&amp;rankName5=GEO_1_2_0_1&amp;rStp=&amp;cStp=&amp;rDCh=&amp;cDCh=&amp;rDM=true&amp;cDM=true&amp;footnes=false&amp;empty=false&amp;wai=false&amp;time_mode=ROLLING&amp;time_most_recent=true&amp;lang=EN&amp;cfo=%23%23%23%2C%23%23%23.%23%23%23</t>
  </si>
  <si>
    <t>Disposal - landfill and other (D1-D7, D12)</t>
  </si>
  <si>
    <t>Disposal - incineration (D10) and energy recovery</t>
  </si>
  <si>
    <t>Recycling - material</t>
  </si>
  <si>
    <t>Recycling - composting and digestion</t>
  </si>
  <si>
    <t>Municapal waste production in 2015 (ktonne)</t>
  </si>
  <si>
    <t>Total waste production (ktonne)</t>
  </si>
  <si>
    <t>Total incineration with energy recovery (ktonne)</t>
  </si>
  <si>
    <t>Total recycling (ktonne)</t>
  </si>
  <si>
    <t>Total composting (ktonne)</t>
  </si>
  <si>
    <t>Available for incineration with energy recovery (ktonne)</t>
  </si>
  <si>
    <t>ktonne</t>
  </si>
  <si>
    <t>TJ/ktonne</t>
  </si>
  <si>
    <t>[1] Eurostat (2015) Municipal waste (env_wasmun);     http://appsso.eurostat.ec.europa.eu/nui/show.do?query=BOOKMARK_DS-150766_QID_-534783E_UID_-3F171EB0&amp;layout=WST_OPER,L,X,0;GEO,L,Y,0;UNIT,L,Z,0;TIME,C,Z,1;INDICATORS,C,Z,2;&amp;zSelection=DS-150766TIME,2015;DS-150766INDICATORS,OBS_FLAG;DS-150766UNIT,THS_T;&amp;rankName1=UNIT_1_2_-1_2&amp;rankName2=INDICATORS_1_2_-1_2&amp;rankName3=TIME_1_0_0_0&amp;rankName4=WST-OPER_1_2_0_0&amp;rankName5=GEO_1_2_0_1&amp;rStp=&amp;cStp=&amp;rDCh=&amp;cDCh=&amp;rDM=true&amp;cDM=true&amp;footnes=false&amp;empty=false&amp;wai=false&amp;time_mode=NONE&amp;time_most_recent=false&amp;lang=EN&amp;cfo=%23%23%23%2C%23%23%23.%23%23%23</t>
  </si>
  <si>
    <t>Total incineration with energy  recovery for EU-28</t>
  </si>
  <si>
    <t>[2] IEA_EU28_Waste production 2015.xls</t>
  </si>
  <si>
    <t>for DE. For other Quintel:countries IEA energy balance data found in the primary_production_analysis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</si>
</sst>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3" fontId="0" fillId="0" borderId="1" xfId="0" applyNumberFormat="1" applyBorder="1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 applyBorder="1"/>
    <xf numFmtId="3" fontId="0" fillId="0" borderId="3" xfId="0" applyNumberFormat="1" applyBorder="1"/>
    <xf numFmtId="10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3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3" fontId="0" fillId="0" borderId="3" xfId="0" applyNumberFormat="1" applyFont="1" applyBorder="1"/>
    <xf numFmtId="0" fontId="0" fillId="0" borderId="3" xfId="0" applyBorder="1"/>
    <xf numFmtId="164" fontId="0" fillId="0" borderId="3" xfId="0" applyNumberFormat="1" applyBorder="1"/>
    <xf numFmtId="3" fontId="1" fillId="0" borderId="2" xfId="0" applyNumberFormat="1" applyFont="1" applyBorder="1" applyAlignment="1">
      <alignment horizontal="left" vertical="center"/>
    </xf>
    <xf numFmtId="3" fontId="0" fillId="0" borderId="3" xfId="0" applyNumberFormat="1" applyFont="1" applyBorder="1" applyAlignment="1">
      <alignment horizontal="left" vertical="center" wrapText="1"/>
    </xf>
    <xf numFmtId="0" fontId="5" fillId="0" borderId="1" xfId="0" applyFont="1" applyBorder="1"/>
    <xf numFmtId="3" fontId="0" fillId="0" borderId="1" xfId="0" applyNumberFormat="1" applyBorder="1" applyAlignment="1">
      <alignment horizontal="right"/>
    </xf>
    <xf numFmtId="0" fontId="0" fillId="0" borderId="1" xfId="0" applyFont="1" applyFill="1" applyBorder="1" applyAlignment="1">
      <alignment wrapText="1"/>
    </xf>
    <xf numFmtId="3" fontId="0" fillId="0" borderId="1" xfId="0" applyNumberFormat="1" applyFont="1" applyBorder="1" applyAlignment="1">
      <alignment horizontal="right"/>
    </xf>
    <xf numFmtId="3" fontId="5" fillId="0" borderId="0" xfId="0" applyNumberFormat="1" applyFont="1"/>
    <xf numFmtId="3" fontId="0" fillId="0" borderId="0" xfId="0" applyNumberFormat="1" applyBorder="1" applyAlignment="1">
      <alignment vertical="center"/>
    </xf>
    <xf numFmtId="0" fontId="1" fillId="0" borderId="0" xfId="0" applyFont="1" applyBorder="1"/>
    <xf numFmtId="3" fontId="1" fillId="0" borderId="0" xfId="0" applyNumberFormat="1" applyFont="1" applyBorder="1"/>
    <xf numFmtId="164" fontId="1" fillId="0" borderId="0" xfId="0" applyNumberFormat="1" applyFont="1" applyBorder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vertical="center"/>
    </xf>
    <xf numFmtId="0" fontId="0" fillId="0" borderId="3" xfId="0" applyFont="1" applyBorder="1" applyAlignment="1">
      <alignment vertical="center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horizontal="left" wrapText="1"/>
    </xf>
    <xf numFmtId="3" fontId="1" fillId="0" borderId="2" xfId="0" applyNumberFormat="1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85"/>
  <sheetViews>
    <sheetView tabSelected="1" topLeftCell="A42" workbookViewId="0">
      <selection activeCell="J74" sqref="J74"/>
    </sheetView>
  </sheetViews>
  <sheetFormatPr baseColWidth="10" defaultRowHeight="16" x14ac:dyDescent="0.2"/>
  <cols>
    <col min="1" max="1" width="3.83203125" customWidth="1"/>
    <col min="2" max="2" width="20.83203125" customWidth="1"/>
    <col min="3" max="4" width="10.83203125" style="2"/>
    <col min="5" max="6" width="10.83203125" style="1"/>
    <col min="7" max="8" width="10.83203125" style="2"/>
  </cols>
  <sheetData>
    <row r="2" spans="2:29" ht="21" x14ac:dyDescent="0.25">
      <c r="B2" s="3" t="s">
        <v>9</v>
      </c>
    </row>
    <row r="4" spans="2:29" x14ac:dyDescent="0.2">
      <c r="B4" s="32" t="s">
        <v>11</v>
      </c>
      <c r="C4" s="33" t="s">
        <v>84</v>
      </c>
      <c r="D4" s="33"/>
      <c r="E4" s="34"/>
      <c r="F4" s="34"/>
      <c r="G4" s="33"/>
      <c r="H4" s="33"/>
      <c r="I4" s="32"/>
      <c r="J4" s="32"/>
      <c r="L4" s="32" t="s">
        <v>11</v>
      </c>
      <c r="M4" s="33" t="s">
        <v>77</v>
      </c>
    </row>
    <row r="5" spans="2:29" s="8" customFormat="1" ht="80" x14ac:dyDescent="0.2">
      <c r="B5" s="36" t="s">
        <v>12</v>
      </c>
      <c r="C5" s="8" t="s">
        <v>13</v>
      </c>
      <c r="D5" s="8" t="s">
        <v>70</v>
      </c>
      <c r="E5" s="8" t="s">
        <v>80</v>
      </c>
      <c r="F5" s="8" t="s">
        <v>81</v>
      </c>
      <c r="G5" s="8" t="s">
        <v>74</v>
      </c>
      <c r="H5" s="8" t="s">
        <v>73</v>
      </c>
      <c r="I5" s="8" t="s">
        <v>82</v>
      </c>
      <c r="J5" s="8" t="s">
        <v>83</v>
      </c>
      <c r="L5" s="36" t="s">
        <v>12</v>
      </c>
      <c r="M5" s="8" t="s">
        <v>70</v>
      </c>
      <c r="N5" s="8" t="s">
        <v>71</v>
      </c>
      <c r="O5" s="8" t="s">
        <v>72</v>
      </c>
      <c r="P5" s="8" t="s">
        <v>74</v>
      </c>
      <c r="Q5" s="8" t="s">
        <v>73</v>
      </c>
      <c r="R5" s="8" t="s">
        <v>75</v>
      </c>
      <c r="S5" s="8" t="s">
        <v>76</v>
      </c>
    </row>
    <row r="6" spans="2:29" x14ac:dyDescent="0.2">
      <c r="B6" s="35" t="s">
        <v>14</v>
      </c>
      <c r="C6" s="10">
        <v>244823</v>
      </c>
      <c r="D6" s="10">
        <v>238125</v>
      </c>
      <c r="E6" s="10">
        <v>64071</v>
      </c>
      <c r="F6" s="10">
        <v>64914</v>
      </c>
      <c r="G6" s="10">
        <v>58095</v>
      </c>
      <c r="H6" s="10">
        <v>8326</v>
      </c>
      <c r="I6" s="10">
        <v>70963</v>
      </c>
      <c r="J6" s="10">
        <v>38177</v>
      </c>
      <c r="L6" s="48" t="s">
        <v>69</v>
      </c>
      <c r="M6" s="10">
        <v>771432522</v>
      </c>
      <c r="N6" s="10">
        <v>195550582</v>
      </c>
      <c r="O6" s="10">
        <v>3190000</v>
      </c>
      <c r="P6" s="10">
        <v>104613461</v>
      </c>
      <c r="Q6" s="10">
        <v>34005525</v>
      </c>
      <c r="R6" s="10">
        <v>12910000</v>
      </c>
      <c r="S6" s="10">
        <v>421162954</v>
      </c>
      <c r="V6" s="10"/>
      <c r="W6" s="10"/>
      <c r="X6" s="10"/>
      <c r="Y6" s="10"/>
      <c r="Z6" s="10"/>
      <c r="AA6" s="10"/>
      <c r="AB6" s="10"/>
      <c r="AC6" s="10"/>
    </row>
    <row r="7" spans="2:29" x14ac:dyDescent="0.2">
      <c r="B7" s="35" t="s">
        <v>16</v>
      </c>
      <c r="C7" s="10">
        <v>243169</v>
      </c>
      <c r="D7" s="10">
        <v>236508</v>
      </c>
      <c r="E7" s="10">
        <v>62752</v>
      </c>
      <c r="F7" s="10">
        <v>64914</v>
      </c>
      <c r="G7" s="10">
        <v>58095</v>
      </c>
      <c r="H7" s="10">
        <v>8326</v>
      </c>
      <c r="I7" s="10">
        <v>70693</v>
      </c>
      <c r="J7" s="10">
        <v>38150</v>
      </c>
      <c r="L7" s="48" t="s">
        <v>69</v>
      </c>
      <c r="M7" s="10">
        <v>771432522</v>
      </c>
      <c r="N7" s="10">
        <v>195550582</v>
      </c>
      <c r="O7" s="10">
        <v>3190000</v>
      </c>
      <c r="P7" s="10">
        <v>104613461</v>
      </c>
      <c r="Q7" s="10">
        <v>34005525</v>
      </c>
      <c r="R7" s="10">
        <v>12910000</v>
      </c>
      <c r="S7" s="10">
        <v>421162954</v>
      </c>
      <c r="V7" s="10"/>
      <c r="W7" s="10"/>
      <c r="X7" s="10"/>
      <c r="Y7" s="10"/>
      <c r="Z7" s="10"/>
      <c r="AA7" s="10"/>
      <c r="AB7" s="10"/>
      <c r="AC7" s="10"/>
    </row>
    <row r="8" spans="2:29" x14ac:dyDescent="0.2">
      <c r="B8" s="35" t="s">
        <v>17</v>
      </c>
      <c r="C8" s="10">
        <v>4648</v>
      </c>
      <c r="D8" s="10">
        <v>4579</v>
      </c>
      <c r="E8" s="10">
        <v>40</v>
      </c>
      <c r="F8" s="10">
        <v>2055</v>
      </c>
      <c r="G8" s="10">
        <v>2019</v>
      </c>
      <c r="H8" s="10">
        <v>36</v>
      </c>
      <c r="I8" s="10">
        <v>1584</v>
      </c>
      <c r="J8" s="10">
        <v>900</v>
      </c>
      <c r="L8" t="s">
        <v>17</v>
      </c>
      <c r="M8" s="10">
        <v>34761468</v>
      </c>
      <c r="N8" s="10">
        <v>1176890</v>
      </c>
      <c r="O8" s="10">
        <v>0</v>
      </c>
      <c r="P8" s="10">
        <v>4645300</v>
      </c>
      <c r="Q8" s="10">
        <v>1790874</v>
      </c>
      <c r="R8" s="10">
        <v>0</v>
      </c>
      <c r="S8" s="10">
        <v>27148403</v>
      </c>
      <c r="V8" s="10"/>
      <c r="W8" s="10"/>
      <c r="X8" s="10"/>
      <c r="Y8" s="10"/>
      <c r="Z8" s="10"/>
      <c r="AA8" s="10"/>
      <c r="AB8" s="10"/>
      <c r="AC8" s="10"/>
    </row>
    <row r="9" spans="2:29" x14ac:dyDescent="0.2">
      <c r="B9" s="35" t="s">
        <v>18</v>
      </c>
      <c r="C9" s="10">
        <v>3011</v>
      </c>
      <c r="D9" s="10">
        <v>2960</v>
      </c>
      <c r="E9" s="10">
        <v>1994</v>
      </c>
      <c r="F9" s="10">
        <v>82</v>
      </c>
      <c r="G9" s="10">
        <v>82</v>
      </c>
      <c r="H9" s="10">
        <v>0</v>
      </c>
      <c r="I9" s="10">
        <v>573</v>
      </c>
      <c r="J9" s="10">
        <v>311</v>
      </c>
      <c r="L9" t="s">
        <v>18</v>
      </c>
      <c r="M9" s="10">
        <v>16793523</v>
      </c>
      <c r="N9" s="10">
        <v>13699757</v>
      </c>
      <c r="O9" s="10">
        <v>44211</v>
      </c>
      <c r="P9" s="10">
        <v>201992</v>
      </c>
      <c r="Q9" s="10">
        <v>18554</v>
      </c>
      <c r="R9" s="10">
        <v>0</v>
      </c>
      <c r="S9" s="10">
        <v>2829009</v>
      </c>
      <c r="V9" s="10"/>
      <c r="W9" s="10"/>
      <c r="X9" s="10"/>
      <c r="Y9" s="10"/>
      <c r="Z9" s="10"/>
      <c r="AA9" s="10"/>
      <c r="AB9" s="10"/>
      <c r="AC9" s="10"/>
    </row>
    <row r="10" spans="2:29" x14ac:dyDescent="0.2">
      <c r="B10" s="35" t="s">
        <v>19</v>
      </c>
      <c r="C10" s="10">
        <v>3337</v>
      </c>
      <c r="D10" s="10">
        <v>3337</v>
      </c>
      <c r="E10" s="10">
        <v>1755</v>
      </c>
      <c r="F10" s="10">
        <v>590</v>
      </c>
      <c r="G10" s="10">
        <v>586</v>
      </c>
      <c r="H10" s="10">
        <v>4</v>
      </c>
      <c r="I10" s="10">
        <v>851</v>
      </c>
      <c r="J10" s="10">
        <v>141</v>
      </c>
      <c r="L10" t="s">
        <v>19</v>
      </c>
      <c r="M10" s="10">
        <v>12127940</v>
      </c>
      <c r="N10" s="10">
        <v>2652384</v>
      </c>
      <c r="O10" s="10">
        <v>16191</v>
      </c>
      <c r="P10" s="10">
        <v>1064390</v>
      </c>
      <c r="Q10" s="10">
        <v>76829</v>
      </c>
      <c r="R10" s="10">
        <v>1068666</v>
      </c>
      <c r="S10" s="10">
        <v>7249479</v>
      </c>
      <c r="V10" s="10"/>
      <c r="W10" s="10"/>
      <c r="X10" s="10"/>
      <c r="Y10" s="10"/>
      <c r="Z10" s="10"/>
      <c r="AA10" s="10"/>
      <c r="AB10" s="10"/>
      <c r="AC10" s="10"/>
    </row>
    <row r="11" spans="2:29" x14ac:dyDescent="0.2">
      <c r="B11" s="35" t="s">
        <v>20</v>
      </c>
      <c r="C11" s="10">
        <v>4485</v>
      </c>
      <c r="D11" s="10">
        <v>4485</v>
      </c>
      <c r="E11" s="10">
        <v>51</v>
      </c>
      <c r="F11" s="10">
        <v>2359</v>
      </c>
      <c r="G11" s="10">
        <v>2359</v>
      </c>
      <c r="H11" s="10">
        <v>0</v>
      </c>
      <c r="I11" s="10">
        <v>1223</v>
      </c>
      <c r="J11" s="10">
        <v>852</v>
      </c>
      <c r="L11" t="s">
        <v>20</v>
      </c>
      <c r="M11" s="10">
        <v>8698259</v>
      </c>
      <c r="N11" s="10">
        <v>321006</v>
      </c>
      <c r="O11" s="10">
        <v>88967</v>
      </c>
      <c r="P11" s="10">
        <v>3119968</v>
      </c>
      <c r="Q11" s="10">
        <v>9359</v>
      </c>
      <c r="R11" s="10">
        <v>0</v>
      </c>
      <c r="S11" s="10">
        <v>5158959</v>
      </c>
      <c r="V11" s="10"/>
      <c r="W11" s="10"/>
      <c r="X11" s="10"/>
      <c r="Y11" s="10"/>
      <c r="Z11" s="10"/>
      <c r="AA11" s="10"/>
      <c r="AB11" s="10"/>
      <c r="AC11" s="10"/>
    </row>
    <row r="12" spans="2:29" x14ac:dyDescent="0.2">
      <c r="B12" s="35" t="s">
        <v>21</v>
      </c>
      <c r="C12" s="10">
        <v>51625</v>
      </c>
      <c r="D12" s="10">
        <v>51084</v>
      </c>
      <c r="E12" s="10">
        <v>646</v>
      </c>
      <c r="F12" s="10">
        <v>15985</v>
      </c>
      <c r="G12" s="10">
        <v>12068</v>
      </c>
      <c r="H12" s="10">
        <v>4459</v>
      </c>
      <c r="I12" s="10">
        <v>25155</v>
      </c>
      <c r="J12" s="10">
        <v>9298</v>
      </c>
      <c r="L12" t="s">
        <v>21</v>
      </c>
      <c r="M12" s="10">
        <v>144751615</v>
      </c>
      <c r="N12" s="10">
        <v>15944461</v>
      </c>
      <c r="O12" s="10">
        <v>13763</v>
      </c>
      <c r="P12" s="10">
        <v>36987234</v>
      </c>
      <c r="Q12" s="10">
        <v>8109092</v>
      </c>
      <c r="R12" s="10">
        <v>6452442</v>
      </c>
      <c r="S12" s="10">
        <v>77244623</v>
      </c>
      <c r="V12" s="10"/>
      <c r="W12" s="10"/>
      <c r="X12" s="10"/>
      <c r="Y12" s="10"/>
      <c r="Z12" s="10"/>
      <c r="AA12" s="10"/>
      <c r="AB12" s="10"/>
      <c r="AC12" s="10"/>
    </row>
    <row r="13" spans="2:29" x14ac:dyDescent="0.2">
      <c r="B13" s="35" t="s">
        <v>22</v>
      </c>
      <c r="C13" s="10">
        <v>473</v>
      </c>
      <c r="D13" s="10">
        <v>411</v>
      </c>
      <c r="E13" s="10">
        <v>35</v>
      </c>
      <c r="F13" s="10">
        <v>243</v>
      </c>
      <c r="G13" s="10">
        <v>243</v>
      </c>
      <c r="H13" s="10">
        <v>0</v>
      </c>
      <c r="I13" s="10">
        <v>117</v>
      </c>
      <c r="J13" s="10">
        <v>17</v>
      </c>
      <c r="L13" t="s">
        <v>22</v>
      </c>
      <c r="M13" s="10">
        <v>11678596</v>
      </c>
      <c r="N13" s="10">
        <v>9015511</v>
      </c>
      <c r="O13" s="10">
        <v>0</v>
      </c>
      <c r="P13" s="10">
        <v>471703</v>
      </c>
      <c r="Q13" s="10">
        <v>4</v>
      </c>
      <c r="R13" s="10">
        <v>4132</v>
      </c>
      <c r="S13" s="10">
        <v>2187242</v>
      </c>
      <c r="V13" s="10"/>
      <c r="W13" s="10"/>
      <c r="X13" s="10"/>
      <c r="Y13" s="10"/>
      <c r="Z13" s="10"/>
      <c r="AA13" s="10"/>
      <c r="AB13" s="10"/>
      <c r="AC13" s="10"/>
    </row>
    <row r="14" spans="2:29" x14ac:dyDescent="0.2">
      <c r="B14" s="35" t="s">
        <v>23</v>
      </c>
      <c r="C14" s="10" t="s">
        <v>15</v>
      </c>
      <c r="D14" s="10" t="s">
        <v>15</v>
      </c>
      <c r="E14" s="10" t="s">
        <v>15</v>
      </c>
      <c r="F14" s="10" t="s">
        <v>15</v>
      </c>
      <c r="G14" s="10" t="s">
        <v>15</v>
      </c>
      <c r="H14" s="10" t="s">
        <v>15</v>
      </c>
      <c r="I14" s="10" t="s">
        <v>15</v>
      </c>
      <c r="J14" s="10" t="s">
        <v>15</v>
      </c>
      <c r="L14" t="s">
        <v>23</v>
      </c>
      <c r="M14" s="10">
        <v>4731258</v>
      </c>
      <c r="N14" s="10">
        <v>1155320</v>
      </c>
      <c r="O14" s="10">
        <v>56846</v>
      </c>
      <c r="P14" s="10">
        <v>948295</v>
      </c>
      <c r="Q14" s="10">
        <v>119350</v>
      </c>
      <c r="R14" s="10">
        <v>369388</v>
      </c>
      <c r="S14" s="10">
        <v>2082059</v>
      </c>
      <c r="V14" s="10"/>
      <c r="W14" s="10"/>
      <c r="X14" s="10"/>
      <c r="Y14" s="10"/>
      <c r="Z14" s="10"/>
      <c r="AA14" s="10"/>
      <c r="AB14" s="10"/>
      <c r="AC14" s="10"/>
    </row>
    <row r="15" spans="2:29" x14ac:dyDescent="0.2">
      <c r="B15" s="35" t="s">
        <v>24</v>
      </c>
      <c r="C15" s="10">
        <v>5277</v>
      </c>
      <c r="D15" s="10">
        <v>5277</v>
      </c>
      <c r="E15" s="10">
        <v>4426</v>
      </c>
      <c r="F15" s="10">
        <v>18</v>
      </c>
      <c r="G15" s="10">
        <v>18</v>
      </c>
      <c r="H15" s="10" t="s">
        <v>15</v>
      </c>
      <c r="I15" s="10">
        <v>698</v>
      </c>
      <c r="J15" s="10">
        <v>135</v>
      </c>
      <c r="L15" t="s">
        <v>24</v>
      </c>
      <c r="M15" s="10">
        <v>17608123</v>
      </c>
      <c r="N15" s="10">
        <v>14316319</v>
      </c>
      <c r="O15" s="10">
        <v>1322927</v>
      </c>
      <c r="P15" s="10">
        <v>120225</v>
      </c>
      <c r="Q15" s="10">
        <v>21934</v>
      </c>
      <c r="R15" s="10">
        <v>3414</v>
      </c>
      <c r="S15" s="10">
        <v>1823304</v>
      </c>
      <c r="V15" s="10"/>
      <c r="W15" s="10"/>
      <c r="X15" s="10"/>
      <c r="Y15" s="10"/>
      <c r="Z15" s="10"/>
      <c r="AA15" s="10"/>
      <c r="AB15" s="10"/>
      <c r="AC15" s="10"/>
    </row>
    <row r="16" spans="2:29" x14ac:dyDescent="0.2">
      <c r="B16" s="35" t="s">
        <v>25</v>
      </c>
      <c r="C16" s="10">
        <v>21158</v>
      </c>
      <c r="D16" s="10">
        <v>21158</v>
      </c>
      <c r="E16" s="10">
        <v>12129</v>
      </c>
      <c r="F16" s="10">
        <v>2685</v>
      </c>
      <c r="G16" s="10">
        <v>2685</v>
      </c>
      <c r="H16" s="10">
        <v>0</v>
      </c>
      <c r="I16" s="10">
        <v>3892</v>
      </c>
      <c r="J16" s="10">
        <v>2452</v>
      </c>
      <c r="L16" t="s">
        <v>25</v>
      </c>
      <c r="M16" s="10">
        <v>54665958</v>
      </c>
      <c r="N16" s="10">
        <v>25759726</v>
      </c>
      <c r="O16" s="10">
        <v>2373</v>
      </c>
      <c r="P16" s="10">
        <v>3742549</v>
      </c>
      <c r="Q16" s="10">
        <v>8379</v>
      </c>
      <c r="R16" s="10">
        <v>31481</v>
      </c>
      <c r="S16" s="10">
        <v>25121451</v>
      </c>
      <c r="V16" s="10"/>
      <c r="W16" s="10"/>
      <c r="X16" s="10"/>
      <c r="Y16" s="10"/>
      <c r="Z16" s="10"/>
      <c r="AA16" s="10"/>
      <c r="AB16" s="10"/>
      <c r="AC16" s="10"/>
    </row>
    <row r="17" spans="2:29" x14ac:dyDescent="0.2">
      <c r="B17" s="35" t="s">
        <v>26</v>
      </c>
      <c r="C17" s="10">
        <v>34454</v>
      </c>
      <c r="D17" s="10">
        <v>34456</v>
      </c>
      <c r="E17" s="10">
        <v>8119</v>
      </c>
      <c r="F17" s="10">
        <v>12310</v>
      </c>
      <c r="G17" s="10">
        <v>12068</v>
      </c>
      <c r="H17" s="10">
        <v>242</v>
      </c>
      <c r="I17" s="10">
        <v>7887</v>
      </c>
      <c r="J17" s="10">
        <v>6140</v>
      </c>
      <c r="L17" t="s">
        <v>26</v>
      </c>
      <c r="M17" s="10">
        <v>84700112</v>
      </c>
      <c r="N17" s="10">
        <v>19800753</v>
      </c>
      <c r="O17" s="10">
        <v>794974</v>
      </c>
      <c r="P17" s="10">
        <v>13502912</v>
      </c>
      <c r="Q17" s="10">
        <v>5869608</v>
      </c>
      <c r="R17" s="10">
        <v>0</v>
      </c>
      <c r="S17" s="10">
        <v>44731865</v>
      </c>
      <c r="V17" s="10"/>
      <c r="W17" s="10"/>
      <c r="X17" s="10"/>
      <c r="Y17" s="10"/>
      <c r="Z17" s="10"/>
      <c r="AA17" s="10"/>
      <c r="AB17" s="10"/>
      <c r="AC17" s="10"/>
    </row>
    <row r="18" spans="2:29" x14ac:dyDescent="0.2">
      <c r="B18" s="35" t="s">
        <v>27</v>
      </c>
      <c r="C18" s="10">
        <v>1654</v>
      </c>
      <c r="D18" s="10">
        <v>1617</v>
      </c>
      <c r="E18" s="10">
        <v>1319</v>
      </c>
      <c r="F18" s="10">
        <v>0</v>
      </c>
      <c r="G18" s="10">
        <v>0</v>
      </c>
      <c r="H18" s="10">
        <v>0</v>
      </c>
      <c r="I18" s="10">
        <v>270</v>
      </c>
      <c r="J18" s="10">
        <v>28</v>
      </c>
      <c r="L18" t="s">
        <v>27</v>
      </c>
      <c r="M18" s="10">
        <v>3022945</v>
      </c>
      <c r="N18" s="10">
        <v>1428185</v>
      </c>
      <c r="O18" s="10">
        <v>12465</v>
      </c>
      <c r="P18" s="10">
        <v>53523</v>
      </c>
      <c r="Q18" s="10">
        <v>10690</v>
      </c>
      <c r="R18" s="10">
        <v>2298</v>
      </c>
      <c r="S18" s="10">
        <v>1515784</v>
      </c>
      <c r="V18" s="10"/>
      <c r="W18" s="10"/>
      <c r="X18" s="10"/>
      <c r="Y18" s="10"/>
      <c r="Z18" s="10"/>
      <c r="AA18" s="10"/>
      <c r="AB18" s="10"/>
      <c r="AC18" s="10"/>
    </row>
    <row r="19" spans="2:29" x14ac:dyDescent="0.2">
      <c r="B19" s="35" t="s">
        <v>28</v>
      </c>
      <c r="C19" s="10">
        <v>29524</v>
      </c>
      <c r="D19" s="10">
        <v>26711</v>
      </c>
      <c r="E19" s="10">
        <v>7819</v>
      </c>
      <c r="F19" s="10">
        <v>6040</v>
      </c>
      <c r="G19" s="10">
        <v>2969</v>
      </c>
      <c r="H19" s="10">
        <v>3071</v>
      </c>
      <c r="I19" s="10">
        <v>7649</v>
      </c>
      <c r="J19" s="10">
        <v>5203</v>
      </c>
      <c r="L19" t="s">
        <v>28</v>
      </c>
      <c r="M19" s="10">
        <v>78774654</v>
      </c>
      <c r="N19" s="10">
        <v>16651141</v>
      </c>
      <c r="O19" s="10">
        <v>0</v>
      </c>
      <c r="P19" s="10">
        <v>2378610</v>
      </c>
      <c r="Q19" s="10">
        <v>6780433</v>
      </c>
      <c r="R19" s="10">
        <v>138</v>
      </c>
      <c r="S19" s="10">
        <v>52964332</v>
      </c>
      <c r="V19" s="10"/>
      <c r="W19" s="10"/>
      <c r="X19" s="10"/>
      <c r="Y19" s="10"/>
      <c r="Z19" s="10"/>
      <c r="AA19" s="10"/>
      <c r="AB19" s="10"/>
      <c r="AC19" s="10"/>
    </row>
    <row r="20" spans="2:29" x14ac:dyDescent="0.2">
      <c r="B20" s="35" t="s">
        <v>29</v>
      </c>
      <c r="C20" s="10">
        <v>541</v>
      </c>
      <c r="D20" s="10">
        <v>500</v>
      </c>
      <c r="E20" s="10">
        <v>403</v>
      </c>
      <c r="F20" s="10">
        <v>0</v>
      </c>
      <c r="G20" s="10">
        <v>0</v>
      </c>
      <c r="H20" s="10">
        <v>0</v>
      </c>
      <c r="I20" s="10">
        <v>72</v>
      </c>
      <c r="J20" s="10">
        <v>25</v>
      </c>
      <c r="L20" t="s">
        <v>29</v>
      </c>
      <c r="M20" s="10">
        <v>763546</v>
      </c>
      <c r="N20" s="10">
        <v>448045</v>
      </c>
      <c r="O20" s="10">
        <v>0</v>
      </c>
      <c r="P20" s="10">
        <v>19826</v>
      </c>
      <c r="Q20" s="10">
        <v>58</v>
      </c>
      <c r="R20" s="10">
        <v>8720</v>
      </c>
      <c r="S20" s="10">
        <v>286898</v>
      </c>
      <c r="V20" s="10"/>
      <c r="W20" s="10"/>
      <c r="X20" s="10"/>
      <c r="Y20" s="10"/>
      <c r="Z20" s="10"/>
      <c r="AA20" s="10"/>
      <c r="AB20" s="10"/>
      <c r="AC20" s="10"/>
    </row>
    <row r="21" spans="2:29" x14ac:dyDescent="0.2">
      <c r="B21" s="35" t="s">
        <v>30</v>
      </c>
      <c r="C21" s="10">
        <v>798</v>
      </c>
      <c r="D21" s="10">
        <v>723</v>
      </c>
      <c r="E21" s="10">
        <v>494</v>
      </c>
      <c r="F21" s="10">
        <v>0</v>
      </c>
      <c r="G21" s="10">
        <v>0</v>
      </c>
      <c r="H21" s="10" t="s">
        <v>15</v>
      </c>
      <c r="I21" s="10">
        <v>182</v>
      </c>
      <c r="J21" s="10">
        <v>47</v>
      </c>
      <c r="L21" t="s">
        <v>30</v>
      </c>
      <c r="M21" s="10">
        <v>2050567</v>
      </c>
      <c r="N21" s="10">
        <v>532171</v>
      </c>
      <c r="O21" s="10">
        <v>125209</v>
      </c>
      <c r="P21" s="10">
        <v>141694</v>
      </c>
      <c r="Q21" s="10">
        <v>232</v>
      </c>
      <c r="R21" s="10">
        <v>5055</v>
      </c>
      <c r="S21" s="10">
        <v>1246203</v>
      </c>
      <c r="V21" s="10"/>
      <c r="W21" s="10"/>
      <c r="X21" s="10"/>
      <c r="Y21" s="10"/>
      <c r="Z21" s="10"/>
      <c r="AA21" s="10"/>
      <c r="AB21" s="10"/>
      <c r="AC21" s="10"/>
    </row>
    <row r="22" spans="2:29" x14ac:dyDescent="0.2">
      <c r="B22" s="35" t="s">
        <v>31</v>
      </c>
      <c r="C22" s="10">
        <v>1300</v>
      </c>
      <c r="D22" s="10">
        <v>1283</v>
      </c>
      <c r="E22" s="10">
        <v>702</v>
      </c>
      <c r="F22" s="10">
        <v>150</v>
      </c>
      <c r="G22" s="10">
        <v>150</v>
      </c>
      <c r="H22" s="10">
        <v>0</v>
      </c>
      <c r="I22" s="10">
        <v>298</v>
      </c>
      <c r="J22" s="10">
        <v>132</v>
      </c>
      <c r="L22" t="s">
        <v>31</v>
      </c>
      <c r="M22" s="10">
        <v>2205055</v>
      </c>
      <c r="N22" s="10">
        <v>828476</v>
      </c>
      <c r="O22" s="10">
        <v>10495</v>
      </c>
      <c r="P22" s="10">
        <v>110092</v>
      </c>
      <c r="Q22" s="10">
        <v>2358</v>
      </c>
      <c r="R22" s="10">
        <v>0</v>
      </c>
      <c r="S22" s="10">
        <v>1253635</v>
      </c>
      <c r="V22" s="10"/>
      <c r="W22" s="10"/>
      <c r="X22" s="10"/>
      <c r="Y22" s="10"/>
      <c r="Z22" s="10"/>
      <c r="AA22" s="10"/>
      <c r="AB22" s="10"/>
      <c r="AC22" s="10"/>
    </row>
    <row r="23" spans="2:29" x14ac:dyDescent="0.2">
      <c r="B23" s="35" t="s">
        <v>32</v>
      </c>
      <c r="C23" s="10">
        <v>346</v>
      </c>
      <c r="D23" s="10">
        <v>346</v>
      </c>
      <c r="E23" s="10">
        <v>61</v>
      </c>
      <c r="F23" s="10">
        <v>121</v>
      </c>
      <c r="G23" s="10">
        <v>121</v>
      </c>
      <c r="H23" s="10">
        <v>0</v>
      </c>
      <c r="I23" s="10">
        <v>101</v>
      </c>
      <c r="J23" s="10">
        <v>63</v>
      </c>
      <c r="L23" t="s">
        <v>32</v>
      </c>
      <c r="M23" s="10">
        <v>735113</v>
      </c>
      <c r="N23" s="10">
        <v>45578</v>
      </c>
      <c r="O23" s="10">
        <v>0</v>
      </c>
      <c r="P23" s="10">
        <v>231339</v>
      </c>
      <c r="Q23" s="10">
        <v>0</v>
      </c>
      <c r="R23" s="10">
        <v>0</v>
      </c>
      <c r="S23" s="10">
        <v>458196</v>
      </c>
      <c r="V23" s="10"/>
      <c r="W23" s="10"/>
      <c r="X23" s="10"/>
      <c r="Y23" s="10"/>
      <c r="Z23" s="10"/>
      <c r="AA23" s="10"/>
      <c r="AB23" s="10"/>
      <c r="AC23" s="10"/>
    </row>
    <row r="24" spans="2:29" x14ac:dyDescent="0.2">
      <c r="B24" s="35" t="s">
        <v>33</v>
      </c>
      <c r="C24" s="10">
        <v>3712</v>
      </c>
      <c r="D24" s="10">
        <v>3710</v>
      </c>
      <c r="E24" s="10">
        <v>1991</v>
      </c>
      <c r="F24" s="10">
        <v>525</v>
      </c>
      <c r="G24" s="10">
        <v>525</v>
      </c>
      <c r="H24" s="10">
        <v>0</v>
      </c>
      <c r="I24" s="10">
        <v>963</v>
      </c>
      <c r="J24" s="10">
        <v>231</v>
      </c>
      <c r="L24" t="s">
        <v>33</v>
      </c>
      <c r="M24" s="10">
        <v>10331617</v>
      </c>
      <c r="N24" s="10">
        <v>4798966</v>
      </c>
      <c r="O24" s="10">
        <v>0</v>
      </c>
      <c r="P24" s="10">
        <v>1267199</v>
      </c>
      <c r="Q24" s="10">
        <v>89718</v>
      </c>
      <c r="R24" s="10">
        <v>0</v>
      </c>
      <c r="S24" s="10">
        <v>4175735</v>
      </c>
      <c r="V24" s="10"/>
      <c r="W24" s="10"/>
      <c r="X24" s="10"/>
      <c r="Y24" s="10"/>
      <c r="Z24" s="10"/>
      <c r="AA24" s="10"/>
      <c r="AB24" s="10"/>
      <c r="AC24" s="10"/>
    </row>
    <row r="25" spans="2:29" x14ac:dyDescent="0.2">
      <c r="B25" s="35" t="s">
        <v>34</v>
      </c>
      <c r="C25" s="10">
        <v>270</v>
      </c>
      <c r="D25" s="10">
        <v>260</v>
      </c>
      <c r="E25" s="10">
        <v>241</v>
      </c>
      <c r="F25" s="10">
        <v>1</v>
      </c>
      <c r="G25" s="10">
        <v>1</v>
      </c>
      <c r="H25" s="10">
        <v>0</v>
      </c>
      <c r="I25" s="10">
        <v>18</v>
      </c>
      <c r="J25" s="10">
        <v>0</v>
      </c>
      <c r="L25" t="s">
        <v>34</v>
      </c>
      <c r="M25" s="10">
        <v>331805</v>
      </c>
      <c r="N25" s="10">
        <v>231821</v>
      </c>
      <c r="O25" s="10">
        <v>0</v>
      </c>
      <c r="P25" s="10">
        <v>400</v>
      </c>
      <c r="Q25" s="10">
        <v>6996</v>
      </c>
      <c r="R25" s="10">
        <v>275</v>
      </c>
      <c r="S25" s="10">
        <v>92312</v>
      </c>
      <c r="V25" s="10"/>
      <c r="W25" s="10"/>
      <c r="X25" s="10"/>
      <c r="Y25" s="10"/>
      <c r="Z25" s="10"/>
      <c r="AA25" s="10"/>
      <c r="AB25" s="10"/>
      <c r="AC25" s="10"/>
    </row>
    <row r="26" spans="2:29" x14ac:dyDescent="0.2">
      <c r="B26" s="35" t="s">
        <v>35</v>
      </c>
      <c r="C26" s="10">
        <v>8865</v>
      </c>
      <c r="D26" s="10">
        <v>8865</v>
      </c>
      <c r="E26" s="10">
        <v>126</v>
      </c>
      <c r="F26" s="10">
        <v>4149</v>
      </c>
      <c r="G26" s="10">
        <v>4054</v>
      </c>
      <c r="H26" s="10">
        <v>95</v>
      </c>
      <c r="I26" s="10">
        <v>2176</v>
      </c>
      <c r="J26" s="10">
        <v>2414</v>
      </c>
      <c r="L26" t="s">
        <v>35</v>
      </c>
      <c r="M26" s="10">
        <v>45605663</v>
      </c>
      <c r="N26" s="10">
        <v>1081555</v>
      </c>
      <c r="O26" s="10">
        <v>43824</v>
      </c>
      <c r="P26" s="10">
        <v>10295201</v>
      </c>
      <c r="Q26" s="10">
        <v>1137254</v>
      </c>
      <c r="R26" s="10">
        <v>0</v>
      </c>
      <c r="S26" s="10">
        <v>33047829</v>
      </c>
      <c r="V26" s="10"/>
      <c r="W26" s="10"/>
      <c r="X26" s="10"/>
      <c r="Y26" s="10"/>
      <c r="Z26" s="10"/>
      <c r="AA26" s="10"/>
      <c r="AB26" s="10"/>
      <c r="AC26" s="10"/>
    </row>
    <row r="27" spans="2:29" x14ac:dyDescent="0.2">
      <c r="B27" s="35" t="s">
        <v>36</v>
      </c>
      <c r="C27" s="10">
        <v>4836</v>
      </c>
      <c r="D27" s="10">
        <v>4728</v>
      </c>
      <c r="E27" s="10">
        <v>144</v>
      </c>
      <c r="F27" s="10">
        <v>1833</v>
      </c>
      <c r="G27" s="10">
        <v>1833</v>
      </c>
      <c r="H27" s="10">
        <v>0</v>
      </c>
      <c r="I27" s="10">
        <v>1241</v>
      </c>
      <c r="J27" s="10">
        <v>1511</v>
      </c>
      <c r="L27" t="s">
        <v>36</v>
      </c>
      <c r="M27" s="10">
        <v>12582812</v>
      </c>
      <c r="N27" s="10">
        <v>1462110</v>
      </c>
      <c r="O27" s="10">
        <v>0</v>
      </c>
      <c r="P27" s="10">
        <v>3179260</v>
      </c>
      <c r="Q27" s="10">
        <v>80829</v>
      </c>
      <c r="R27" s="10">
        <v>45413</v>
      </c>
      <c r="S27" s="10">
        <v>7815200</v>
      </c>
      <c r="V27" s="10"/>
      <c r="W27" s="10"/>
      <c r="X27" s="10"/>
      <c r="Y27" s="10"/>
      <c r="Z27" s="10"/>
      <c r="AA27" s="10"/>
      <c r="AB27" s="10"/>
      <c r="AC27" s="10"/>
    </row>
    <row r="28" spans="2:29" x14ac:dyDescent="0.2">
      <c r="B28" s="35" t="s">
        <v>37</v>
      </c>
      <c r="C28" s="10">
        <v>10863</v>
      </c>
      <c r="D28" s="10">
        <v>10864</v>
      </c>
      <c r="E28" s="10">
        <v>5897</v>
      </c>
      <c r="F28" s="10">
        <v>1439</v>
      </c>
      <c r="G28" s="10">
        <v>1318</v>
      </c>
      <c r="H28" s="10">
        <v>121</v>
      </c>
      <c r="I28" s="10">
        <v>2867</v>
      </c>
      <c r="J28" s="10">
        <v>661</v>
      </c>
      <c r="L28" t="s">
        <v>37</v>
      </c>
      <c r="M28" s="10">
        <v>78125133</v>
      </c>
      <c r="N28" s="10">
        <v>20609551</v>
      </c>
      <c r="O28" s="10">
        <v>34120</v>
      </c>
      <c r="P28" s="10">
        <v>5396697</v>
      </c>
      <c r="Q28" s="10">
        <v>671509</v>
      </c>
      <c r="R28" s="10">
        <v>4356952</v>
      </c>
      <c r="S28" s="10">
        <v>47056304</v>
      </c>
      <c r="V28" s="10"/>
      <c r="W28" s="10"/>
      <c r="X28" s="10"/>
      <c r="Y28" s="10"/>
      <c r="Z28" s="10"/>
      <c r="AA28" s="10"/>
      <c r="AB28" s="10"/>
      <c r="AC28" s="10"/>
    </row>
    <row r="29" spans="2:29" x14ac:dyDescent="0.2">
      <c r="B29" s="35" t="s">
        <v>38</v>
      </c>
      <c r="C29" s="10">
        <v>4769</v>
      </c>
      <c r="D29" s="10">
        <v>3644</v>
      </c>
      <c r="E29" s="10">
        <v>2221</v>
      </c>
      <c r="F29" s="10" t="s">
        <v>15</v>
      </c>
      <c r="G29" s="10">
        <v>941</v>
      </c>
      <c r="H29" s="10" t="s">
        <v>15</v>
      </c>
      <c r="I29" s="10">
        <v>678</v>
      </c>
      <c r="J29" s="10">
        <v>745</v>
      </c>
      <c r="L29" t="s">
        <v>38</v>
      </c>
      <c r="M29" s="10">
        <v>9322868</v>
      </c>
      <c r="N29" s="10">
        <v>2888304</v>
      </c>
      <c r="O29" s="10">
        <v>0</v>
      </c>
      <c r="P29" s="10">
        <v>470772</v>
      </c>
      <c r="Q29" s="10">
        <v>998123</v>
      </c>
      <c r="R29" s="10">
        <v>0</v>
      </c>
      <c r="S29" s="10">
        <v>4965669</v>
      </c>
      <c r="V29" s="10"/>
      <c r="W29" s="10"/>
      <c r="X29" s="10"/>
      <c r="Y29" s="10"/>
      <c r="Z29" s="10"/>
      <c r="AA29" s="10"/>
      <c r="AB29" s="10"/>
      <c r="AC29" s="10"/>
    </row>
    <row r="30" spans="2:29" x14ac:dyDescent="0.2">
      <c r="B30" s="35" t="s">
        <v>39</v>
      </c>
      <c r="C30" s="10">
        <v>4904</v>
      </c>
      <c r="D30" s="10">
        <v>4288</v>
      </c>
      <c r="E30" s="10">
        <v>3522</v>
      </c>
      <c r="F30" s="10">
        <v>116</v>
      </c>
      <c r="G30" s="10">
        <v>116</v>
      </c>
      <c r="H30" s="10">
        <v>0</v>
      </c>
      <c r="I30" s="10">
        <v>284</v>
      </c>
      <c r="J30" s="10">
        <v>365</v>
      </c>
      <c r="L30" t="s">
        <v>39</v>
      </c>
      <c r="M30" s="10">
        <v>21386617</v>
      </c>
      <c r="N30" s="10">
        <v>11655133</v>
      </c>
      <c r="O30" s="10">
        <v>556034</v>
      </c>
      <c r="P30" s="10">
        <v>2266178</v>
      </c>
      <c r="Q30" s="10">
        <v>68016</v>
      </c>
      <c r="R30" s="10">
        <v>22425</v>
      </c>
      <c r="S30" s="10">
        <v>6818832</v>
      </c>
      <c r="V30" s="10"/>
      <c r="W30" s="10"/>
      <c r="X30" s="10"/>
      <c r="Y30" s="10"/>
      <c r="Z30" s="10"/>
      <c r="AA30" s="10"/>
      <c r="AB30" s="10"/>
      <c r="AC30" s="10"/>
    </row>
    <row r="31" spans="2:29" x14ac:dyDescent="0.2">
      <c r="B31" s="35" t="s">
        <v>40</v>
      </c>
      <c r="C31" s="10">
        <v>926</v>
      </c>
      <c r="D31" s="10">
        <v>869</v>
      </c>
      <c r="E31" s="10">
        <v>210</v>
      </c>
      <c r="F31" s="10">
        <v>158</v>
      </c>
      <c r="G31" s="10">
        <v>158</v>
      </c>
      <c r="H31" s="10">
        <v>0</v>
      </c>
      <c r="I31" s="10">
        <v>430</v>
      </c>
      <c r="J31" s="10">
        <v>71</v>
      </c>
      <c r="L31" t="s">
        <v>40</v>
      </c>
      <c r="M31" s="10">
        <v>2558701</v>
      </c>
      <c r="N31" s="10">
        <v>248115</v>
      </c>
      <c r="O31" s="10">
        <v>0</v>
      </c>
      <c r="P31" s="10">
        <v>364519</v>
      </c>
      <c r="Q31" s="10">
        <v>38722</v>
      </c>
      <c r="R31" s="10">
        <v>267</v>
      </c>
      <c r="S31" s="10">
        <v>1907078</v>
      </c>
      <c r="V31" s="10"/>
      <c r="W31" s="10"/>
      <c r="X31" s="10"/>
      <c r="Y31" s="10"/>
      <c r="Z31" s="10"/>
      <c r="AA31" s="10"/>
      <c r="AB31" s="10"/>
      <c r="AC31" s="10"/>
    </row>
    <row r="32" spans="2:29" x14ac:dyDescent="0.2">
      <c r="B32" s="35" t="s">
        <v>41</v>
      </c>
      <c r="C32" s="10">
        <v>1784</v>
      </c>
      <c r="D32" s="10">
        <v>1683</v>
      </c>
      <c r="E32" s="10">
        <v>1226</v>
      </c>
      <c r="F32" s="10">
        <v>191</v>
      </c>
      <c r="G32" s="10">
        <v>191</v>
      </c>
      <c r="H32" s="10">
        <v>0</v>
      </c>
      <c r="I32" s="10">
        <v>136</v>
      </c>
      <c r="J32" s="10">
        <v>130</v>
      </c>
      <c r="L32" t="s">
        <v>41</v>
      </c>
      <c r="M32" s="10">
        <v>4958494</v>
      </c>
      <c r="N32" s="10">
        <v>2559740</v>
      </c>
      <c r="O32" s="10">
        <v>41962</v>
      </c>
      <c r="P32" s="10">
        <v>311503</v>
      </c>
      <c r="Q32" s="10">
        <v>58779</v>
      </c>
      <c r="R32" s="10">
        <v>0</v>
      </c>
      <c r="S32" s="10">
        <v>1986510</v>
      </c>
      <c r="V32" s="10"/>
      <c r="W32" s="10"/>
      <c r="X32" s="10"/>
      <c r="Y32" s="10"/>
      <c r="Z32" s="10"/>
      <c r="AA32" s="10"/>
      <c r="AB32" s="10"/>
      <c r="AC32" s="10"/>
    </row>
    <row r="33" spans="2:29" x14ac:dyDescent="0.2">
      <c r="B33" s="35" t="s">
        <v>42</v>
      </c>
      <c r="C33" s="10">
        <v>2738</v>
      </c>
      <c r="D33" s="10">
        <v>1741</v>
      </c>
      <c r="E33" s="10">
        <v>315</v>
      </c>
      <c r="F33" s="10">
        <v>315</v>
      </c>
      <c r="G33" s="10">
        <v>1312</v>
      </c>
      <c r="H33" s="10">
        <v>0</v>
      </c>
      <c r="I33" s="10">
        <v>770</v>
      </c>
      <c r="J33" s="10">
        <v>341</v>
      </c>
      <c r="L33" t="s">
        <v>42</v>
      </c>
      <c r="M33" s="10">
        <v>11067744</v>
      </c>
      <c r="N33" s="10">
        <v>1830562</v>
      </c>
      <c r="O33" s="10">
        <v>24965</v>
      </c>
      <c r="P33" s="10">
        <v>4212467</v>
      </c>
      <c r="Q33" s="10">
        <v>485540</v>
      </c>
      <c r="R33" s="10">
        <v>0</v>
      </c>
      <c r="S33" s="10">
        <v>4514210</v>
      </c>
      <c r="V33" s="10"/>
      <c r="W33" s="10"/>
      <c r="X33" s="10"/>
      <c r="Y33" s="10"/>
      <c r="Z33" s="10"/>
      <c r="AA33" s="10"/>
      <c r="AB33" s="10"/>
      <c r="AC33" s="10"/>
    </row>
    <row r="34" spans="2:29" x14ac:dyDescent="0.2">
      <c r="B34" s="35" t="s">
        <v>43</v>
      </c>
      <c r="C34" s="10">
        <v>4377</v>
      </c>
      <c r="D34" s="10">
        <v>4377</v>
      </c>
      <c r="E34" s="10">
        <v>35</v>
      </c>
      <c r="F34" s="10">
        <v>2241</v>
      </c>
      <c r="G34" s="10">
        <v>2241</v>
      </c>
      <c r="H34" s="10">
        <v>0</v>
      </c>
      <c r="I34" s="10">
        <v>1417</v>
      </c>
      <c r="J34" s="10">
        <v>684</v>
      </c>
      <c r="L34" t="s">
        <v>43</v>
      </c>
      <c r="M34" s="10">
        <v>16254955</v>
      </c>
      <c r="N34" s="10">
        <v>1419256</v>
      </c>
      <c r="O34" s="10">
        <v>3083</v>
      </c>
      <c r="P34" s="10">
        <v>6425984</v>
      </c>
      <c r="Q34" s="10">
        <v>100124</v>
      </c>
      <c r="R34" s="10">
        <v>16496</v>
      </c>
      <c r="S34" s="10">
        <v>8290013</v>
      </c>
      <c r="V34" s="10"/>
      <c r="W34" s="10"/>
      <c r="X34" s="10"/>
      <c r="Y34" s="10"/>
      <c r="Z34" s="10"/>
      <c r="AA34" s="10"/>
      <c r="AB34" s="10"/>
      <c r="AC34" s="10"/>
    </row>
    <row r="35" spans="2:29" x14ac:dyDescent="0.2">
      <c r="B35" s="35" t="s">
        <v>44</v>
      </c>
      <c r="C35" s="10">
        <v>31456</v>
      </c>
      <c r="D35" s="10">
        <v>30757</v>
      </c>
      <c r="E35" s="10">
        <v>7124</v>
      </c>
      <c r="F35" s="10">
        <v>9907</v>
      </c>
      <c r="G35" s="10">
        <v>9610</v>
      </c>
      <c r="H35" s="10">
        <v>297</v>
      </c>
      <c r="I35" s="10">
        <v>8602</v>
      </c>
      <c r="J35" s="10">
        <v>5124</v>
      </c>
      <c r="L35" t="s">
        <v>44</v>
      </c>
      <c r="M35" s="10">
        <v>83205594</v>
      </c>
      <c r="N35" s="10">
        <v>23190044</v>
      </c>
      <c r="O35" s="10">
        <v>0</v>
      </c>
      <c r="P35" s="10">
        <v>2830647</v>
      </c>
      <c r="Q35" s="10">
        <v>7554478</v>
      </c>
      <c r="R35" s="10">
        <v>525286</v>
      </c>
      <c r="S35" s="10">
        <v>49105135</v>
      </c>
      <c r="V35" s="10"/>
      <c r="W35" s="10"/>
      <c r="X35" s="10"/>
      <c r="Y35" s="10"/>
      <c r="Z35" s="10"/>
      <c r="AA35" s="10"/>
      <c r="AB35" s="10"/>
      <c r="AC35" s="10"/>
    </row>
    <row r="36" spans="2:29" x14ac:dyDescent="0.2">
      <c r="B36" s="35" t="s">
        <v>45</v>
      </c>
      <c r="C36" s="10">
        <v>195</v>
      </c>
      <c r="D36" s="10">
        <v>174</v>
      </c>
      <c r="E36" s="10">
        <v>113</v>
      </c>
      <c r="F36" s="10">
        <v>6</v>
      </c>
      <c r="G36" s="10">
        <v>0</v>
      </c>
      <c r="H36" s="10">
        <v>6</v>
      </c>
      <c r="I36" s="10">
        <v>40</v>
      </c>
      <c r="J36" s="10">
        <v>15</v>
      </c>
      <c r="V36" s="10"/>
      <c r="W36" s="10"/>
      <c r="X36" s="10"/>
      <c r="Y36" s="10"/>
      <c r="Z36" s="10"/>
      <c r="AA36" s="10"/>
      <c r="AB36" s="10"/>
      <c r="AC36" s="10"/>
    </row>
    <row r="37" spans="2:29" x14ac:dyDescent="0.2">
      <c r="B37" s="35" t="s">
        <v>46</v>
      </c>
      <c r="C37" s="10">
        <v>2187</v>
      </c>
      <c r="D37" s="10">
        <v>2155</v>
      </c>
      <c r="E37" s="10">
        <v>74</v>
      </c>
      <c r="F37" s="10">
        <v>1145</v>
      </c>
      <c r="G37" s="10">
        <v>1145</v>
      </c>
      <c r="H37" s="10">
        <v>0</v>
      </c>
      <c r="I37" s="10">
        <v>572</v>
      </c>
      <c r="J37" s="10">
        <v>365</v>
      </c>
      <c r="V37" s="10"/>
      <c r="W37" s="10"/>
      <c r="X37" s="10"/>
      <c r="Y37" s="10"/>
      <c r="Z37" s="10"/>
      <c r="AA37" s="10"/>
      <c r="AB37" s="10"/>
      <c r="AC37" s="10"/>
    </row>
    <row r="38" spans="2:29" x14ac:dyDescent="0.2">
      <c r="B38" s="35" t="s">
        <v>47</v>
      </c>
      <c r="C38" s="10">
        <v>6030</v>
      </c>
      <c r="D38" s="10">
        <v>6030</v>
      </c>
      <c r="E38" s="10">
        <v>0</v>
      </c>
      <c r="F38" s="10">
        <v>2850</v>
      </c>
      <c r="G38" s="10">
        <v>2850</v>
      </c>
      <c r="H38" s="10">
        <v>0</v>
      </c>
      <c r="I38" s="10">
        <v>1924</v>
      </c>
      <c r="J38" s="10">
        <v>1256</v>
      </c>
      <c r="V38" s="10"/>
      <c r="W38" s="10"/>
      <c r="X38" s="10"/>
      <c r="Y38" s="10"/>
      <c r="Z38" s="10"/>
      <c r="AA38" s="10"/>
      <c r="AB38" s="10"/>
      <c r="AC38" s="10"/>
    </row>
    <row r="39" spans="2:29" x14ac:dyDescent="0.2">
      <c r="B39" s="35" t="s">
        <v>48</v>
      </c>
      <c r="C39" s="10">
        <v>786</v>
      </c>
      <c r="D39" s="10">
        <v>786</v>
      </c>
      <c r="E39" s="10">
        <v>786</v>
      </c>
      <c r="F39" s="10" t="s">
        <v>15</v>
      </c>
      <c r="G39" s="10" t="s">
        <v>15</v>
      </c>
      <c r="H39" s="10" t="s">
        <v>15</v>
      </c>
      <c r="I39" s="10" t="s">
        <v>15</v>
      </c>
      <c r="J39" s="10" t="s">
        <v>15</v>
      </c>
      <c r="V39" s="10"/>
      <c r="W39" s="10"/>
      <c r="X39" s="10"/>
      <c r="Y39" s="10"/>
      <c r="Z39" s="10"/>
      <c r="AA39" s="10"/>
      <c r="AB39" s="10"/>
      <c r="AC39" s="10"/>
    </row>
    <row r="40" spans="2:29" x14ac:dyDescent="0.2">
      <c r="B40" s="35" t="s">
        <v>49</v>
      </c>
      <c r="C40" s="10">
        <v>1840</v>
      </c>
      <c r="D40" s="10">
        <v>1374</v>
      </c>
      <c r="E40" s="10">
        <v>1360</v>
      </c>
      <c r="F40" s="10">
        <v>0</v>
      </c>
      <c r="G40" s="10">
        <v>0</v>
      </c>
      <c r="H40" s="10">
        <v>0</v>
      </c>
      <c r="I40" s="10">
        <v>14</v>
      </c>
      <c r="J40" s="10">
        <v>0</v>
      </c>
      <c r="V40" s="10"/>
      <c r="W40" s="10"/>
      <c r="X40" s="10"/>
      <c r="Y40" s="10"/>
      <c r="Z40" s="10"/>
      <c r="AA40" s="10"/>
      <c r="AB40" s="10"/>
      <c r="AC40" s="10"/>
    </row>
    <row r="41" spans="2:29" x14ac:dyDescent="0.2">
      <c r="B41" s="35" t="s">
        <v>50</v>
      </c>
      <c r="C41" s="10">
        <v>31283</v>
      </c>
      <c r="D41" s="10">
        <v>27569</v>
      </c>
      <c r="E41" s="10">
        <v>27415</v>
      </c>
      <c r="F41" s="10">
        <v>0</v>
      </c>
      <c r="G41" s="10">
        <v>0</v>
      </c>
      <c r="H41" s="10">
        <v>0</v>
      </c>
      <c r="I41" s="10" t="s">
        <v>15</v>
      </c>
      <c r="J41" s="10">
        <v>154</v>
      </c>
      <c r="V41" s="10"/>
      <c r="W41" s="10"/>
      <c r="X41" s="10"/>
      <c r="Y41" s="10"/>
      <c r="Z41" s="10"/>
      <c r="AA41" s="10"/>
      <c r="AB41" s="10"/>
      <c r="AC41" s="10"/>
    </row>
    <row r="42" spans="2:29" x14ac:dyDescent="0.2">
      <c r="B42" s="22" t="s">
        <v>51</v>
      </c>
      <c r="C42" s="11">
        <v>1249</v>
      </c>
      <c r="D42" s="11">
        <v>942</v>
      </c>
      <c r="E42" s="11">
        <v>942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V42" s="10"/>
      <c r="W42" s="10"/>
      <c r="X42" s="10"/>
      <c r="Y42" s="10"/>
      <c r="Z42" s="10"/>
      <c r="AA42" s="10"/>
      <c r="AB42" s="10"/>
      <c r="AC42" s="10"/>
    </row>
    <row r="43" spans="2:29" x14ac:dyDescent="0.2">
      <c r="E43" s="2"/>
      <c r="F43" s="2"/>
      <c r="I43" s="2"/>
      <c r="J43" s="2"/>
    </row>
    <row r="44" spans="2:29" x14ac:dyDescent="0.2">
      <c r="B44" t="s">
        <v>68</v>
      </c>
      <c r="E44" s="2"/>
      <c r="F44" s="2"/>
      <c r="I44" s="2"/>
      <c r="J44" s="2"/>
      <c r="L44" t="s">
        <v>78</v>
      </c>
    </row>
    <row r="45" spans="2:29" ht="112" x14ac:dyDescent="0.2">
      <c r="B45" s="4" t="s">
        <v>0</v>
      </c>
      <c r="C45" s="5" t="s">
        <v>85</v>
      </c>
      <c r="D45" s="6" t="s">
        <v>86</v>
      </c>
      <c r="E45" s="6" t="s">
        <v>87</v>
      </c>
      <c r="F45" s="6" t="s">
        <v>88</v>
      </c>
      <c r="G45" s="6" t="s">
        <v>89</v>
      </c>
      <c r="I45" s="2"/>
      <c r="J45" s="2"/>
      <c r="K45" s="2"/>
      <c r="L45" s="4" t="s">
        <v>0</v>
      </c>
      <c r="M45" s="5" t="s">
        <v>85</v>
      </c>
      <c r="N45" s="6" t="s">
        <v>86</v>
      </c>
      <c r="O45" s="6" t="s">
        <v>87</v>
      </c>
      <c r="P45" s="6" t="s">
        <v>88</v>
      </c>
      <c r="Q45" s="6" t="s">
        <v>89</v>
      </c>
    </row>
    <row r="46" spans="2:29" x14ac:dyDescent="0.2">
      <c r="B46" s="16" t="s">
        <v>1</v>
      </c>
      <c r="C46" s="18">
        <f>C26</f>
        <v>8865</v>
      </c>
      <c r="D46" s="17">
        <f>G26</f>
        <v>4054</v>
      </c>
      <c r="E46" s="18">
        <f>I26</f>
        <v>2176</v>
      </c>
      <c r="F46" s="18">
        <f>J26</f>
        <v>2414</v>
      </c>
      <c r="G46" s="18">
        <f t="shared" ref="G46:G52" si="0">C46-D46-E46-F46</f>
        <v>221</v>
      </c>
      <c r="I46" s="2"/>
      <c r="J46" s="12"/>
      <c r="K46" s="12"/>
      <c r="L46" s="16" t="s">
        <v>1</v>
      </c>
      <c r="M46" s="18">
        <f>M26</f>
        <v>45605663</v>
      </c>
      <c r="N46" s="17">
        <f>P26</f>
        <v>10295201</v>
      </c>
      <c r="O46" s="18">
        <f>S26</f>
        <v>33047829</v>
      </c>
      <c r="P46" s="18">
        <f>R26</f>
        <v>0</v>
      </c>
      <c r="Q46" s="18">
        <f t="shared" ref="Q46:Q52" si="1">M46-N46-O46-P46</f>
        <v>2262633</v>
      </c>
    </row>
    <row r="47" spans="2:29" x14ac:dyDescent="0.2">
      <c r="B47" s="16" t="s">
        <v>2</v>
      </c>
      <c r="C47" s="18">
        <f>C12</f>
        <v>51625</v>
      </c>
      <c r="D47" s="17">
        <f>G12</f>
        <v>12068</v>
      </c>
      <c r="E47" s="18">
        <f>I12</f>
        <v>25155</v>
      </c>
      <c r="F47" s="18">
        <f>J12</f>
        <v>9298</v>
      </c>
      <c r="G47" s="18">
        <f t="shared" si="0"/>
        <v>5104</v>
      </c>
      <c r="I47" s="2"/>
      <c r="J47" s="12"/>
      <c r="K47" s="12"/>
      <c r="L47" s="16" t="s">
        <v>2</v>
      </c>
      <c r="M47" s="18">
        <f>M12</f>
        <v>144751615</v>
      </c>
      <c r="N47" s="17">
        <f>P12</f>
        <v>36987234</v>
      </c>
      <c r="O47" s="18">
        <f>S12</f>
        <v>77244623</v>
      </c>
      <c r="P47" s="18">
        <f>R12</f>
        <v>6452442</v>
      </c>
      <c r="Q47" s="18">
        <f t="shared" si="1"/>
        <v>24067316</v>
      </c>
    </row>
    <row r="48" spans="2:29" x14ac:dyDescent="0.2">
      <c r="B48" s="15" t="s">
        <v>3</v>
      </c>
      <c r="C48" s="18">
        <f>C6</f>
        <v>244823</v>
      </c>
      <c r="D48" s="18">
        <f>G6</f>
        <v>58095</v>
      </c>
      <c r="E48" s="18">
        <f>I6</f>
        <v>70963</v>
      </c>
      <c r="F48" s="18">
        <f>J6</f>
        <v>38177</v>
      </c>
      <c r="G48" s="18">
        <f>C48-D48-E48-F48</f>
        <v>77588</v>
      </c>
      <c r="I48" s="2"/>
      <c r="J48" s="12"/>
      <c r="K48" s="12"/>
      <c r="L48" s="15" t="s">
        <v>3</v>
      </c>
      <c r="M48" s="18">
        <f>M6</f>
        <v>771432522</v>
      </c>
      <c r="N48" s="18">
        <f>P6</f>
        <v>104613461</v>
      </c>
      <c r="O48" s="18">
        <f>S6</f>
        <v>421162954</v>
      </c>
      <c r="P48" s="18">
        <f>R6</f>
        <v>12910000</v>
      </c>
      <c r="Q48" s="18">
        <f>M48-N48-O48-P48</f>
        <v>232746107</v>
      </c>
    </row>
    <row r="49" spans="2:17" x14ac:dyDescent="0.2">
      <c r="B49" s="19" t="s">
        <v>4</v>
      </c>
      <c r="C49" s="18">
        <f>C35</f>
        <v>31456</v>
      </c>
      <c r="D49" s="18">
        <f>G35</f>
        <v>9610</v>
      </c>
      <c r="E49" s="18">
        <f>I35</f>
        <v>8602</v>
      </c>
      <c r="F49" s="18">
        <f>J35</f>
        <v>5124</v>
      </c>
      <c r="G49" s="18">
        <f t="shared" si="0"/>
        <v>8120</v>
      </c>
      <c r="I49" s="2"/>
      <c r="J49" s="12"/>
      <c r="K49" s="12"/>
      <c r="L49" s="19" t="s">
        <v>4</v>
      </c>
      <c r="M49" s="18">
        <f>M35</f>
        <v>83205594</v>
      </c>
      <c r="N49" s="18">
        <f>P35</f>
        <v>2830647</v>
      </c>
      <c r="O49" s="18">
        <f>S35</f>
        <v>49105135</v>
      </c>
      <c r="P49" s="18">
        <f>R35</f>
        <v>525286</v>
      </c>
      <c r="Q49" s="18">
        <f t="shared" ref="Q49:Q53" si="2">M49-N49-O49-P49</f>
        <v>30744526</v>
      </c>
    </row>
    <row r="50" spans="2:17" x14ac:dyDescent="0.2">
      <c r="B50" s="19" t="s">
        <v>5</v>
      </c>
      <c r="C50" s="18">
        <f>C28</f>
        <v>10863</v>
      </c>
      <c r="D50" s="18">
        <f>G28</f>
        <v>1318</v>
      </c>
      <c r="E50" s="18">
        <f>I28</f>
        <v>2867</v>
      </c>
      <c r="F50" s="18">
        <f>J28</f>
        <v>661</v>
      </c>
      <c r="G50" s="18">
        <f t="shared" si="0"/>
        <v>6017</v>
      </c>
      <c r="I50" s="2"/>
      <c r="J50" s="12"/>
      <c r="K50" s="12"/>
      <c r="L50" s="19" t="s">
        <v>5</v>
      </c>
      <c r="M50" s="18">
        <f>M28</f>
        <v>78125133</v>
      </c>
      <c r="N50" s="18">
        <f>P28</f>
        <v>5396697</v>
      </c>
      <c r="O50" s="18">
        <f>S28</f>
        <v>47056304</v>
      </c>
      <c r="P50" s="18">
        <f>R28</f>
        <v>4356952</v>
      </c>
      <c r="Q50" s="18">
        <f t="shared" si="2"/>
        <v>21315180</v>
      </c>
    </row>
    <row r="51" spans="2:17" x14ac:dyDescent="0.2">
      <c r="B51" s="19" t="s">
        <v>6</v>
      </c>
      <c r="C51" s="18">
        <f>C16</f>
        <v>21158</v>
      </c>
      <c r="D51" s="18">
        <f>G16</f>
        <v>2685</v>
      </c>
      <c r="E51" s="18">
        <f>I16</f>
        <v>3892</v>
      </c>
      <c r="F51" s="18">
        <f>J16</f>
        <v>2452</v>
      </c>
      <c r="G51" s="18">
        <f t="shared" si="0"/>
        <v>12129</v>
      </c>
      <c r="I51" s="2"/>
      <c r="J51" s="12"/>
      <c r="K51" s="12"/>
      <c r="L51" s="19" t="s">
        <v>6</v>
      </c>
      <c r="M51" s="18">
        <f>M16</f>
        <v>54665958</v>
      </c>
      <c r="N51" s="18">
        <f>P16</f>
        <v>3742549</v>
      </c>
      <c r="O51" s="18">
        <f>S16</f>
        <v>25121451</v>
      </c>
      <c r="P51" s="18">
        <f>R16</f>
        <v>31481</v>
      </c>
      <c r="Q51" s="18">
        <f t="shared" si="2"/>
        <v>25770477</v>
      </c>
    </row>
    <row r="52" spans="2:17" x14ac:dyDescent="0.2">
      <c r="B52" s="20" t="s">
        <v>7</v>
      </c>
      <c r="C52" s="21">
        <f>C17</f>
        <v>34454</v>
      </c>
      <c r="D52" s="21">
        <f>G17</f>
        <v>12068</v>
      </c>
      <c r="E52" s="21">
        <f>I17</f>
        <v>7887</v>
      </c>
      <c r="F52" s="21">
        <f>J17</f>
        <v>6140</v>
      </c>
      <c r="G52" s="21">
        <f t="shared" si="0"/>
        <v>8359</v>
      </c>
      <c r="I52" s="2"/>
      <c r="J52" s="12"/>
      <c r="K52" s="12"/>
      <c r="L52" s="20" t="s">
        <v>7</v>
      </c>
      <c r="M52" s="21">
        <f>M17</f>
        <v>84700112</v>
      </c>
      <c r="N52" s="21">
        <f>P17</f>
        <v>13502912</v>
      </c>
      <c r="O52" s="21">
        <f>S17</f>
        <v>44731865</v>
      </c>
      <c r="P52" s="21">
        <f>R17</f>
        <v>0</v>
      </c>
      <c r="Q52" s="21">
        <f t="shared" si="2"/>
        <v>26465335</v>
      </c>
    </row>
    <row r="53" spans="2:17" ht="16" customHeight="1" x14ac:dyDescent="0.2">
      <c r="B53" s="28" t="s">
        <v>8</v>
      </c>
      <c r="C53" s="29" t="s">
        <v>68</v>
      </c>
      <c r="D53" s="29" t="s">
        <v>68</v>
      </c>
      <c r="E53" s="29" t="s">
        <v>68</v>
      </c>
      <c r="F53" s="29" t="s">
        <v>68</v>
      </c>
      <c r="G53" s="29" t="s">
        <v>68</v>
      </c>
      <c r="I53" s="2"/>
      <c r="J53" s="12"/>
      <c r="K53" s="12"/>
      <c r="L53" s="28" t="s">
        <v>8</v>
      </c>
      <c r="M53" s="29" t="s">
        <v>78</v>
      </c>
      <c r="N53" s="29" t="s">
        <v>78</v>
      </c>
      <c r="O53" s="29" t="s">
        <v>78</v>
      </c>
      <c r="P53" s="29" t="s">
        <v>78</v>
      </c>
      <c r="Q53" s="29" t="s">
        <v>78</v>
      </c>
    </row>
    <row r="54" spans="2:17" ht="16" customHeight="1" x14ac:dyDescent="0.2">
      <c r="B54" s="19"/>
      <c r="C54" s="18"/>
      <c r="D54" s="18"/>
      <c r="E54" s="18"/>
      <c r="F54" s="18"/>
      <c r="G54" s="18"/>
      <c r="I54" s="2"/>
      <c r="J54" s="12"/>
      <c r="K54" s="12"/>
      <c r="L54" s="12"/>
      <c r="M54" s="12"/>
    </row>
    <row r="55" spans="2:17" x14ac:dyDescent="0.2">
      <c r="E55" s="2"/>
      <c r="F55" s="2"/>
      <c r="I55" s="2"/>
      <c r="J55" s="2"/>
    </row>
    <row r="56" spans="2:17" ht="112" x14ac:dyDescent="0.2">
      <c r="B56" s="4" t="s">
        <v>0</v>
      </c>
      <c r="C56" s="4"/>
      <c r="D56" s="6" t="s">
        <v>52</v>
      </c>
      <c r="E56" s="6" t="s">
        <v>54</v>
      </c>
      <c r="F56" s="6" t="s">
        <v>55</v>
      </c>
      <c r="G56" s="6" t="s">
        <v>53</v>
      </c>
      <c r="I56" s="2"/>
      <c r="J56" s="2"/>
      <c r="K56" s="2"/>
      <c r="L56" s="4" t="s">
        <v>0</v>
      </c>
      <c r="M56" s="4"/>
      <c r="N56" s="6" t="s">
        <v>52</v>
      </c>
      <c r="O56" s="6" t="s">
        <v>54</v>
      </c>
      <c r="P56" s="6" t="s">
        <v>55</v>
      </c>
      <c r="Q56" s="6" t="s">
        <v>53</v>
      </c>
    </row>
    <row r="57" spans="2:17" x14ac:dyDescent="0.2">
      <c r="B57" t="s">
        <v>1</v>
      </c>
      <c r="C57"/>
      <c r="D57" s="1">
        <f t="shared" ref="D57:D63" si="3">D46/C46</f>
        <v>0.45730400451212633</v>
      </c>
      <c r="E57" s="1">
        <f t="shared" ref="E57:E63" si="4">E46/C46</f>
        <v>0.24545967287084039</v>
      </c>
      <c r="F57" s="1">
        <f t="shared" ref="F57:F63" si="5">F46/C46</f>
        <v>0.27230682459108857</v>
      </c>
      <c r="G57" s="1">
        <f>1-D57-E57-F57</f>
        <v>2.4929498025944685E-2</v>
      </c>
      <c r="I57" s="2"/>
      <c r="J57" s="2"/>
      <c r="K57" s="2"/>
      <c r="L57" t="s">
        <v>1</v>
      </c>
      <c r="N57" s="1">
        <f t="shared" ref="N57:N63" si="6">N46/M46</f>
        <v>0.22574391693417548</v>
      </c>
      <c r="O57" s="1">
        <f t="shared" ref="O57:O63" si="7">O46/M46</f>
        <v>0.72464309969575491</v>
      </c>
      <c r="P57" s="1">
        <f t="shared" ref="P57:P63" si="8">P46/M46</f>
        <v>0</v>
      </c>
      <c r="Q57" s="1">
        <f>1-N57-O57-P57</f>
        <v>4.9612983370069585E-2</v>
      </c>
    </row>
    <row r="58" spans="2:17" x14ac:dyDescent="0.2">
      <c r="B58" t="s">
        <v>2</v>
      </c>
      <c r="C58"/>
      <c r="D58" s="1">
        <f t="shared" si="3"/>
        <v>0.23376271186440678</v>
      </c>
      <c r="E58" s="1">
        <f t="shared" si="4"/>
        <v>0.48726392251815981</v>
      </c>
      <c r="F58" s="1">
        <f t="shared" si="5"/>
        <v>0.18010653753026634</v>
      </c>
      <c r="G58" s="1">
        <f t="shared" ref="G58:G63" si="9">1-D58-E58-F58</f>
        <v>9.8866828087167069E-2</v>
      </c>
      <c r="I58" s="2"/>
      <c r="J58" s="2"/>
      <c r="K58" s="2"/>
      <c r="L58" t="s">
        <v>2</v>
      </c>
      <c r="N58" s="1">
        <f t="shared" si="6"/>
        <v>0.25552208173981339</v>
      </c>
      <c r="O58" s="1">
        <f t="shared" si="7"/>
        <v>0.53363565580943606</v>
      </c>
      <c r="P58" s="1">
        <f t="shared" si="8"/>
        <v>4.4575958617111111E-2</v>
      </c>
      <c r="Q58" s="1">
        <f t="shared" ref="Q58:Q63" si="10">1-N58-O58-P58</f>
        <v>0.16626630383363944</v>
      </c>
    </row>
    <row r="59" spans="2:17" x14ac:dyDescent="0.2">
      <c r="B59" s="13" t="s">
        <v>3</v>
      </c>
      <c r="C59" s="13"/>
      <c r="D59" s="1">
        <f t="shared" si="3"/>
        <v>0.23729388170229104</v>
      </c>
      <c r="E59" s="1">
        <f t="shared" si="4"/>
        <v>0.28985430290454739</v>
      </c>
      <c r="F59" s="1">
        <f t="shared" si="5"/>
        <v>0.15593714642823592</v>
      </c>
      <c r="G59" s="14">
        <f t="shared" si="9"/>
        <v>0.31691466896492565</v>
      </c>
      <c r="I59" s="2"/>
      <c r="J59" s="2"/>
      <c r="K59" s="2"/>
      <c r="L59" s="13" t="s">
        <v>3</v>
      </c>
      <c r="M59" s="13"/>
      <c r="N59" s="1">
        <f t="shared" si="6"/>
        <v>0.13560934756650045</v>
      </c>
      <c r="O59" s="1">
        <f t="shared" si="7"/>
        <v>0.5459491815409877</v>
      </c>
      <c r="P59" s="1">
        <f t="shared" si="8"/>
        <v>1.6735099482881276E-2</v>
      </c>
      <c r="Q59" s="14">
        <f t="shared" si="10"/>
        <v>0.30170637140963058</v>
      </c>
    </row>
    <row r="60" spans="2:17" x14ac:dyDescent="0.2">
      <c r="B60" s="13" t="s">
        <v>4</v>
      </c>
      <c r="C60" s="13"/>
      <c r="D60" s="1">
        <f t="shared" si="3"/>
        <v>0.30550610376398779</v>
      </c>
      <c r="E60" s="1">
        <f t="shared" si="4"/>
        <v>0.27346134282807733</v>
      </c>
      <c r="F60" s="1">
        <f t="shared" si="5"/>
        <v>0.1628942014242116</v>
      </c>
      <c r="G60" s="14">
        <f t="shared" si="9"/>
        <v>0.25813835198372326</v>
      </c>
      <c r="I60" s="2"/>
      <c r="J60" s="2"/>
      <c r="K60" s="2"/>
      <c r="L60" s="13" t="s">
        <v>4</v>
      </c>
      <c r="M60" s="13"/>
      <c r="N60" s="1">
        <f t="shared" si="6"/>
        <v>3.4019912170809095E-2</v>
      </c>
      <c r="O60" s="1">
        <f t="shared" si="7"/>
        <v>0.59016626934963046</v>
      </c>
      <c r="P60" s="1">
        <f t="shared" si="8"/>
        <v>6.3131091883076992E-3</v>
      </c>
      <c r="Q60" s="14">
        <f t="shared" si="10"/>
        <v>0.36950070929125273</v>
      </c>
    </row>
    <row r="61" spans="2:17" x14ac:dyDescent="0.2">
      <c r="B61" s="13" t="s">
        <v>5</v>
      </c>
      <c r="C61" s="13"/>
      <c r="D61" s="1">
        <f t="shared" si="3"/>
        <v>0.12132928288686366</v>
      </c>
      <c r="E61" s="1">
        <f t="shared" si="4"/>
        <v>0.26392340973948264</v>
      </c>
      <c r="F61" s="1">
        <f t="shared" si="5"/>
        <v>6.0848752646598545E-2</v>
      </c>
      <c r="G61" s="14">
        <f t="shared" si="9"/>
        <v>0.55389855472705529</v>
      </c>
      <c r="I61" s="2"/>
      <c r="J61" s="2"/>
      <c r="K61" s="2"/>
      <c r="L61" s="13" t="s">
        <v>5</v>
      </c>
      <c r="M61" s="13"/>
      <c r="N61" s="1">
        <f t="shared" si="6"/>
        <v>6.9077604002286949E-2</v>
      </c>
      <c r="O61" s="1">
        <f t="shared" si="7"/>
        <v>0.60231966581100094</v>
      </c>
      <c r="P61" s="1">
        <f t="shared" si="8"/>
        <v>5.5768890659040539E-2</v>
      </c>
      <c r="Q61" s="14">
        <f t="shared" si="10"/>
        <v>0.2728338395276716</v>
      </c>
    </row>
    <row r="62" spans="2:17" x14ac:dyDescent="0.2">
      <c r="B62" s="13" t="s">
        <v>6</v>
      </c>
      <c r="C62" s="13"/>
      <c r="D62" s="1">
        <f t="shared" si="3"/>
        <v>0.12690235371963324</v>
      </c>
      <c r="E62" s="1">
        <f t="shared" si="4"/>
        <v>0.18394933358540505</v>
      </c>
      <c r="F62" s="1">
        <f t="shared" si="5"/>
        <v>0.11588997069666319</v>
      </c>
      <c r="G62" s="14">
        <f t="shared" si="9"/>
        <v>0.57325834199829862</v>
      </c>
      <c r="I62" s="2"/>
      <c r="J62" s="2"/>
      <c r="K62" s="2"/>
      <c r="L62" s="13" t="s">
        <v>6</v>
      </c>
      <c r="M62" s="13"/>
      <c r="N62" s="1">
        <f t="shared" si="6"/>
        <v>6.8462149698355235E-2</v>
      </c>
      <c r="O62" s="1">
        <f t="shared" si="7"/>
        <v>0.4595446950733032</v>
      </c>
      <c r="P62" s="1">
        <f t="shared" si="8"/>
        <v>5.7587941658316863E-4</v>
      </c>
      <c r="Q62" s="14">
        <f t="shared" si="10"/>
        <v>0.47141727581175835</v>
      </c>
    </row>
    <row r="63" spans="2:17" x14ac:dyDescent="0.2">
      <c r="B63" s="22" t="s">
        <v>7</v>
      </c>
      <c r="C63" s="22"/>
      <c r="D63" s="23">
        <f t="shared" si="3"/>
        <v>0.35026412027631043</v>
      </c>
      <c r="E63" s="23">
        <f t="shared" si="4"/>
        <v>0.22891391420444651</v>
      </c>
      <c r="F63" s="23">
        <f t="shared" si="5"/>
        <v>0.17820862599407905</v>
      </c>
      <c r="G63" s="23">
        <f t="shared" si="9"/>
        <v>0.24261333952516406</v>
      </c>
      <c r="I63" s="2"/>
      <c r="J63" s="2"/>
      <c r="K63" s="2"/>
      <c r="L63" s="22" t="s">
        <v>7</v>
      </c>
      <c r="M63" s="22"/>
      <c r="N63" s="23">
        <f t="shared" si="6"/>
        <v>0.15942023783864653</v>
      </c>
      <c r="O63" s="23">
        <f t="shared" si="7"/>
        <v>0.52812049410277051</v>
      </c>
      <c r="P63" s="23">
        <f t="shared" si="8"/>
        <v>0</v>
      </c>
      <c r="Q63" s="23">
        <f t="shared" si="10"/>
        <v>0.31245926805858293</v>
      </c>
    </row>
    <row r="64" spans="2:17" x14ac:dyDescent="0.2">
      <c r="B64" s="15"/>
      <c r="C64" s="10"/>
      <c r="D64" s="10"/>
      <c r="E64" s="10"/>
      <c r="F64" s="10"/>
      <c r="G64" s="10"/>
      <c r="I64" s="2"/>
      <c r="J64" s="2"/>
      <c r="K64" s="2"/>
      <c r="L64" s="2"/>
    </row>
    <row r="65" spans="2:13" x14ac:dyDescent="0.2">
      <c r="B65" s="15"/>
      <c r="C65" s="10"/>
      <c r="D65" s="10"/>
      <c r="E65" s="10"/>
      <c r="F65" s="10"/>
      <c r="G65" s="10"/>
      <c r="I65" s="2"/>
      <c r="J65" s="2"/>
      <c r="K65" s="2"/>
      <c r="L65" s="2"/>
    </row>
    <row r="66" spans="2:13" ht="30" customHeight="1" x14ac:dyDescent="0.2">
      <c r="B66" s="46" t="s">
        <v>64</v>
      </c>
      <c r="C66" s="46"/>
      <c r="D66" s="37">
        <v>796148</v>
      </c>
      <c r="E66" s="37" t="s">
        <v>65</v>
      </c>
      <c r="F66" s="37" t="s">
        <v>66</v>
      </c>
      <c r="G66" s="10"/>
      <c r="H66" s="10"/>
      <c r="I66" s="2"/>
      <c r="J66" s="2"/>
      <c r="K66" s="2"/>
      <c r="L66" s="2"/>
      <c r="M66" s="2"/>
    </row>
    <row r="67" spans="2:13" ht="30" customHeight="1" x14ac:dyDescent="0.2">
      <c r="B67" s="47" t="s">
        <v>93</v>
      </c>
      <c r="C67" s="47"/>
      <c r="D67" s="31">
        <f>D48</f>
        <v>58095</v>
      </c>
      <c r="E67" s="31" t="s">
        <v>90</v>
      </c>
      <c r="F67" s="31"/>
      <c r="G67" s="10"/>
      <c r="H67" s="10"/>
      <c r="I67" s="2"/>
      <c r="J67" s="2"/>
      <c r="K67" s="2"/>
      <c r="L67" s="2"/>
      <c r="M67" s="2"/>
    </row>
    <row r="68" spans="2:13" x14ac:dyDescent="0.2">
      <c r="B68" s="38" t="s">
        <v>67</v>
      </c>
      <c r="C68" s="38"/>
      <c r="D68" s="39">
        <f>D66/D67</f>
        <v>13.704243050176435</v>
      </c>
      <c r="E68" s="39" t="s">
        <v>91</v>
      </c>
      <c r="F68" s="39"/>
      <c r="G68" s="10"/>
      <c r="I68" s="2"/>
      <c r="J68" s="2"/>
      <c r="K68" s="2"/>
      <c r="L68" s="2"/>
    </row>
    <row r="69" spans="2:13" x14ac:dyDescent="0.2">
      <c r="B69" s="15"/>
      <c r="C69" s="10"/>
      <c r="D69" s="10"/>
      <c r="E69" s="10"/>
      <c r="F69" s="10"/>
      <c r="G69" s="10"/>
      <c r="I69" s="2"/>
      <c r="J69" s="2"/>
      <c r="K69" s="2"/>
      <c r="L69" s="2"/>
    </row>
    <row r="70" spans="2:13" x14ac:dyDescent="0.2">
      <c r="F70" s="2"/>
      <c r="I70" s="2"/>
      <c r="J70" s="2"/>
    </row>
    <row r="71" spans="2:13" x14ac:dyDescent="0.2">
      <c r="B71" s="44" t="s">
        <v>0</v>
      </c>
      <c r="C71" s="42" t="s">
        <v>62</v>
      </c>
      <c r="D71" s="42" t="s">
        <v>63</v>
      </c>
      <c r="E71" s="41" t="s">
        <v>56</v>
      </c>
      <c r="F71" s="41"/>
      <c r="G71" s="41"/>
      <c r="H71" s="24" t="s">
        <v>57</v>
      </c>
      <c r="I71" s="2"/>
      <c r="J71" s="2"/>
    </row>
    <row r="72" spans="2:13" ht="32" x14ac:dyDescent="0.2">
      <c r="B72" s="45"/>
      <c r="C72" s="43"/>
      <c r="D72" s="43"/>
      <c r="E72" s="25" t="s">
        <v>58</v>
      </c>
      <c r="F72" s="25" t="s">
        <v>59</v>
      </c>
      <c r="G72" s="25" t="s">
        <v>60</v>
      </c>
      <c r="H72" s="25" t="s">
        <v>61</v>
      </c>
      <c r="I72" s="2"/>
      <c r="J72" s="2"/>
    </row>
    <row r="73" spans="2:13" x14ac:dyDescent="0.2">
      <c r="B73" t="s">
        <v>1</v>
      </c>
      <c r="C73" s="2">
        <v>35568.160000000003</v>
      </c>
      <c r="D73" s="2">
        <v>27946.639999999999</v>
      </c>
      <c r="E73" s="2">
        <f t="shared" ref="E73:E79" si="11">(D57+G57)/D57*C73</f>
        <v>37507.124814997536</v>
      </c>
      <c r="F73" s="2">
        <f t="shared" ref="F73:F79" si="12">(D57+G57)/D57*D73</f>
        <v>29470.124814997533</v>
      </c>
      <c r="G73" s="2">
        <f>E73+F73</f>
        <v>66977.249629995073</v>
      </c>
      <c r="H73" s="2">
        <f t="shared" ref="H73:H79" si="13">(C73+D73)+(G46*D$68)</f>
        <v>66543.437714088999</v>
      </c>
      <c r="I73" s="2"/>
      <c r="J73" s="2"/>
    </row>
    <row r="74" spans="2:13" x14ac:dyDescent="0.2">
      <c r="B74" t="s">
        <v>2</v>
      </c>
      <c r="C74" s="2">
        <v>125359.99</v>
      </c>
      <c r="D74" s="2">
        <v>178019.01</v>
      </c>
      <c r="E74" s="2">
        <f t="shared" si="11"/>
        <v>178379.32948955917</v>
      </c>
      <c r="F74" s="2">
        <f t="shared" si="12"/>
        <v>253309.78121644017</v>
      </c>
      <c r="G74" s="2">
        <f t="shared" ref="G74:G79" si="14">E74+F74</f>
        <v>431689.11070599931</v>
      </c>
      <c r="H74" s="2">
        <f>(C74+D74)+(G47*D$68)</f>
        <v>373325.45652810053</v>
      </c>
      <c r="I74" s="2"/>
      <c r="J74" s="2"/>
    </row>
    <row r="75" spans="2:13" x14ac:dyDescent="0.2">
      <c r="B75" s="13" t="s">
        <v>3</v>
      </c>
      <c r="C75" s="2">
        <v>355857.61</v>
      </c>
      <c r="D75" s="2">
        <v>571304.17999999993</v>
      </c>
      <c r="E75" s="2">
        <f t="shared" si="11"/>
        <v>831118.48003494286</v>
      </c>
      <c r="F75" s="2">
        <f t="shared" si="12"/>
        <v>1334301.8341499269</v>
      </c>
      <c r="G75" s="2">
        <f t="shared" si="14"/>
        <v>2165420.3141848696</v>
      </c>
      <c r="H75" s="2">
        <f t="shared" si="13"/>
        <v>1990446.599777089</v>
      </c>
      <c r="I75" s="2"/>
      <c r="J75" s="2"/>
    </row>
    <row r="76" spans="2:13" x14ac:dyDescent="0.2">
      <c r="B76" s="13" t="s">
        <v>4</v>
      </c>
      <c r="C76" s="30">
        <v>32423.75</v>
      </c>
      <c r="D76" s="30">
        <v>31954.87</v>
      </c>
      <c r="E76" s="2">
        <f t="shared" si="11"/>
        <v>59820.300468262227</v>
      </c>
      <c r="F76" s="2">
        <f t="shared" si="12"/>
        <v>58955.238824141517</v>
      </c>
      <c r="G76" s="30">
        <f t="shared" si="14"/>
        <v>118775.53929240374</v>
      </c>
      <c r="H76" s="2">
        <f t="shared" si="13"/>
        <v>175657.07356743264</v>
      </c>
      <c r="I76" s="2"/>
      <c r="J76" s="2"/>
    </row>
    <row r="77" spans="2:13" x14ac:dyDescent="0.2">
      <c r="B77" s="13" t="s">
        <v>5</v>
      </c>
      <c r="C77" s="30">
        <v>1359.75</v>
      </c>
      <c r="D77" s="30">
        <v>25381.14</v>
      </c>
      <c r="E77" s="2">
        <f t="shared" si="11"/>
        <v>7567.3492033383927</v>
      </c>
      <c r="F77" s="2">
        <f t="shared" si="12"/>
        <v>141252.39901365709</v>
      </c>
      <c r="G77" s="30">
        <f t="shared" si="14"/>
        <v>148819.74821699547</v>
      </c>
      <c r="H77" s="2">
        <f t="shared" si="13"/>
        <v>109199.32043291161</v>
      </c>
      <c r="I77" s="2"/>
      <c r="J77" s="2"/>
    </row>
    <row r="78" spans="2:13" x14ac:dyDescent="0.2">
      <c r="B78" s="13" t="s">
        <v>6</v>
      </c>
      <c r="C78" s="2">
        <v>7353.57</v>
      </c>
      <c r="D78" s="2">
        <v>7353.57</v>
      </c>
      <c r="E78" s="2">
        <f t="shared" si="11"/>
        <v>40571.987329608943</v>
      </c>
      <c r="F78" s="2">
        <f t="shared" si="12"/>
        <v>40571.987329608943</v>
      </c>
      <c r="G78" s="2">
        <f t="shared" si="14"/>
        <v>81143.974659217885</v>
      </c>
      <c r="H78" s="2">
        <f t="shared" si="13"/>
        <v>180925.90395558998</v>
      </c>
      <c r="I78" s="2"/>
      <c r="J78" s="2"/>
    </row>
    <row r="79" spans="2:13" x14ac:dyDescent="0.2">
      <c r="B79" s="22" t="s">
        <v>7</v>
      </c>
      <c r="C79" s="11">
        <v>52814.85</v>
      </c>
      <c r="D79" s="11">
        <v>52814.85</v>
      </c>
      <c r="E79" s="2">
        <f t="shared" si="11"/>
        <v>89397.492620981124</v>
      </c>
      <c r="F79" s="2">
        <f t="shared" si="12"/>
        <v>89397.492620981124</v>
      </c>
      <c r="G79" s="11">
        <f t="shared" si="14"/>
        <v>178794.98524196225</v>
      </c>
      <c r="H79" s="2">
        <f t="shared" si="13"/>
        <v>220183.46765642482</v>
      </c>
      <c r="I79" s="2"/>
      <c r="J79" s="2"/>
    </row>
    <row r="80" spans="2:13" x14ac:dyDescent="0.2">
      <c r="B80" s="26" t="s">
        <v>8</v>
      </c>
      <c r="C80" s="27" t="s">
        <v>66</v>
      </c>
      <c r="D80" s="27" t="s">
        <v>66</v>
      </c>
      <c r="E80" s="7"/>
      <c r="F80" s="7"/>
      <c r="G80" s="7"/>
      <c r="H80" s="7"/>
      <c r="I80" s="2"/>
    </row>
    <row r="82" spans="2:10" x14ac:dyDescent="0.2">
      <c r="B82" s="9" t="s">
        <v>10</v>
      </c>
    </row>
    <row r="83" spans="2:10" ht="45" customHeight="1" x14ac:dyDescent="0.2">
      <c r="B83" s="40" t="s">
        <v>92</v>
      </c>
      <c r="C83" s="40"/>
      <c r="D83" s="40"/>
      <c r="E83" s="40"/>
      <c r="F83" s="40"/>
      <c r="G83" s="40"/>
      <c r="H83" s="40"/>
      <c r="I83" s="40"/>
      <c r="J83" s="40"/>
    </row>
    <row r="84" spans="2:10" x14ac:dyDescent="0.2">
      <c r="B84" t="s">
        <v>94</v>
      </c>
      <c r="E84" s="1" t="s">
        <v>95</v>
      </c>
    </row>
    <row r="85" spans="2:10" x14ac:dyDescent="0.2">
      <c r="B85" t="s">
        <v>79</v>
      </c>
    </row>
  </sheetData>
  <mergeCells count="7">
    <mergeCell ref="B66:C66"/>
    <mergeCell ref="B67:C67"/>
    <mergeCell ref="B83:J83"/>
    <mergeCell ref="E71:G71"/>
    <mergeCell ref="C71:C72"/>
    <mergeCell ref="D71:D72"/>
    <mergeCell ref="B71:B7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Alexander Wirtz</cp:lastModifiedBy>
  <dcterms:created xsi:type="dcterms:W3CDTF">2014-06-24T15:07:21Z</dcterms:created>
  <dcterms:modified xsi:type="dcterms:W3CDTF">2018-08-02T14:05:11Z</dcterms:modified>
</cp:coreProperties>
</file>