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industry/"/>
    </mc:Choice>
  </mc:AlternateContent>
  <xr:revisionPtr revIDLastSave="0" documentId="13_ncr:1_{CB55F5EA-8CF3-7743-A307-884FFEA43727}" xr6:coauthVersionLast="45" xr6:coauthVersionMax="45" xr10:uidLastSave="{00000000-0000-0000-0000-000000000000}"/>
  <bookViews>
    <workbookView xWindow="264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D76" i="16"/>
  <c r="E60" i="16" l="1"/>
  <c r="E58" i="16"/>
  <c r="E54" i="16" l="1"/>
  <c r="E55" i="16"/>
  <c r="M16" i="13"/>
  <c r="M6" i="13"/>
  <c r="K11" i="13"/>
  <c r="G11" i="13" s="1"/>
  <c r="E32" i="12" s="1"/>
  <c r="K10" i="13"/>
  <c r="I11" i="13"/>
  <c r="E17" i="12"/>
  <c r="G10" i="13"/>
  <c r="E31" i="12" s="1"/>
  <c r="G16" i="13" l="1"/>
  <c r="E64" i="16"/>
  <c r="E65" i="16" s="1"/>
  <c r="M7" i="13"/>
  <c r="G7" i="13" s="1"/>
  <c r="E15" i="12" s="1"/>
  <c r="E56" i="16"/>
  <c r="E62" i="16" l="1"/>
  <c r="E66" i="16"/>
  <c r="E61" i="16" s="1"/>
  <c r="M17" i="13" s="1"/>
  <c r="G17" i="13" s="1"/>
  <c r="E25" i="12" s="1"/>
  <c r="E57" i="16"/>
  <c r="M14" i="13" s="1"/>
  <c r="G14" i="13" s="1"/>
  <c r="E20" i="12" s="1"/>
  <c r="E59" i="16"/>
  <c r="M15" i="13" s="1"/>
  <c r="G15" i="13" s="1"/>
  <c r="E24" i="12" s="1"/>
  <c r="M18" i="13"/>
  <c r="G18" i="13" s="1"/>
</calcChain>
</file>

<file path=xl/sharedStrings.xml><?xml version="1.0" encoding="utf-8"?>
<sst xmlns="http://schemas.openxmlformats.org/spreadsheetml/2006/main" count="237" uniqueCount="157">
  <si>
    <t>Source</t>
  </si>
  <si>
    <t>Construction time</t>
  </si>
  <si>
    <t>years</t>
  </si>
  <si>
    <t>%</t>
  </si>
  <si>
    <t>km2</t>
  </si>
  <si>
    <t>-</t>
  </si>
  <si>
    <t>Technical lifetime</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</si>
  <si>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</si>
  <si>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</si>
  <si>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</si>
  <si>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</si>
  <si>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</si>
  <si>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</si>
  <si>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</si>
  <si>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</si>
  <si>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</si>
  <si>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</si>
  <si>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</si>
  <si>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</si>
  <si>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</si>
  <si>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</si>
  <si>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</si>
  <si>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</si>
  <si>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</si>
  <si>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</si>
  <si>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</si>
  <si>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</si>
  <si>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</si>
  <si>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</si>
  <si>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</si>
  <si>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</si>
  <si>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</si>
  <si>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</si>
  <si>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</si>
  <si>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</si>
  <si>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</si>
  <si>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</si>
  <si>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</si>
  <si>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</si>
  <si>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</si>
  <si>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</si>
  <si>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</si>
  <si>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</si>
  <si>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</si>
  <si>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</si>
  <si>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</si>
  <si>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</si>
  <si>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</si>
  <si>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</si>
  <si>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</si>
  <si>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</si>
  <si>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</si>
  <si>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</si>
  <si>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</si>
  <si>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</si>
  <si>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</si>
  <si>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</si>
  <si>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</si>
  <si>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</si>
  <si>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</si>
  <si>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</si>
  <si>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</si>
  <si>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</si>
  <si>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</si>
  <si>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</si>
  <si>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</si>
  <si>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</si>
  <si>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</si>
  <si>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</si>
  <si>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</si>
  <si>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</si>
  <si>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</si>
  <si>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</si>
  <si>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</si>
  <si>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</si>
  <si>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</si>
  <si>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</si>
  <si>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</si>
  <si>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</si>
  <si>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Fixed operational and maintenance costs </t>
  </si>
  <si>
    <t xml:space="preserve">        Fixed operational and maintenance costs</t>
  </si>
  <si>
    <t xml:space="preserve">        Variable operational and maintenance costs</t>
  </si>
  <si>
    <t>Investment cost</t>
  </si>
  <si>
    <t>Comments</t>
  </si>
  <si>
    <t>Maria Tsagkaraki</t>
  </si>
  <si>
    <t>Technical</t>
  </si>
  <si>
    <t xml:space="preserve">                 </t>
  </si>
  <si>
    <t>energy_heater_for_heat_network_geothermal.central_producer.ad</t>
  </si>
  <si>
    <t>output.steam_hot_water</t>
  </si>
  <si>
    <t>euro/KW/year</t>
  </si>
  <si>
    <t>iea-etsap</t>
  </si>
  <si>
    <t>http://www.iea-etsap.org/web/e-techds/pdf/e06-geoth_energy-gs-gct.pdf</t>
  </si>
  <si>
    <t>2010</t>
  </si>
  <si>
    <t>Fixed operational and maintenance costs</t>
  </si>
  <si>
    <t xml:space="preserve"> Heat output capacity</t>
  </si>
  <si>
    <t>Subject year</t>
  </si>
  <si>
    <t>Notes</t>
  </si>
  <si>
    <t>https://ec.europa.eu/energy/sites/ener/files/documents/2011_financing_renewable.pdf</t>
  </si>
  <si>
    <t>p.14</t>
  </si>
  <si>
    <t>euro/KW</t>
  </si>
  <si>
    <t>yr</t>
  </si>
  <si>
    <t>Initial investment</t>
  </si>
  <si>
    <t>O&amp;M</t>
  </si>
  <si>
    <t>Lifetime</t>
  </si>
  <si>
    <t>p.5</t>
  </si>
  <si>
    <t>months</t>
  </si>
  <si>
    <t>construction time</t>
  </si>
  <si>
    <t>ETM Library URL</t>
  </si>
  <si>
    <t>http://refman.et-model.com/publications/1940</t>
  </si>
  <si>
    <t>http://refman.et-model.com/publications/1941</t>
  </si>
  <si>
    <t>Ecofys-ISE</t>
  </si>
  <si>
    <r>
      <rPr>
        <sz val="12"/>
        <color theme="1"/>
        <rFont val="Calibri"/>
        <family val="2"/>
        <scheme val="minor"/>
      </rPr>
      <t>Ecofys-ISE, iea-etsap</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</si>
  <si>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</si>
  <si>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Case for Martha</t>
  </si>
  <si>
    <t>Case 1- Warmtenet en Glastuinbouw</t>
  </si>
  <si>
    <t>Case 2 - LT warmte industrie</t>
  </si>
  <si>
    <t>Case in SDE</t>
  </si>
  <si>
    <t>&gt;500&lt;4000 m</t>
  </si>
  <si>
    <t>&gt;4000 m</t>
  </si>
  <si>
    <t>Capaciteit</t>
  </si>
  <si>
    <t>Load Hours</t>
  </si>
  <si>
    <t>Hours/Year</t>
  </si>
  <si>
    <t>Investerings kosten</t>
  </si>
  <si>
    <r>
      <t xml:space="preserve">EUR/kW </t>
    </r>
    <r>
      <rPr>
        <vertAlign val="subscript"/>
        <sz val="11"/>
        <color theme="1"/>
        <rFont val="Calibri"/>
        <family val="2"/>
        <scheme val="minor"/>
      </rPr>
      <t>Th</t>
    </r>
  </si>
  <si>
    <t>Vaste O&amp;M-kosten</t>
  </si>
  <si>
    <r>
      <t xml:space="preserve">EUR/kW </t>
    </r>
    <r>
      <rPr>
        <vertAlign val="subscript"/>
        <sz val="11"/>
        <color theme="1"/>
        <rFont val="Calibri"/>
        <family val="2"/>
        <scheme val="minor"/>
      </rPr>
      <t>Th</t>
    </r>
    <r>
      <rPr>
        <sz val="12"/>
        <color theme="1"/>
        <rFont val="Lettertype hoofdtekst"/>
        <family val="2"/>
      </rPr>
      <t>/year</t>
    </r>
  </si>
  <si>
    <t>Variable O&amp;M-kosten</t>
  </si>
  <si>
    <r>
      <t xml:space="preserve">EUR/kWh </t>
    </r>
    <r>
      <rPr>
        <vertAlign val="subscript"/>
        <sz val="11"/>
        <color theme="1"/>
        <rFont val="Calibri"/>
        <family val="2"/>
        <scheme val="minor"/>
      </rPr>
      <t>Th</t>
    </r>
  </si>
  <si>
    <t>SDE period</t>
  </si>
  <si>
    <t>(Proxy for 'levensduur' of the technology?)</t>
  </si>
  <si>
    <t>Stroom verbruik</t>
  </si>
  <si>
    <t>kWh_e/GJth</t>
  </si>
  <si>
    <t>EBN</t>
  </si>
  <si>
    <t>Response to request from interview EBN</t>
  </si>
  <si>
    <t>EBN, 2019</t>
  </si>
  <si>
    <t>Full load hours</t>
  </si>
  <si>
    <t>Capacity</t>
  </si>
  <si>
    <t>kW</t>
  </si>
  <si>
    <t>euro/kWheat</t>
  </si>
  <si>
    <t>production</t>
  </si>
  <si>
    <t>kWh</t>
  </si>
  <si>
    <t>variable O&amp;M  costs</t>
  </si>
  <si>
    <t>variable O&amp;M  costs/full oad hour</t>
  </si>
  <si>
    <t xml:space="preserve">Initial investment costs </t>
  </si>
  <si>
    <t xml:space="preserve">Fixed operational and maintenance costs </t>
  </si>
  <si>
    <t>NL</t>
  </si>
  <si>
    <t>Interview with EBN, for outcomes see Notes</t>
  </si>
  <si>
    <t>full_load_hours</t>
  </si>
  <si>
    <t xml:space="preserve">      Heat output capacity</t>
  </si>
  <si>
    <t>hours</t>
  </si>
  <si>
    <t xml:space="preserve">        Initial investment costs </t>
  </si>
  <si>
    <t>See https://github.com/quintel/documentation/blob/master/general/cost_calculations.md#weighted-average-cost-of-capital</t>
  </si>
  <si>
    <t>input.electricity</t>
  </si>
  <si>
    <t>input.geothermal</t>
  </si>
  <si>
    <t>COP</t>
  </si>
  <si>
    <t>PBL</t>
  </si>
  <si>
    <t>https://refman.energytransitionmodel.com/publications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</si>
</sst>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vertAlign val="subscript"/>
      <sz val="11"/>
      <color theme="1"/>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8">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2" borderId="0"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9" fillId="2" borderId="20" xfId="0" applyFont="1" applyFill="1" applyBorder="1"/>
    <xf numFmtId="0" fontId="24" fillId="0" borderId="0" xfId="177" applyFont="1" applyFill="1" applyBorder="1" applyAlignment="1" applyProtection="1"/>
    <xf numFmtId="0" fontId="8" fillId="0" borderId="0" xfId="0" applyFont="1" applyFill="1" applyBorder="1"/>
    <xf numFmtId="0" fontId="8" fillId="0" borderId="0" xfId="0" applyNumberFormat="1" applyFont="1" applyFill="1" applyBorder="1" applyAlignment="1" applyProtection="1">
      <alignment horizontal="left" vertical="center"/>
    </xf>
    <xf numFmtId="164" fontId="8" fillId="2" borderId="20" xfId="0" applyNumberFormat="1" applyFont="1" applyFill="1" applyBorder="1" applyAlignment="1" applyProtection="1">
      <alignment horizontal="right" vertical="center"/>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0"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10" fontId="8" fillId="2" borderId="0" xfId="0" applyNumberFormat="1" applyFont="1" applyFill="1" applyBorder="1" applyAlignment="1" applyProtection="1">
      <alignment horizontal="left" vertical="center" indent="2"/>
    </xf>
    <xf numFmtId="0" fontId="8" fillId="2" borderId="0" xfId="0" applyFont="1" applyFill="1" applyBorder="1"/>
    <xf numFmtId="2" fontId="8" fillId="2" borderId="0" xfId="0" applyNumberFormat="1" applyFont="1" applyFill="1" applyBorder="1" applyAlignment="1" applyProtection="1">
      <alignment horizontal="right" vertical="center"/>
    </xf>
    <xf numFmtId="0" fontId="8" fillId="0" borderId="0" xfId="0" applyFont="1" applyFill="1"/>
    <xf numFmtId="164" fontId="8" fillId="2" borderId="18" xfId="0" applyNumberFormat="1" applyFont="1" applyFill="1" applyBorder="1" applyAlignment="1" applyProtection="1">
      <alignment horizontal="right" vertical="center"/>
    </xf>
    <xf numFmtId="164" fontId="8" fillId="0"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3" fontId="8" fillId="0" borderId="11" xfId="0" applyNumberFormat="1" applyFont="1" applyFill="1" applyBorder="1" applyAlignment="1" applyProtection="1">
      <alignment horizontal="left" vertical="center" indent="3"/>
    </xf>
    <xf numFmtId="3" fontId="8" fillId="0" borderId="0" xfId="0" applyNumberFormat="1" applyFont="1" applyFill="1" applyBorder="1" applyAlignment="1" applyProtection="1">
      <alignment horizontal="left" vertical="center" indent="3"/>
    </xf>
    <xf numFmtId="0" fontId="8" fillId="2" borderId="18" xfId="0" applyFont="1" applyFill="1" applyBorder="1"/>
    <xf numFmtId="164" fontId="8" fillId="2" borderId="0" xfId="0" applyNumberFormat="1" applyFont="1" applyFill="1"/>
    <xf numFmtId="1" fontId="8" fillId="2" borderId="18" xfId="0" applyNumberFormat="1" applyFont="1" applyFill="1" applyBorder="1" applyAlignment="1" applyProtection="1">
      <alignment vertical="center"/>
    </xf>
    <xf numFmtId="0" fontId="7" fillId="2" borderId="18" xfId="0" applyFont="1" applyFill="1" applyBorder="1"/>
    <xf numFmtId="0" fontId="7" fillId="2" borderId="21"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7" fillId="2" borderId="22" xfId="0" applyFont="1" applyFill="1" applyBorder="1"/>
    <xf numFmtId="0" fontId="17" fillId="2" borderId="23" xfId="0" applyFont="1" applyFill="1" applyBorder="1"/>
    <xf numFmtId="0" fontId="5" fillId="2" borderId="18" xfId="0" applyFont="1" applyFill="1" applyBorder="1"/>
    <xf numFmtId="0" fontId="0" fillId="5" borderId="0" xfId="0" applyFill="1"/>
    <xf numFmtId="0" fontId="0" fillId="5" borderId="0" xfId="0" quotePrefix="1" applyFill="1"/>
    <xf numFmtId="0" fontId="29" fillId="5" borderId="0" xfId="0" applyFont="1" applyFill="1"/>
    <xf numFmtId="0" fontId="4" fillId="2" borderId="0" xfId="0" applyFont="1" applyFill="1"/>
    <xf numFmtId="0" fontId="4" fillId="2" borderId="18" xfId="0" applyFont="1" applyFill="1" applyBorder="1"/>
    <xf numFmtId="0" fontId="24" fillId="2" borderId="0" xfId="0" applyFont="1" applyFill="1" applyAlignment="1">
      <alignment horizontal="left"/>
    </xf>
    <xf numFmtId="3" fontId="24" fillId="2" borderId="0" xfId="0" applyNumberFormat="1" applyFont="1" applyFill="1" applyAlignment="1">
      <alignment horizontal="left"/>
    </xf>
    <xf numFmtId="0" fontId="3" fillId="0" borderId="0" xfId="0" applyFont="1" applyFill="1" applyBorder="1"/>
    <xf numFmtId="0" fontId="3"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indent="2"/>
    </xf>
    <xf numFmtId="0" fontId="3" fillId="2" borderId="0" xfId="0" applyFont="1" applyFill="1"/>
    <xf numFmtId="0" fontId="2" fillId="2" borderId="0" xfId="0" applyFont="1" applyFill="1"/>
    <xf numFmtId="0" fontId="30" fillId="0" borderId="0" xfId="0" applyFont="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2" borderId="0" xfId="0" applyFont="1" applyFill="1"/>
    <xf numFmtId="166" fontId="13" fillId="2" borderId="18" xfId="0" applyNumberFormat="1" applyFont="1" applyFill="1" applyBorder="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749621</xdr:colOff>
      <xdr:row>3</xdr:row>
      <xdr:rowOff>1</xdr:rowOff>
    </xdr:from>
    <xdr:to>
      <xdr:col>11</xdr:col>
      <xdr:colOff>762000</xdr:colOff>
      <xdr:row>29</xdr:row>
      <xdr:rowOff>114301</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988121" y="571501"/>
          <a:ext cx="7568879" cy="5067300"/>
        </a:xfrm>
        <a:prstGeom prst="rect">
          <a:avLst/>
        </a:prstGeom>
      </xdr:spPr>
    </xdr:pic>
    <xdr:clientData/>
  </xdr:twoCellAnchor>
  <xdr:twoCellAnchor editAs="oneCell">
    <xdr:from>
      <xdr:col>4</xdr:col>
      <xdr:colOff>889000</xdr:colOff>
      <xdr:row>31</xdr:row>
      <xdr:rowOff>145876</xdr:rowOff>
    </xdr:from>
    <xdr:to>
      <xdr:col>12</xdr:col>
      <xdr:colOff>736600</xdr:colOff>
      <xdr:row>48</xdr:row>
      <xdr:rowOff>50799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19600" y="6051376"/>
          <a:ext cx="8483600" cy="3143423"/>
        </a:xfrm>
        <a:prstGeom prst="rect">
          <a:avLst/>
        </a:prstGeom>
      </xdr:spPr>
    </xdr:pic>
    <xdr:clientData/>
  </xdr:twoCellAnchor>
  <xdr:twoCellAnchor editAs="oneCell">
    <xdr:from>
      <xdr:col>6</xdr:col>
      <xdr:colOff>723900</xdr:colOff>
      <xdr:row>71</xdr:row>
      <xdr:rowOff>152400</xdr:rowOff>
    </xdr:from>
    <xdr:to>
      <xdr:col>16</xdr:col>
      <xdr:colOff>723900</xdr:colOff>
      <xdr:row>82</xdr:row>
      <xdr:rowOff>25400</xdr:rowOff>
    </xdr:to>
    <xdr:pic>
      <xdr:nvPicPr>
        <xdr:cNvPr id="4" name="Picture 3">
          <a:extLst>
            <a:ext uri="{FF2B5EF4-FFF2-40B4-BE49-F238E27FC236}">
              <a16:creationId xmlns:a16="http://schemas.microsoft.com/office/drawing/2014/main" id="{CAFEDF59-EA6E-A94B-89C4-666F41427C65}"/>
            </a:ext>
          </a:extLst>
        </xdr:cNvPr>
        <xdr:cNvPicPr>
          <a:picLocks noChangeAspect="1"/>
        </xdr:cNvPicPr>
      </xdr:nvPicPr>
      <xdr:blipFill>
        <a:blip xmlns:r="http://schemas.openxmlformats.org/officeDocument/2006/relationships" r:embed="rId3"/>
        <a:stretch>
          <a:fillRect/>
        </a:stretch>
      </xdr:blipFill>
      <xdr:spPr>
        <a:xfrm>
          <a:off x="7366000" y="14630400"/>
          <a:ext cx="81280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H42" sqref="H42"/>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87</v>
      </c>
    </row>
    <row r="5" spans="1:3">
      <c r="A5" s="1"/>
      <c r="B5" s="4" t="s">
        <v>59</v>
      </c>
      <c r="C5" s="5" t="s">
        <v>84</v>
      </c>
    </row>
    <row r="6" spans="1:3">
      <c r="A6" s="1"/>
      <c r="B6" s="6" t="s">
        <v>18</v>
      </c>
      <c r="C6" s="7" t="s">
        <v>19</v>
      </c>
    </row>
    <row r="7" spans="1:3">
      <c r="A7" s="1"/>
      <c r="B7" s="8"/>
      <c r="C7" s="8"/>
    </row>
    <row r="8" spans="1:3">
      <c r="A8" s="1"/>
      <c r="B8" s="8"/>
      <c r="C8" s="8"/>
    </row>
    <row r="9" spans="1:3">
      <c r="A9" s="1"/>
      <c r="B9" s="72" t="s">
        <v>60</v>
      </c>
      <c r="C9" s="73"/>
    </row>
    <row r="10" spans="1:3">
      <c r="A10" s="1"/>
      <c r="B10" s="74"/>
      <c r="C10" s="75"/>
    </row>
    <row r="11" spans="1:3">
      <c r="A11" s="1"/>
      <c r="B11" s="74" t="s">
        <v>61</v>
      </c>
      <c r="C11" s="76" t="s">
        <v>62</v>
      </c>
    </row>
    <row r="12" spans="1:3" ht="17" thickBot="1">
      <c r="A12" s="1"/>
      <c r="B12" s="74"/>
      <c r="C12" s="14" t="s">
        <v>63</v>
      </c>
    </row>
    <row r="13" spans="1:3" ht="17" thickBot="1">
      <c r="A13" s="1"/>
      <c r="B13" s="74"/>
      <c r="C13" s="77" t="s">
        <v>64</v>
      </c>
    </row>
    <row r="14" spans="1:3">
      <c r="A14" s="1"/>
      <c r="B14" s="74"/>
      <c r="C14" s="75" t="s">
        <v>65</v>
      </c>
    </row>
    <row r="15" spans="1:3">
      <c r="A15" s="1"/>
      <c r="B15" s="74"/>
      <c r="C15" s="75"/>
    </row>
    <row r="16" spans="1:3">
      <c r="A16" s="1"/>
      <c r="B16" s="74" t="s">
        <v>66</v>
      </c>
      <c r="C16" s="78" t="s">
        <v>67</v>
      </c>
    </row>
    <row r="17" spans="1:3">
      <c r="A17" s="1"/>
      <c r="B17" s="74"/>
      <c r="C17" s="79" t="s">
        <v>68</v>
      </c>
    </row>
    <row r="18" spans="1:3">
      <c r="A18" s="1"/>
      <c r="B18" s="74"/>
      <c r="C18" s="80" t="s">
        <v>69</v>
      </c>
    </row>
    <row r="19" spans="1:3">
      <c r="A19" s="1"/>
      <c r="B19" s="74"/>
      <c r="C19" s="81" t="s">
        <v>70</v>
      </c>
    </row>
    <row r="20" spans="1:3">
      <c r="A20" s="1"/>
      <c r="B20" s="82"/>
      <c r="C20" s="83" t="s">
        <v>71</v>
      </c>
    </row>
    <row r="21" spans="1:3">
      <c r="A21" s="1"/>
      <c r="B21" s="82"/>
      <c r="C21" s="84" t="s">
        <v>72</v>
      </c>
    </row>
    <row r="22" spans="1:3">
      <c r="A22" s="1"/>
      <c r="B22" s="82"/>
      <c r="C22" s="85" t="s">
        <v>73</v>
      </c>
    </row>
    <row r="23" spans="1:3">
      <c r="B23" s="82"/>
      <c r="C23" s="86"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4"/>
  <sheetViews>
    <sheetView tabSelected="1" workbookViewId="0">
      <selection activeCell="G21" sqref="G21"/>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47" t="s">
        <v>112</v>
      </c>
      <c r="C2" s="148"/>
      <c r="D2" s="148"/>
      <c r="E2" s="149"/>
      <c r="F2" s="32"/>
      <c r="G2" s="32"/>
    </row>
    <row r="3" spans="2:11">
      <c r="B3" s="150"/>
      <c r="C3" s="151"/>
      <c r="D3" s="151"/>
      <c r="E3" s="152"/>
      <c r="F3" s="32"/>
      <c r="G3" s="32"/>
    </row>
    <row r="4" spans="2:11" ht="36" customHeight="1">
      <c r="B4" s="153"/>
      <c r="C4" s="154"/>
      <c r="D4" s="154"/>
      <c r="E4" s="155"/>
      <c r="F4" s="32"/>
      <c r="G4" s="32"/>
    </row>
    <row r="5" spans="2:11" ht="17" thickBot="1">
      <c r="D5" s="32"/>
    </row>
    <row r="6" spans="2:11">
      <c r="B6" s="35"/>
      <c r="C6" s="16"/>
      <c r="D6" s="16"/>
      <c r="E6" s="16"/>
      <c r="F6" s="16"/>
      <c r="G6" s="16"/>
      <c r="H6" s="16"/>
      <c r="I6" s="16"/>
      <c r="J6" s="36"/>
    </row>
    <row r="7" spans="2:11" s="41" customFormat="1" ht="19">
      <c r="B7" s="87"/>
      <c r="C7" s="15" t="s">
        <v>30</v>
      </c>
      <c r="D7" s="88" t="s">
        <v>12</v>
      </c>
      <c r="E7" s="15" t="s">
        <v>7</v>
      </c>
      <c r="F7" s="15"/>
      <c r="G7" s="15" t="s">
        <v>11</v>
      </c>
      <c r="H7" s="15"/>
      <c r="I7" s="15" t="s">
        <v>0</v>
      </c>
      <c r="J7" s="94"/>
    </row>
    <row r="8" spans="2:11" s="41" customFormat="1" ht="19">
      <c r="B8" s="20"/>
      <c r="C8" s="14"/>
      <c r="D8" s="28"/>
      <c r="E8" s="14"/>
      <c r="F8" s="14"/>
      <c r="G8" s="14"/>
      <c r="H8" s="14"/>
      <c r="I8" s="14"/>
      <c r="J8" s="42"/>
    </row>
    <row r="9" spans="2:11" s="41" customFormat="1" ht="20" thickBot="1">
      <c r="B9" s="20"/>
      <c r="C9" s="14" t="s">
        <v>85</v>
      </c>
      <c r="D9" s="28"/>
      <c r="E9" s="14"/>
      <c r="F9" s="14"/>
      <c r="G9" s="14"/>
      <c r="H9" s="14"/>
      <c r="I9" s="14"/>
      <c r="J9" s="42"/>
    </row>
    <row r="10" spans="2:11" s="41" customFormat="1" ht="20" thickBot="1">
      <c r="B10" s="20"/>
      <c r="C10" s="156" t="s">
        <v>152</v>
      </c>
      <c r="D10" s="28"/>
      <c r="E10" s="157">
        <f>Notes!$D$75</f>
        <v>4.3400000000000001E-2</v>
      </c>
      <c r="F10" s="14"/>
      <c r="G10" s="14"/>
      <c r="H10" s="14"/>
      <c r="I10" s="14"/>
      <c r="J10" s="42"/>
    </row>
    <row r="11" spans="2:11" s="41" customFormat="1" ht="20" thickBot="1">
      <c r="B11" s="20"/>
      <c r="C11" s="156" t="s">
        <v>153</v>
      </c>
      <c r="D11" s="28"/>
      <c r="E11" s="157">
        <f>Notes!$D$76</f>
        <v>0.95660000000000001</v>
      </c>
      <c r="F11" s="14"/>
      <c r="G11" s="14"/>
      <c r="H11" s="14"/>
      <c r="I11" s="14"/>
      <c r="J11" s="42"/>
    </row>
    <row r="12" spans="2:11" s="41" customFormat="1" ht="20" thickBot="1">
      <c r="B12" s="20"/>
      <c r="C12" s="100" t="s">
        <v>88</v>
      </c>
      <c r="D12" s="17" t="s">
        <v>5</v>
      </c>
      <c r="E12" s="43">
        <v>1</v>
      </c>
      <c r="F12" s="33"/>
      <c r="G12" s="33"/>
      <c r="H12" s="27"/>
      <c r="I12" s="31" t="s">
        <v>49</v>
      </c>
      <c r="J12" s="42"/>
    </row>
    <row r="13" spans="2:11" ht="17" thickBot="1">
      <c r="B13" s="37"/>
      <c r="C13" s="33" t="s">
        <v>32</v>
      </c>
      <c r="D13" s="19" t="s">
        <v>5</v>
      </c>
      <c r="E13" s="43">
        <v>0</v>
      </c>
      <c r="F13" s="33"/>
      <c r="G13" s="33"/>
      <c r="H13" s="33"/>
      <c r="I13" s="31" t="s">
        <v>49</v>
      </c>
      <c r="J13" s="95"/>
      <c r="K13" s="32"/>
    </row>
    <row r="14" spans="2:11" ht="17" thickBot="1">
      <c r="B14" s="37"/>
      <c r="C14" s="33" t="s">
        <v>34</v>
      </c>
      <c r="D14" s="19" t="s">
        <v>5</v>
      </c>
      <c r="E14" s="44">
        <v>0</v>
      </c>
      <c r="F14" s="33"/>
      <c r="G14" s="33"/>
      <c r="H14" s="33"/>
      <c r="I14" s="31" t="s">
        <v>49</v>
      </c>
      <c r="J14" s="95"/>
      <c r="K14" s="32"/>
    </row>
    <row r="15" spans="2:11" ht="17" thickBot="1">
      <c r="B15" s="37"/>
      <c r="C15" s="141" t="s">
        <v>147</v>
      </c>
      <c r="D15" s="19"/>
      <c r="E15" s="44">
        <f>'Research data'!G7</f>
        <v>7000</v>
      </c>
      <c r="F15" s="33"/>
      <c r="G15" s="33"/>
      <c r="H15" s="33"/>
      <c r="I15" s="138" t="s">
        <v>132</v>
      </c>
      <c r="J15" s="95"/>
      <c r="K15" s="32"/>
    </row>
    <row r="16" spans="2:11" ht="17" thickBot="1">
      <c r="B16" s="37"/>
      <c r="C16" s="33" t="s">
        <v>36</v>
      </c>
      <c r="D16" s="19" t="s">
        <v>56</v>
      </c>
      <c r="E16" s="44">
        <v>0</v>
      </c>
      <c r="F16" s="33"/>
      <c r="G16" s="33" t="s">
        <v>26</v>
      </c>
      <c r="H16" s="33"/>
      <c r="I16" s="31" t="s">
        <v>49</v>
      </c>
      <c r="J16" s="95"/>
    </row>
    <row r="17" spans="2:10" ht="17" thickBot="1">
      <c r="B17" s="37"/>
      <c r="C17" s="33" t="s">
        <v>37</v>
      </c>
      <c r="D17" s="19" t="s">
        <v>56</v>
      </c>
      <c r="E17" s="44">
        <f>'Research data'!G6</f>
        <v>30</v>
      </c>
      <c r="F17" s="33"/>
      <c r="G17" s="33" t="s">
        <v>50</v>
      </c>
      <c r="H17" s="33"/>
      <c r="I17" s="138" t="s">
        <v>132</v>
      </c>
      <c r="J17" s="95"/>
    </row>
    <row r="18" spans="2:10">
      <c r="B18" s="37"/>
      <c r="C18" s="70"/>
      <c r="D18" s="90"/>
      <c r="E18" s="91"/>
      <c r="F18" s="32"/>
      <c r="G18" s="70"/>
      <c r="H18" s="32"/>
      <c r="I18" s="32"/>
      <c r="J18" s="95"/>
    </row>
    <row r="19" spans="2:10" ht="17" thickBot="1">
      <c r="B19" s="37"/>
      <c r="C19" s="14" t="s">
        <v>75</v>
      </c>
      <c r="D19" s="90"/>
      <c r="E19" s="91"/>
      <c r="F19" s="32"/>
      <c r="G19" s="70"/>
      <c r="H19" s="32"/>
      <c r="I19" s="32"/>
      <c r="J19" s="95"/>
    </row>
    <row r="20" spans="2:10" ht="17" thickBot="1">
      <c r="B20" s="37"/>
      <c r="C20" s="33" t="s">
        <v>38</v>
      </c>
      <c r="D20" s="19" t="s">
        <v>31</v>
      </c>
      <c r="E20" s="44">
        <f>'Research data'!G14</f>
        <v>75270000</v>
      </c>
      <c r="F20" s="33"/>
      <c r="G20" s="33" t="s">
        <v>9</v>
      </c>
      <c r="H20" s="33"/>
      <c r="I20" s="138" t="s">
        <v>132</v>
      </c>
      <c r="J20" s="95"/>
    </row>
    <row r="21" spans="2:10" ht="17" thickBot="1">
      <c r="B21" s="37"/>
      <c r="C21" s="33" t="s">
        <v>39</v>
      </c>
      <c r="D21" s="19" t="s">
        <v>31</v>
      </c>
      <c r="E21" s="44">
        <v>0</v>
      </c>
      <c r="F21" s="33"/>
      <c r="G21" s="33" t="s">
        <v>51</v>
      </c>
      <c r="H21" s="33"/>
      <c r="I21" s="31" t="s">
        <v>49</v>
      </c>
      <c r="J21" s="95"/>
    </row>
    <row r="22" spans="2:10" ht="17" thickBot="1">
      <c r="B22" s="37"/>
      <c r="C22" s="33" t="s">
        <v>10</v>
      </c>
      <c r="D22" s="19" t="s">
        <v>31</v>
      </c>
      <c r="E22" s="44">
        <v>0</v>
      </c>
      <c r="F22" s="33"/>
      <c r="G22" s="33" t="s">
        <v>22</v>
      </c>
      <c r="H22" s="33"/>
      <c r="I22" s="31" t="s">
        <v>49</v>
      </c>
      <c r="J22" s="95"/>
    </row>
    <row r="23" spans="2:10" ht="17" thickBot="1">
      <c r="B23" s="37"/>
      <c r="C23" s="33" t="s">
        <v>40</v>
      </c>
      <c r="D23" s="19" t="s">
        <v>27</v>
      </c>
      <c r="E23" s="44">
        <v>0</v>
      </c>
      <c r="F23" s="33"/>
      <c r="G23" s="33" t="s">
        <v>25</v>
      </c>
      <c r="H23" s="33"/>
      <c r="I23" s="31" t="s">
        <v>49</v>
      </c>
      <c r="J23" s="95"/>
    </row>
    <row r="24" spans="2:10" ht="17" thickBot="1">
      <c r="B24" s="37"/>
      <c r="C24" s="33" t="s">
        <v>41</v>
      </c>
      <c r="D24" s="19" t="s">
        <v>48</v>
      </c>
      <c r="E24" s="89">
        <f>'Research data'!G15</f>
        <v>3210000</v>
      </c>
      <c r="F24" s="33"/>
      <c r="G24" s="33" t="s">
        <v>52</v>
      </c>
      <c r="H24" s="33"/>
      <c r="I24" s="138" t="s">
        <v>132</v>
      </c>
      <c r="J24" s="95"/>
    </row>
    <row r="25" spans="2:10" ht="17" thickBot="1">
      <c r="B25" s="37"/>
      <c r="C25" s="33" t="s">
        <v>42</v>
      </c>
      <c r="D25" s="19" t="s">
        <v>47</v>
      </c>
      <c r="E25" s="43">
        <f>'Research data'!G17</f>
        <v>228</v>
      </c>
      <c r="F25" s="33"/>
      <c r="G25" s="33" t="s">
        <v>53</v>
      </c>
      <c r="H25" s="33"/>
      <c r="I25" s="71" t="s">
        <v>49</v>
      </c>
      <c r="J25" s="95"/>
    </row>
    <row r="26" spans="2:10" ht="17" thickBot="1">
      <c r="B26" s="37"/>
      <c r="C26" s="33" t="s">
        <v>43</v>
      </c>
      <c r="D26" s="19" t="s">
        <v>47</v>
      </c>
      <c r="E26" s="92">
        <v>0</v>
      </c>
      <c r="F26" s="33"/>
      <c r="G26" s="33" t="s">
        <v>54</v>
      </c>
      <c r="H26" s="33"/>
      <c r="I26" s="98" t="s">
        <v>49</v>
      </c>
      <c r="J26" s="95"/>
    </row>
    <row r="27" spans="2:10" ht="17" thickBot="1">
      <c r="B27" s="37"/>
      <c r="C27" s="33" t="s">
        <v>46</v>
      </c>
      <c r="D27" s="19" t="s">
        <v>3</v>
      </c>
      <c r="E27" s="44">
        <v>0.04</v>
      </c>
      <c r="F27" s="33"/>
      <c r="G27" s="33" t="s">
        <v>21</v>
      </c>
      <c r="H27" s="33"/>
      <c r="I27" s="146" t="s">
        <v>151</v>
      </c>
      <c r="J27" s="95"/>
    </row>
    <row r="28" spans="2:10">
      <c r="B28" s="37"/>
      <c r="C28" s="33"/>
      <c r="D28" s="19"/>
      <c r="E28" s="93"/>
      <c r="F28" s="33"/>
      <c r="G28" s="33"/>
      <c r="H28" s="33"/>
      <c r="I28" s="32"/>
      <c r="J28" s="95"/>
    </row>
    <row r="29" spans="2:10" ht="17" thickBot="1">
      <c r="B29" s="37"/>
      <c r="C29" s="14" t="s">
        <v>8</v>
      </c>
      <c r="D29" s="90"/>
      <c r="E29" s="93"/>
      <c r="F29" s="32"/>
      <c r="G29" s="32"/>
      <c r="H29" s="32"/>
      <c r="I29" s="32"/>
      <c r="J29" s="95"/>
    </row>
    <row r="30" spans="2:10" ht="17" thickBot="1">
      <c r="B30" s="37"/>
      <c r="C30" s="33" t="s">
        <v>35</v>
      </c>
      <c r="D30" s="19" t="s">
        <v>4</v>
      </c>
      <c r="E30" s="44">
        <v>0</v>
      </c>
      <c r="F30" s="33"/>
      <c r="G30" s="33" t="s">
        <v>13</v>
      </c>
      <c r="H30" s="33"/>
      <c r="I30" s="31" t="s">
        <v>49</v>
      </c>
      <c r="J30" s="95"/>
    </row>
    <row r="31" spans="2:10" ht="17" thickBot="1">
      <c r="B31" s="37"/>
      <c r="C31" s="33" t="s">
        <v>44</v>
      </c>
      <c r="D31" s="19" t="s">
        <v>2</v>
      </c>
      <c r="E31" s="89">
        <f>'Research data'!G10</f>
        <v>2</v>
      </c>
      <c r="F31" s="33"/>
      <c r="G31" s="33" t="s">
        <v>24</v>
      </c>
      <c r="H31" s="33"/>
      <c r="I31" s="127" t="s">
        <v>90</v>
      </c>
      <c r="J31" s="95"/>
    </row>
    <row r="32" spans="2:10" ht="17" thickBot="1">
      <c r="B32" s="37"/>
      <c r="C32" s="33" t="s">
        <v>45</v>
      </c>
      <c r="D32" s="19" t="s">
        <v>2</v>
      </c>
      <c r="E32" s="44">
        <f>'Research data'!G11</f>
        <v>30</v>
      </c>
      <c r="F32" s="33"/>
      <c r="G32" s="33" t="s">
        <v>23</v>
      </c>
      <c r="H32" s="33"/>
      <c r="I32" s="133" t="s">
        <v>111</v>
      </c>
      <c r="J32" s="95"/>
    </row>
    <row r="33" spans="2:10" ht="17" thickBot="1">
      <c r="B33" s="37"/>
      <c r="C33" s="33" t="s">
        <v>33</v>
      </c>
      <c r="D33" s="19" t="s">
        <v>5</v>
      </c>
      <c r="E33" s="44">
        <v>0</v>
      </c>
      <c r="F33" s="33"/>
      <c r="G33" s="33"/>
      <c r="H33" s="33"/>
      <c r="I33" s="126" t="s">
        <v>49</v>
      </c>
      <c r="J33" s="95"/>
    </row>
    <row r="34" spans="2:10" ht="20" customHeight="1" thickBot="1">
      <c r="B34" s="38"/>
      <c r="C34" s="39"/>
      <c r="D34" s="39"/>
      <c r="E34" s="39"/>
      <c r="F34" s="39"/>
      <c r="G34" s="39"/>
      <c r="H34" s="39"/>
      <c r="I34" s="39"/>
      <c r="J34"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18"/>
  <sheetViews>
    <sheetView workbookViewId="0">
      <selection activeCell="J14" sqref="J14"/>
    </sheetView>
  </sheetViews>
  <sheetFormatPr baseColWidth="10" defaultColWidth="10.6640625" defaultRowHeight="16"/>
  <cols>
    <col min="1" max="2" width="3.5" style="103" customWidth="1"/>
    <col min="3" max="3" width="35.83203125" style="103" customWidth="1"/>
    <col min="4" max="4" width="16.5" style="103" hidden="1" customWidth="1"/>
    <col min="5" max="5" width="9.5" style="103" hidden="1" customWidth="1"/>
    <col min="6" max="6" width="12.5" style="103" customWidth="1"/>
    <col min="7" max="7" width="10.6640625" style="103" customWidth="1"/>
    <col min="8" max="8" width="3.1640625" style="103" customWidth="1"/>
    <col min="9" max="9" width="8.5" style="104" customWidth="1"/>
    <col min="10" max="10" width="2.5" style="104" customWidth="1"/>
    <col min="11" max="12" width="8.5" style="104" customWidth="1"/>
    <col min="13" max="13" width="43.1640625" style="104" customWidth="1"/>
    <col min="14" max="14" width="60" style="103" customWidth="1"/>
    <col min="15" max="16384" width="10.6640625" style="103"/>
  </cols>
  <sheetData>
    <row r="1" spans="2:14" ht="17" thickBot="1"/>
    <row r="2" spans="2:14">
      <c r="B2" s="105"/>
      <c r="C2" s="106"/>
      <c r="D2" s="106"/>
      <c r="E2" s="106"/>
      <c r="F2" s="106"/>
      <c r="G2" s="106"/>
      <c r="H2" s="106"/>
      <c r="I2" s="107"/>
      <c r="J2" s="107"/>
      <c r="K2" s="107"/>
      <c r="L2" s="107"/>
      <c r="M2" s="107"/>
      <c r="N2" s="106"/>
    </row>
    <row r="3" spans="2:14" s="21" customFormat="1">
      <c r="B3" s="20"/>
      <c r="C3" s="97" t="s">
        <v>77</v>
      </c>
      <c r="D3" s="9"/>
      <c r="E3" s="9"/>
      <c r="F3" s="97" t="s">
        <v>12</v>
      </c>
      <c r="G3" s="97" t="s">
        <v>71</v>
      </c>
      <c r="H3" s="97"/>
      <c r="I3" s="66" t="s">
        <v>110</v>
      </c>
      <c r="J3" s="66"/>
      <c r="K3" s="66" t="s">
        <v>90</v>
      </c>
      <c r="L3" s="66"/>
      <c r="M3" s="66" t="s">
        <v>132</v>
      </c>
      <c r="N3" s="97" t="s">
        <v>83</v>
      </c>
    </row>
    <row r="4" spans="2:14">
      <c r="B4" s="108"/>
      <c r="C4" s="109"/>
      <c r="D4" s="109"/>
      <c r="E4" s="109"/>
      <c r="F4" s="109"/>
      <c r="G4" s="110"/>
      <c r="H4" s="110"/>
      <c r="I4" s="96"/>
      <c r="J4" s="96"/>
      <c r="K4" s="96"/>
      <c r="L4" s="96"/>
      <c r="M4" s="96"/>
      <c r="N4" s="9"/>
    </row>
    <row r="5" spans="2:14" ht="17" thickBot="1">
      <c r="B5" s="108"/>
      <c r="C5" s="29" t="s">
        <v>76</v>
      </c>
      <c r="D5" s="29"/>
      <c r="E5" s="29"/>
      <c r="F5" s="29"/>
      <c r="G5" s="10"/>
      <c r="H5" s="10"/>
      <c r="I5" s="10"/>
      <c r="J5" s="10"/>
      <c r="K5" s="10"/>
      <c r="L5" s="10"/>
      <c r="M5" s="10"/>
      <c r="N5" s="100"/>
    </row>
    <row r="6" spans="2:14" ht="17" thickBot="1">
      <c r="B6" s="108"/>
      <c r="C6" s="142" t="s">
        <v>148</v>
      </c>
      <c r="D6" s="101"/>
      <c r="E6" s="101"/>
      <c r="F6" s="111" t="s">
        <v>56</v>
      </c>
      <c r="G6" s="125">
        <v>30</v>
      </c>
      <c r="H6" s="112"/>
      <c r="I6" s="110"/>
      <c r="J6" s="110"/>
      <c r="K6" s="110"/>
      <c r="L6" s="10"/>
      <c r="M6" s="123">
        <f>Notes!L58</f>
        <v>14</v>
      </c>
      <c r="N6" s="100"/>
    </row>
    <row r="7" spans="2:14" ht="17" thickBot="1">
      <c r="B7" s="108"/>
      <c r="C7" s="143" t="s">
        <v>147</v>
      </c>
      <c r="D7" s="101"/>
      <c r="E7" s="101"/>
      <c r="F7" s="111" t="s">
        <v>149</v>
      </c>
      <c r="G7" s="125">
        <f>M7</f>
        <v>7000</v>
      </c>
      <c r="H7" s="112"/>
      <c r="I7" s="110"/>
      <c r="J7" s="110"/>
      <c r="K7" s="110"/>
      <c r="L7" s="10"/>
      <c r="M7" s="123">
        <f>Notes!E54</f>
        <v>7000</v>
      </c>
      <c r="N7" s="100"/>
    </row>
    <row r="8" spans="2:14">
      <c r="B8" s="108"/>
      <c r="C8" s="113"/>
      <c r="D8" s="113"/>
      <c r="E8" s="113"/>
      <c r="F8" s="114"/>
      <c r="G8" s="115"/>
      <c r="H8" s="115"/>
      <c r="I8" s="115"/>
      <c r="J8" s="115"/>
      <c r="K8" s="115"/>
      <c r="L8" s="115"/>
      <c r="M8" s="115"/>
      <c r="N8" s="116"/>
    </row>
    <row r="9" spans="2:14" ht="17" thickBot="1">
      <c r="B9" s="108"/>
      <c r="C9" s="29" t="s">
        <v>8</v>
      </c>
      <c r="D9" s="29"/>
      <c r="E9" s="29"/>
      <c r="F9" s="29"/>
      <c r="G9" s="11"/>
      <c r="H9" s="11"/>
      <c r="I9" s="103"/>
      <c r="J9" s="103"/>
      <c r="K9" s="103"/>
      <c r="L9" s="103"/>
      <c r="M9" s="103"/>
      <c r="N9" s="30"/>
    </row>
    <row r="10" spans="2:14" ht="17" thickBot="1">
      <c r="B10" s="108"/>
      <c r="C10" s="118" t="s">
        <v>1</v>
      </c>
      <c r="D10" s="118"/>
      <c r="E10" s="118"/>
      <c r="F10" s="111" t="s">
        <v>2</v>
      </c>
      <c r="G10" s="117">
        <f>ROUND(2,0)</f>
        <v>2</v>
      </c>
      <c r="H10" s="115"/>
      <c r="I10" s="103"/>
      <c r="J10" s="103"/>
      <c r="K10" s="123">
        <f>Notes!D42/12</f>
        <v>2</v>
      </c>
      <c r="L10" s="114"/>
      <c r="M10" s="103"/>
      <c r="N10" s="99" t="s">
        <v>86</v>
      </c>
    </row>
    <row r="11" spans="2:14" ht="17" thickBot="1">
      <c r="B11" s="108"/>
      <c r="C11" s="119" t="s">
        <v>6</v>
      </c>
      <c r="D11" s="119"/>
      <c r="E11" s="119"/>
      <c r="F11" s="111" t="s">
        <v>2</v>
      </c>
      <c r="G11" s="120">
        <f>K11</f>
        <v>30</v>
      </c>
      <c r="H11" s="115"/>
      <c r="I11" s="123">
        <f>Notes!D20</f>
        <v>30</v>
      </c>
      <c r="J11" s="103"/>
      <c r="K11" s="123">
        <f>Notes!D43</f>
        <v>30</v>
      </c>
      <c r="L11" s="114"/>
      <c r="M11" s="123"/>
      <c r="N11" s="100"/>
    </row>
    <row r="12" spans="2:14">
      <c r="B12" s="108"/>
      <c r="C12" s="29"/>
      <c r="D12" s="29"/>
      <c r="E12" s="29"/>
      <c r="F12" s="29"/>
      <c r="G12" s="12"/>
      <c r="H12" s="12"/>
      <c r="I12" s="103"/>
      <c r="J12" s="103"/>
      <c r="K12" s="103"/>
      <c r="L12" s="103"/>
      <c r="M12" s="103"/>
      <c r="N12" s="100"/>
    </row>
    <row r="13" spans="2:14" ht="17" thickBot="1">
      <c r="B13" s="108"/>
      <c r="C13" s="13" t="s">
        <v>78</v>
      </c>
      <c r="D13" s="13"/>
      <c r="E13" s="13"/>
      <c r="F13" s="13"/>
      <c r="G13" s="12"/>
      <c r="H13" s="12"/>
      <c r="I13" s="103"/>
      <c r="J13" s="103"/>
      <c r="K13" s="103"/>
      <c r="L13" s="103"/>
      <c r="M13" s="103"/>
      <c r="N13" s="100"/>
    </row>
    <row r="14" spans="2:14" ht="17" thickBot="1">
      <c r="B14" s="108"/>
      <c r="C14" s="142" t="s">
        <v>150</v>
      </c>
      <c r="D14" s="13"/>
      <c r="E14" s="13"/>
      <c r="F14" s="101" t="s">
        <v>31</v>
      </c>
      <c r="G14" s="117">
        <f>M14</f>
        <v>75270000</v>
      </c>
      <c r="H14" s="12"/>
      <c r="I14" s="114"/>
      <c r="J14" s="103"/>
      <c r="K14" s="114"/>
      <c r="L14" s="114"/>
      <c r="M14" s="123">
        <f>Notes!E57</f>
        <v>75270000</v>
      </c>
      <c r="N14" s="100"/>
    </row>
    <row r="15" spans="2:14" ht="17" thickBot="1">
      <c r="B15" s="108"/>
      <c r="C15" s="101" t="s">
        <v>79</v>
      </c>
      <c r="D15" s="29"/>
      <c r="E15" s="29"/>
      <c r="F15" s="109" t="s">
        <v>48</v>
      </c>
      <c r="G15" s="102">
        <f>M15</f>
        <v>3210000</v>
      </c>
      <c r="H15" s="12"/>
      <c r="I15" s="124"/>
      <c r="J15" s="103"/>
      <c r="K15" s="114"/>
      <c r="L15" s="114"/>
      <c r="M15" s="123">
        <f>Notes!E59</f>
        <v>3210000</v>
      </c>
      <c r="N15" s="100"/>
    </row>
    <row r="16" spans="2:14" ht="17" thickBot="1">
      <c r="B16" s="108"/>
      <c r="C16" s="101" t="s">
        <v>80</v>
      </c>
      <c r="D16" s="29"/>
      <c r="E16" s="29"/>
      <c r="F16" s="109" t="s">
        <v>89</v>
      </c>
      <c r="G16" s="102">
        <f>M16</f>
        <v>107</v>
      </c>
      <c r="H16" s="12"/>
      <c r="I16" s="124"/>
      <c r="J16" s="103"/>
      <c r="K16" s="114"/>
      <c r="L16" s="114"/>
      <c r="M16" s="123">
        <f>Notes!E60</f>
        <v>107</v>
      </c>
      <c r="N16" s="100"/>
    </row>
    <row r="17" spans="2:14" ht="17" thickBot="1">
      <c r="B17" s="108"/>
      <c r="C17" s="101" t="s">
        <v>81</v>
      </c>
      <c r="D17" s="121"/>
      <c r="E17" s="121"/>
      <c r="F17" s="111" t="s">
        <v>47</v>
      </c>
      <c r="G17" s="117">
        <f>M17</f>
        <v>228</v>
      </c>
      <c r="H17" s="115"/>
      <c r="I17" s="124"/>
      <c r="J17" s="103"/>
      <c r="K17" s="114"/>
      <c r="L17" s="114"/>
      <c r="M17" s="123">
        <f>Notes!E61</f>
        <v>228</v>
      </c>
      <c r="N17" s="100"/>
    </row>
    <row r="18" spans="2:14" ht="17" thickBot="1">
      <c r="B18" s="108"/>
      <c r="C18" s="101" t="s">
        <v>81</v>
      </c>
      <c r="D18" s="122"/>
      <c r="E18" s="122"/>
      <c r="F18" s="111" t="s">
        <v>27</v>
      </c>
      <c r="G18" s="117">
        <f>M18</f>
        <v>7.6</v>
      </c>
      <c r="H18" s="115"/>
      <c r="I18" s="103"/>
      <c r="J18" s="103"/>
      <c r="K18" s="103"/>
      <c r="L18" s="103"/>
      <c r="M18" s="123">
        <f>Notes!E62</f>
        <v>7.6</v>
      </c>
      <c r="N18"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7"/>
  <sheetViews>
    <sheetView workbookViewId="0">
      <selection activeCell="C30" sqref="C30:J3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4.5" style="46" customWidth="1"/>
    <col min="11" max="11" width="60.5"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17</v>
      </c>
      <c r="G5" s="56" t="s">
        <v>29</v>
      </c>
      <c r="H5" s="56" t="s">
        <v>95</v>
      </c>
      <c r="I5" s="56" t="s">
        <v>55</v>
      </c>
      <c r="J5" s="57" t="s">
        <v>107</v>
      </c>
      <c r="K5" s="56" t="s">
        <v>14</v>
      </c>
    </row>
    <row r="6" spans="2:11">
      <c r="B6" s="50"/>
      <c r="C6" s="51"/>
      <c r="D6" s="51"/>
      <c r="E6" s="51"/>
      <c r="F6" s="51"/>
      <c r="G6" s="51"/>
      <c r="H6" s="51"/>
      <c r="I6" s="51"/>
      <c r="J6" s="52"/>
      <c r="K6" s="51"/>
    </row>
    <row r="7" spans="2:11">
      <c r="B7" s="50"/>
      <c r="C7" s="64"/>
      <c r="D7" s="58"/>
      <c r="E7" s="53" t="s">
        <v>90</v>
      </c>
      <c r="F7" s="53" t="s">
        <v>57</v>
      </c>
      <c r="G7" s="54" t="s">
        <v>92</v>
      </c>
      <c r="H7" s="54" t="s">
        <v>92</v>
      </c>
      <c r="I7" s="54"/>
      <c r="J7" s="54" t="s">
        <v>108</v>
      </c>
      <c r="K7" s="68" t="s">
        <v>91</v>
      </c>
    </row>
    <row r="8" spans="2:11">
      <c r="B8" s="50"/>
      <c r="C8" s="59" t="s">
        <v>1</v>
      </c>
      <c r="D8" s="59"/>
      <c r="E8" s="53"/>
      <c r="F8" s="53"/>
      <c r="G8" s="54"/>
      <c r="H8" s="54"/>
      <c r="I8" s="54"/>
      <c r="J8" s="54"/>
      <c r="K8" s="69"/>
    </row>
    <row r="9" spans="2:11">
      <c r="B9" s="50"/>
      <c r="C9" s="58" t="s">
        <v>58</v>
      </c>
      <c r="D9" s="59"/>
      <c r="E9" s="53"/>
      <c r="F9" s="53"/>
      <c r="G9" s="54"/>
      <c r="H9" s="54"/>
      <c r="I9" s="54"/>
      <c r="J9" s="54"/>
      <c r="K9" s="69"/>
    </row>
    <row r="10" spans="2:11">
      <c r="B10" s="50"/>
      <c r="C10" s="63"/>
      <c r="D10" s="63"/>
      <c r="E10" s="58"/>
      <c r="F10" s="60"/>
      <c r="G10" s="61"/>
      <c r="H10" s="61"/>
      <c r="I10" s="61"/>
      <c r="J10" s="61"/>
      <c r="K10" s="58"/>
    </row>
    <row r="11" spans="2:11">
      <c r="B11" s="50"/>
      <c r="C11" s="58"/>
      <c r="D11" s="58"/>
      <c r="E11" s="53" t="s">
        <v>110</v>
      </c>
      <c r="F11" s="58" t="s">
        <v>57</v>
      </c>
      <c r="G11" s="67">
        <v>2011</v>
      </c>
      <c r="H11" s="67">
        <v>2011</v>
      </c>
      <c r="I11" s="58"/>
      <c r="J11" s="65" t="s">
        <v>109</v>
      </c>
      <c r="K11" s="62" t="s">
        <v>97</v>
      </c>
    </row>
    <row r="12" spans="2:11">
      <c r="B12" s="50"/>
      <c r="C12" s="59" t="s">
        <v>82</v>
      </c>
      <c r="D12" s="58"/>
      <c r="E12" s="53"/>
      <c r="F12" s="58"/>
      <c r="G12" s="67"/>
      <c r="H12" s="67"/>
      <c r="I12" s="58"/>
      <c r="J12" s="65"/>
      <c r="K12" s="62"/>
    </row>
    <row r="13" spans="2:11">
      <c r="B13" s="50"/>
      <c r="C13" s="59" t="s">
        <v>93</v>
      </c>
      <c r="D13" s="58"/>
      <c r="E13" s="53"/>
      <c r="F13" s="58"/>
      <c r="G13" s="67"/>
      <c r="H13" s="67"/>
      <c r="I13" s="58"/>
      <c r="J13" s="65"/>
      <c r="K13" s="58"/>
    </row>
    <row r="14" spans="2:11">
      <c r="B14" s="50"/>
      <c r="C14" s="59" t="s">
        <v>6</v>
      </c>
      <c r="D14" s="58"/>
      <c r="E14" s="53"/>
      <c r="F14" s="58"/>
      <c r="G14" s="67"/>
      <c r="H14" s="67"/>
      <c r="I14" s="58"/>
      <c r="J14" s="65"/>
      <c r="K14" s="58"/>
    </row>
    <row r="15" spans="2:11">
      <c r="B15" s="50"/>
      <c r="C15" s="59" t="s">
        <v>94</v>
      </c>
      <c r="D15" s="58"/>
      <c r="E15" s="53"/>
      <c r="F15" s="58"/>
      <c r="G15" s="67"/>
      <c r="H15" s="67"/>
      <c r="I15" s="58"/>
      <c r="J15" s="65"/>
      <c r="K15" s="58"/>
    </row>
    <row r="16" spans="2:11">
      <c r="B16" s="50"/>
    </row>
    <row r="17" spans="2:11">
      <c r="B17" s="50"/>
    </row>
    <row r="18" spans="2:11">
      <c r="B18" s="50"/>
    </row>
    <row r="19" spans="2:11">
      <c r="B19" s="50"/>
      <c r="C19" s="139"/>
    </row>
    <row r="20" spans="2:11">
      <c r="B20" s="50"/>
      <c r="C20" s="139" t="s">
        <v>143</v>
      </c>
      <c r="E20" s="45" t="s">
        <v>132</v>
      </c>
      <c r="F20" s="45" t="s">
        <v>145</v>
      </c>
      <c r="G20" s="45">
        <v>2019</v>
      </c>
      <c r="H20" s="45">
        <v>2019</v>
      </c>
      <c r="K20" s="45" t="s">
        <v>146</v>
      </c>
    </row>
    <row r="21" spans="2:11">
      <c r="B21" s="50"/>
      <c r="C21" s="140" t="s">
        <v>9</v>
      </c>
    </row>
    <row r="22" spans="2:11">
      <c r="B22" s="50"/>
      <c r="C22" s="139" t="s">
        <v>144</v>
      </c>
    </row>
    <row r="23" spans="2:11">
      <c r="B23" s="50"/>
      <c r="C23" s="139" t="s">
        <v>93</v>
      </c>
    </row>
    <row r="24" spans="2:11">
      <c r="B24" s="50"/>
      <c r="C24" s="139" t="s">
        <v>53</v>
      </c>
    </row>
    <row r="25" spans="2:11">
      <c r="B25" s="50"/>
      <c r="C25" s="139" t="s">
        <v>53</v>
      </c>
    </row>
    <row r="26" spans="2:11">
      <c r="B26" s="50"/>
      <c r="C26" s="139" t="s">
        <v>135</v>
      </c>
    </row>
    <row r="27" spans="2:11">
      <c r="B27" s="50"/>
      <c r="C27" s="139" t="s">
        <v>136</v>
      </c>
    </row>
    <row r="28" spans="2:11">
      <c r="B28" s="50"/>
    </row>
    <row r="29" spans="2:11">
      <c r="B29" s="50"/>
    </row>
    <row r="30" spans="2:11">
      <c r="B30" s="50"/>
      <c r="C30" s="45" t="s">
        <v>154</v>
      </c>
      <c r="D30" s="45" t="s">
        <v>155</v>
      </c>
      <c r="E30" s="45" t="s">
        <v>145</v>
      </c>
      <c r="G30" s="45">
        <v>2019</v>
      </c>
      <c r="H30" s="45">
        <v>2020</v>
      </c>
      <c r="J30" s="46" t="s">
        <v>156</v>
      </c>
    </row>
    <row r="31" spans="2:11">
      <c r="B31" s="50"/>
    </row>
    <row r="32" spans="2:11">
      <c r="B32" s="50"/>
    </row>
    <row r="33" spans="2:2">
      <c r="B33" s="50"/>
    </row>
    <row r="34" spans="2:2">
      <c r="B34" s="50"/>
    </row>
    <row r="35" spans="2:2">
      <c r="B35" s="50"/>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0" spans="2:2">
      <c r="B50" s="50"/>
    </row>
    <row r="51" spans="2:2">
      <c r="B51" s="50"/>
    </row>
    <row r="52" spans="2:2">
      <c r="B52" s="50"/>
    </row>
    <row r="53" spans="2:2">
      <c r="B53" s="50"/>
    </row>
    <row r="54" spans="2:2">
      <c r="B54" s="50"/>
    </row>
    <row r="55" spans="2:2">
      <c r="B55" s="50"/>
    </row>
    <row r="56" spans="2:2">
      <c r="B56" s="50"/>
    </row>
    <row r="57" spans="2:2">
      <c r="B57" s="50"/>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85"/>
  <sheetViews>
    <sheetView topLeftCell="A20" workbookViewId="0">
      <selection activeCell="C69" sqref="C69:D70"/>
    </sheetView>
  </sheetViews>
  <sheetFormatPr baseColWidth="10" defaultColWidth="10.6640625" defaultRowHeight="16"/>
  <cols>
    <col min="1" max="1" width="5.33203125" style="128" customWidth="1"/>
    <col min="2" max="2" width="5.5" style="128" customWidth="1"/>
    <col min="3" max="3" width="42.1640625" style="128" bestFit="1" customWidth="1"/>
    <col min="4" max="4" width="12.83203125" style="128" bestFit="1" customWidth="1"/>
    <col min="5" max="16384" width="10.6640625" style="128"/>
  </cols>
  <sheetData>
    <row r="1" spans="2:13" ht="17" thickBot="1"/>
    <row r="2" spans="2:13" s="21" customFormat="1">
      <c r="B2" s="131"/>
      <c r="C2" s="132" t="s">
        <v>70</v>
      </c>
      <c r="D2" s="132" t="s">
        <v>96</v>
      </c>
      <c r="E2" s="132"/>
      <c r="F2" s="132"/>
      <c r="G2" s="132"/>
      <c r="H2" s="132"/>
      <c r="I2" s="132"/>
      <c r="J2" s="132"/>
      <c r="K2" s="132"/>
      <c r="L2" s="132"/>
      <c r="M2" s="132"/>
    </row>
    <row r="3" spans="2:13">
      <c r="B3" s="129"/>
      <c r="C3" s="130"/>
      <c r="D3" s="130"/>
      <c r="E3" s="130"/>
      <c r="F3" s="130"/>
      <c r="G3" s="130"/>
      <c r="H3" s="130"/>
      <c r="I3" s="130"/>
      <c r="J3" s="130"/>
      <c r="K3" s="130"/>
      <c r="L3" s="130"/>
      <c r="M3" s="130"/>
    </row>
    <row r="4" spans="2:13">
      <c r="B4" s="129"/>
      <c r="C4" s="130" t="s">
        <v>110</v>
      </c>
      <c r="D4" s="130"/>
      <c r="E4" s="130"/>
      <c r="F4" s="130"/>
      <c r="G4" s="130"/>
      <c r="H4" s="130"/>
      <c r="I4" s="130"/>
      <c r="J4" s="130"/>
      <c r="K4" s="130"/>
      <c r="L4" s="130"/>
      <c r="M4" s="130"/>
    </row>
    <row r="5" spans="2:13">
      <c r="B5" s="129"/>
      <c r="C5" s="130" t="s">
        <v>98</v>
      </c>
      <c r="D5" s="130"/>
      <c r="E5" s="130"/>
      <c r="F5" s="130"/>
      <c r="G5" s="130"/>
      <c r="H5" s="130"/>
      <c r="I5" s="130"/>
      <c r="J5" s="130"/>
      <c r="K5" s="130"/>
      <c r="L5" s="130"/>
      <c r="M5" s="130"/>
    </row>
    <row r="6" spans="2:13">
      <c r="B6" s="129"/>
      <c r="C6" s="130"/>
      <c r="D6" s="130"/>
      <c r="E6" s="130"/>
      <c r="F6" s="130"/>
      <c r="G6" s="130"/>
      <c r="H6" s="130"/>
      <c r="I6" s="130"/>
      <c r="J6" s="130"/>
      <c r="K6" s="130"/>
      <c r="L6" s="130"/>
      <c r="M6" s="130"/>
    </row>
    <row r="7" spans="2:13">
      <c r="B7" s="129"/>
      <c r="C7" s="130"/>
      <c r="D7" s="130"/>
      <c r="E7" s="130"/>
      <c r="F7" s="130"/>
      <c r="G7" s="130"/>
      <c r="H7" s="130"/>
      <c r="I7" s="130"/>
      <c r="J7" s="130"/>
      <c r="K7" s="130"/>
      <c r="L7" s="130"/>
      <c r="M7" s="130"/>
    </row>
    <row r="8" spans="2:13">
      <c r="B8" s="129"/>
      <c r="C8" s="130"/>
      <c r="D8" s="130"/>
      <c r="E8" s="130"/>
      <c r="F8" s="130"/>
      <c r="G8" s="130"/>
      <c r="H8" s="130"/>
      <c r="I8" s="130"/>
      <c r="J8" s="130"/>
      <c r="K8" s="130"/>
      <c r="L8" s="130"/>
      <c r="M8" s="130"/>
    </row>
    <row r="9" spans="2:13">
      <c r="B9" s="129"/>
      <c r="C9" s="130"/>
      <c r="D9" s="130"/>
      <c r="E9" s="130"/>
      <c r="F9" s="130"/>
      <c r="G9" s="130"/>
      <c r="H9" s="130"/>
      <c r="I9" s="130"/>
      <c r="J9" s="130"/>
      <c r="K9" s="130"/>
      <c r="L9" s="130"/>
      <c r="M9" s="130"/>
    </row>
    <row r="10" spans="2:13">
      <c r="B10" s="129"/>
      <c r="C10" s="130"/>
      <c r="D10" s="130"/>
      <c r="E10" s="130"/>
      <c r="F10" s="130"/>
      <c r="G10" s="130"/>
      <c r="H10" s="130"/>
      <c r="I10" s="130"/>
      <c r="J10" s="130"/>
      <c r="K10" s="130"/>
      <c r="L10" s="130"/>
      <c r="M10" s="130"/>
    </row>
    <row r="11" spans="2:13">
      <c r="B11" s="129"/>
      <c r="C11" s="130"/>
      <c r="D11" s="130"/>
      <c r="E11" s="130"/>
      <c r="F11" s="130"/>
      <c r="G11" s="130"/>
      <c r="H11" s="130"/>
      <c r="I11" s="130"/>
      <c r="J11" s="130"/>
      <c r="K11" s="130"/>
      <c r="L11" s="130"/>
      <c r="M11" s="130"/>
    </row>
    <row r="12" spans="2:13">
      <c r="B12" s="129"/>
      <c r="C12" s="130"/>
      <c r="D12" s="130"/>
      <c r="E12" s="130"/>
      <c r="F12" s="130"/>
      <c r="G12" s="130"/>
      <c r="H12" s="130"/>
      <c r="I12" s="130"/>
      <c r="J12" s="130"/>
      <c r="K12" s="130"/>
      <c r="L12" s="130"/>
      <c r="M12" s="130"/>
    </row>
    <row r="13" spans="2:13">
      <c r="B13" s="129"/>
      <c r="C13" s="130"/>
      <c r="D13" s="130"/>
      <c r="E13" s="130"/>
      <c r="F13" s="130"/>
      <c r="G13" s="130"/>
      <c r="H13" s="130"/>
      <c r="I13" s="130"/>
      <c r="J13" s="130"/>
      <c r="K13" s="130"/>
      <c r="L13" s="130"/>
      <c r="M13" s="130"/>
    </row>
    <row r="14" spans="2:13">
      <c r="B14" s="129"/>
      <c r="C14" s="130"/>
      <c r="D14" s="130"/>
      <c r="E14" s="130"/>
      <c r="F14" s="130"/>
      <c r="G14" s="130"/>
      <c r="H14" s="130"/>
      <c r="I14" s="130"/>
      <c r="J14" s="130"/>
      <c r="K14" s="130"/>
      <c r="L14" s="130"/>
      <c r="M14" s="130"/>
    </row>
    <row r="15" spans="2:13">
      <c r="B15" s="129"/>
      <c r="C15" s="130"/>
      <c r="D15" s="130"/>
      <c r="E15" s="130"/>
      <c r="F15" s="130"/>
      <c r="G15" s="130"/>
      <c r="H15" s="130"/>
      <c r="I15" s="130"/>
      <c r="J15" s="130"/>
      <c r="K15" s="130"/>
      <c r="L15" s="130"/>
      <c r="M15" s="130"/>
    </row>
    <row r="16" spans="2:13">
      <c r="B16" s="129"/>
      <c r="C16" s="130"/>
      <c r="D16" s="130"/>
      <c r="E16" s="130"/>
      <c r="F16" s="130"/>
      <c r="G16" s="130"/>
      <c r="H16" s="130"/>
      <c r="I16" s="130"/>
      <c r="J16" s="130"/>
      <c r="K16" s="130"/>
      <c r="L16" s="130"/>
      <c r="M16" s="130"/>
    </row>
    <row r="17" spans="2:13">
      <c r="B17" s="129"/>
      <c r="C17" s="130"/>
      <c r="D17" s="130">
        <v>10</v>
      </c>
      <c r="E17" s="130" t="s">
        <v>56</v>
      </c>
      <c r="F17" s="130"/>
      <c r="G17" s="130"/>
      <c r="H17" s="130"/>
      <c r="I17" s="130"/>
      <c r="J17" s="130"/>
      <c r="K17" s="130"/>
      <c r="L17" s="130"/>
      <c r="M17" s="130"/>
    </row>
    <row r="18" spans="2:13">
      <c r="B18" s="129"/>
      <c r="C18" s="130" t="s">
        <v>101</v>
      </c>
      <c r="D18" s="130">
        <v>800</v>
      </c>
      <c r="E18" s="130" t="s">
        <v>99</v>
      </c>
      <c r="F18" s="130"/>
      <c r="G18" s="130"/>
      <c r="H18" s="130"/>
      <c r="I18" s="130"/>
      <c r="J18" s="130"/>
      <c r="K18" s="130"/>
      <c r="L18" s="130"/>
      <c r="M18" s="130"/>
    </row>
    <row r="19" spans="2:13">
      <c r="B19" s="129"/>
      <c r="C19" s="130" t="s">
        <v>102</v>
      </c>
      <c r="D19" s="130">
        <v>50</v>
      </c>
      <c r="E19" s="130" t="s">
        <v>99</v>
      </c>
      <c r="F19" s="130"/>
      <c r="G19" s="130"/>
      <c r="H19" s="130"/>
      <c r="I19" s="130"/>
      <c r="J19" s="130"/>
      <c r="K19" s="130"/>
      <c r="L19" s="130"/>
      <c r="M19" s="130"/>
    </row>
    <row r="20" spans="2:13">
      <c r="B20" s="129"/>
      <c r="C20" s="130" t="s">
        <v>103</v>
      </c>
      <c r="D20" s="130">
        <v>30</v>
      </c>
      <c r="E20" s="130" t="s">
        <v>100</v>
      </c>
      <c r="F20" s="130"/>
      <c r="G20" s="130"/>
      <c r="H20" s="130"/>
      <c r="I20" s="130"/>
      <c r="J20" s="130"/>
      <c r="K20" s="130"/>
      <c r="L20" s="130"/>
      <c r="M20" s="130"/>
    </row>
    <row r="21" spans="2:13">
      <c r="B21" s="129"/>
      <c r="C21" s="130"/>
      <c r="D21" s="130"/>
      <c r="E21" s="130"/>
      <c r="F21" s="130"/>
      <c r="G21" s="130"/>
      <c r="H21" s="130"/>
      <c r="I21" s="130"/>
      <c r="J21" s="130"/>
      <c r="K21" s="130"/>
      <c r="L21" s="130"/>
      <c r="M21" s="130"/>
    </row>
    <row r="22" spans="2:13">
      <c r="B22" s="129"/>
      <c r="C22" s="130"/>
      <c r="D22" s="130"/>
      <c r="E22" s="130"/>
      <c r="F22" s="130"/>
      <c r="G22" s="130"/>
      <c r="H22" s="130"/>
      <c r="I22" s="130"/>
      <c r="J22" s="130"/>
      <c r="K22" s="130"/>
      <c r="L22" s="130"/>
      <c r="M22" s="130"/>
    </row>
    <row r="23" spans="2:13">
      <c r="B23" s="129"/>
      <c r="C23" s="130"/>
      <c r="D23" s="130"/>
      <c r="E23" s="130"/>
      <c r="F23" s="130"/>
      <c r="G23" s="130"/>
      <c r="H23" s="130"/>
      <c r="I23" s="130"/>
      <c r="J23" s="130"/>
      <c r="K23" s="130"/>
      <c r="L23" s="130"/>
      <c r="M23" s="130"/>
    </row>
    <row r="24" spans="2:13">
      <c r="B24" s="129"/>
      <c r="C24" s="130"/>
      <c r="D24" s="130"/>
      <c r="E24" s="130"/>
      <c r="F24" s="130"/>
      <c r="G24" s="130"/>
      <c r="H24" s="130"/>
      <c r="I24" s="130"/>
      <c r="J24" s="130"/>
      <c r="K24" s="130"/>
      <c r="L24" s="130"/>
      <c r="M24" s="130"/>
    </row>
    <row r="25" spans="2:13">
      <c r="B25" s="129"/>
      <c r="C25" s="130"/>
      <c r="D25" s="130"/>
      <c r="E25" s="130"/>
      <c r="F25" s="130"/>
      <c r="G25" s="130"/>
      <c r="H25" s="130"/>
      <c r="I25" s="130"/>
      <c r="J25" s="130"/>
      <c r="K25" s="130"/>
      <c r="L25" s="130"/>
      <c r="M25" s="130"/>
    </row>
    <row r="26" spans="2:13">
      <c r="B26" s="129"/>
      <c r="C26" s="130"/>
      <c r="D26" s="130"/>
      <c r="E26" s="130"/>
      <c r="F26" s="130"/>
      <c r="G26" s="130"/>
      <c r="H26" s="130"/>
      <c r="I26" s="130"/>
      <c r="J26" s="130"/>
      <c r="K26" s="130"/>
      <c r="L26" s="130"/>
      <c r="M26" s="130"/>
    </row>
    <row r="27" spans="2:13">
      <c r="B27" s="129"/>
      <c r="C27" s="130"/>
      <c r="D27" s="130"/>
      <c r="E27" s="130"/>
      <c r="F27" s="130"/>
      <c r="G27" s="130"/>
      <c r="H27" s="130"/>
      <c r="I27" s="130"/>
      <c r="J27" s="130"/>
      <c r="K27" s="130"/>
      <c r="L27" s="130"/>
      <c r="M27" s="130"/>
    </row>
    <row r="28" spans="2:13">
      <c r="B28" s="129"/>
      <c r="C28" s="130"/>
      <c r="D28" s="130"/>
      <c r="E28" s="130"/>
      <c r="F28" s="130"/>
      <c r="G28" s="130"/>
      <c r="H28" s="130"/>
      <c r="I28" s="130"/>
      <c r="J28" s="130"/>
      <c r="K28" s="130"/>
      <c r="L28" s="130"/>
      <c r="M28" s="130"/>
    </row>
    <row r="29" spans="2:13">
      <c r="B29" s="129"/>
      <c r="C29" s="130"/>
      <c r="D29" s="130"/>
      <c r="E29" s="130"/>
      <c r="F29" s="130"/>
      <c r="G29" s="130"/>
      <c r="H29" s="130"/>
      <c r="I29" s="130"/>
      <c r="J29" s="130"/>
      <c r="K29" s="130"/>
      <c r="L29" s="130"/>
      <c r="M29" s="130"/>
    </row>
    <row r="30" spans="2:13">
      <c r="B30" s="129"/>
      <c r="C30" s="130"/>
      <c r="D30" s="130"/>
      <c r="E30" s="130"/>
      <c r="F30" s="130"/>
      <c r="G30" s="130"/>
      <c r="H30" s="130"/>
      <c r="I30" s="130"/>
      <c r="J30" s="130"/>
      <c r="K30" s="130"/>
      <c r="L30" s="130"/>
      <c r="M30" s="130"/>
    </row>
    <row r="31" spans="2:13">
      <c r="B31" s="129"/>
      <c r="C31" s="130" t="s">
        <v>90</v>
      </c>
      <c r="D31" s="130"/>
      <c r="E31" s="130"/>
      <c r="F31" s="130"/>
      <c r="G31" s="130"/>
      <c r="H31" s="130"/>
      <c r="I31" s="130"/>
      <c r="J31" s="130"/>
      <c r="K31" s="130"/>
      <c r="L31" s="130"/>
      <c r="M31" s="130"/>
    </row>
    <row r="32" spans="2:13">
      <c r="B32" s="129"/>
      <c r="C32" s="130" t="s">
        <v>104</v>
      </c>
      <c r="D32" s="130"/>
      <c r="E32" s="130"/>
      <c r="F32" s="130"/>
      <c r="G32" s="130"/>
      <c r="H32" s="130"/>
      <c r="I32" s="130"/>
      <c r="J32" s="130"/>
      <c r="K32" s="130"/>
      <c r="L32" s="130"/>
      <c r="M32" s="130"/>
    </row>
    <row r="33" spans="2:13">
      <c r="B33" s="129"/>
      <c r="C33" s="130"/>
      <c r="D33" s="130"/>
      <c r="E33" s="130"/>
      <c r="F33" s="130"/>
      <c r="G33" s="130"/>
      <c r="H33" s="130"/>
      <c r="I33" s="130"/>
      <c r="J33" s="130"/>
      <c r="K33" s="130"/>
      <c r="L33" s="130"/>
      <c r="M33" s="130"/>
    </row>
    <row r="34" spans="2:13">
      <c r="B34" s="129"/>
      <c r="C34" s="130"/>
      <c r="D34" s="130"/>
      <c r="E34" s="130"/>
      <c r="F34" s="130"/>
      <c r="G34" s="130"/>
      <c r="H34" s="130"/>
      <c r="I34" s="130"/>
      <c r="J34" s="130"/>
      <c r="K34" s="130"/>
      <c r="L34" s="130"/>
      <c r="M34" s="130"/>
    </row>
    <row r="35" spans="2:13">
      <c r="B35" s="129"/>
      <c r="C35" s="130"/>
      <c r="D35" s="130"/>
      <c r="E35" s="130"/>
      <c r="F35" s="130"/>
      <c r="G35" s="130"/>
      <c r="H35" s="130"/>
      <c r="I35" s="130"/>
      <c r="J35" s="130"/>
      <c r="K35" s="130"/>
      <c r="L35" s="130"/>
      <c r="M35" s="130"/>
    </row>
    <row r="36" spans="2:13">
      <c r="B36" s="129"/>
      <c r="C36" s="130"/>
      <c r="D36" s="130"/>
      <c r="E36" s="130"/>
      <c r="F36" s="130"/>
      <c r="G36" s="130"/>
      <c r="H36" s="130"/>
      <c r="I36" s="130"/>
      <c r="J36" s="130"/>
      <c r="K36" s="130"/>
      <c r="L36" s="130"/>
      <c r="M36" s="130"/>
    </row>
    <row r="37" spans="2:13">
      <c r="B37" s="129"/>
      <c r="C37" s="130"/>
      <c r="D37" s="130"/>
      <c r="E37" s="130"/>
      <c r="F37" s="130"/>
      <c r="G37" s="130"/>
      <c r="H37" s="130"/>
      <c r="I37" s="130"/>
      <c r="J37" s="130"/>
      <c r="K37" s="130"/>
      <c r="L37" s="130"/>
      <c r="M37" s="130"/>
    </row>
    <row r="38" spans="2:13">
      <c r="B38" s="129"/>
      <c r="C38" s="130"/>
      <c r="D38" s="130"/>
      <c r="E38" s="130"/>
      <c r="F38" s="130"/>
      <c r="G38" s="130"/>
      <c r="H38" s="130"/>
      <c r="I38" s="130"/>
      <c r="J38" s="130"/>
      <c r="K38" s="130"/>
      <c r="L38" s="130"/>
      <c r="M38" s="130"/>
    </row>
    <row r="39" spans="2:13">
      <c r="B39" s="129"/>
      <c r="C39" s="130"/>
      <c r="D39" s="130"/>
      <c r="E39" s="130"/>
      <c r="F39" s="130"/>
      <c r="G39" s="130"/>
      <c r="H39" s="130"/>
      <c r="I39" s="130"/>
      <c r="J39" s="130"/>
      <c r="K39" s="130"/>
      <c r="L39" s="130"/>
      <c r="M39" s="130"/>
    </row>
    <row r="40" spans="2:13">
      <c r="B40" s="129"/>
      <c r="C40" s="130"/>
      <c r="D40" s="130"/>
      <c r="E40" s="130"/>
      <c r="F40" s="130"/>
      <c r="G40" s="130"/>
      <c r="H40" s="130"/>
      <c r="I40" s="130"/>
      <c r="J40" s="130"/>
      <c r="K40" s="130"/>
      <c r="L40" s="130"/>
      <c r="M40" s="130"/>
    </row>
    <row r="41" spans="2:13">
      <c r="B41" s="129"/>
      <c r="C41" s="130"/>
      <c r="D41" s="130"/>
      <c r="E41" s="130"/>
      <c r="F41" s="130"/>
      <c r="G41" s="130"/>
      <c r="H41" s="130"/>
      <c r="I41" s="130"/>
      <c r="J41" s="130"/>
      <c r="K41" s="130"/>
      <c r="L41" s="130"/>
      <c r="M41" s="130"/>
    </row>
    <row r="42" spans="2:13">
      <c r="B42" s="129"/>
      <c r="C42" s="130" t="s">
        <v>106</v>
      </c>
      <c r="D42" s="130">
        <v>24</v>
      </c>
      <c r="E42" s="130" t="s">
        <v>105</v>
      </c>
      <c r="F42" s="130"/>
      <c r="G42" s="130"/>
      <c r="H42" s="130"/>
      <c r="I42" s="130"/>
      <c r="J42" s="130"/>
      <c r="K42" s="130"/>
      <c r="L42" s="130"/>
      <c r="M42" s="130"/>
    </row>
    <row r="43" spans="2:13">
      <c r="B43" s="129"/>
      <c r="C43" s="130" t="s">
        <v>103</v>
      </c>
      <c r="D43" s="130">
        <v>30</v>
      </c>
      <c r="E43" s="130" t="s">
        <v>100</v>
      </c>
      <c r="F43" s="130"/>
      <c r="G43" s="130"/>
      <c r="H43" s="130"/>
      <c r="I43" s="130"/>
      <c r="J43" s="130"/>
      <c r="K43" s="130"/>
      <c r="L43" s="130"/>
      <c r="M43" s="130"/>
    </row>
    <row r="44" spans="2:13">
      <c r="B44" s="129"/>
      <c r="C44" s="130"/>
      <c r="D44" s="130"/>
      <c r="E44" s="130"/>
      <c r="F44" s="130"/>
      <c r="G44" s="130"/>
      <c r="H44" s="130"/>
      <c r="I44" s="130"/>
      <c r="J44" s="130"/>
      <c r="K44" s="130"/>
      <c r="L44" s="130"/>
      <c r="M44" s="130"/>
    </row>
    <row r="45" spans="2:13">
      <c r="B45" s="129"/>
      <c r="C45" s="130"/>
      <c r="D45" s="130"/>
      <c r="E45" s="130"/>
      <c r="F45" s="130"/>
      <c r="G45" s="130"/>
      <c r="H45" s="130"/>
      <c r="I45" s="130"/>
      <c r="J45" s="130"/>
      <c r="K45" s="130"/>
      <c r="L45" s="130"/>
      <c r="M45" s="130"/>
    </row>
    <row r="46" spans="2:13">
      <c r="B46" s="129"/>
      <c r="C46" s="130"/>
      <c r="D46" s="130"/>
      <c r="E46" s="130"/>
      <c r="F46" s="130"/>
      <c r="G46" s="130"/>
      <c r="H46" s="130"/>
      <c r="I46" s="130"/>
      <c r="J46" s="130"/>
      <c r="K46" s="130"/>
      <c r="L46" s="130"/>
      <c r="M46" s="130"/>
    </row>
    <row r="47" spans="2:13">
      <c r="B47" s="129"/>
      <c r="C47" s="130"/>
      <c r="D47" s="130"/>
      <c r="E47" s="130"/>
      <c r="F47" s="130"/>
      <c r="G47" s="130"/>
      <c r="H47" s="130"/>
      <c r="I47" s="130"/>
      <c r="J47" s="130"/>
      <c r="K47" s="130"/>
      <c r="L47" s="130"/>
      <c r="M47" s="130"/>
    </row>
    <row r="48" spans="2:13">
      <c r="B48" s="129"/>
      <c r="C48" s="130"/>
      <c r="D48" s="130"/>
      <c r="E48" s="130"/>
      <c r="F48" s="130"/>
      <c r="G48" s="130"/>
      <c r="H48" s="130"/>
      <c r="I48" s="130"/>
      <c r="J48" s="130"/>
      <c r="K48" s="130"/>
      <c r="L48" s="130"/>
      <c r="M48" s="130"/>
    </row>
    <row r="49" spans="2:19">
      <c r="B49" s="129"/>
      <c r="C49" s="130"/>
      <c r="D49" s="130"/>
      <c r="E49" s="130"/>
      <c r="F49" s="130"/>
      <c r="G49" s="130"/>
      <c r="H49" s="130"/>
      <c r="I49" s="130"/>
      <c r="J49" s="130"/>
      <c r="K49" s="130"/>
      <c r="L49" s="130"/>
      <c r="M49" s="130"/>
    </row>
    <row r="52" spans="2:19">
      <c r="C52" s="137" t="s">
        <v>134</v>
      </c>
      <c r="H52" s="136" t="s">
        <v>133</v>
      </c>
      <c r="I52" s="134"/>
      <c r="J52" s="134"/>
      <c r="K52" s="134"/>
      <c r="L52" s="134"/>
      <c r="M52" s="134"/>
      <c r="N52" s="134"/>
      <c r="O52" s="134"/>
      <c r="P52" s="134"/>
      <c r="Q52" s="134"/>
      <c r="R52" s="134"/>
      <c r="S52" s="134"/>
    </row>
    <row r="53" spans="2:19">
      <c r="H53" s="134"/>
      <c r="I53" s="134"/>
      <c r="J53" s="134"/>
      <c r="K53" s="134"/>
      <c r="L53" s="134"/>
      <c r="M53" s="134"/>
      <c r="N53" s="134"/>
      <c r="O53" s="134"/>
      <c r="P53" s="134"/>
      <c r="Q53" s="134"/>
      <c r="R53" s="134"/>
      <c r="S53" s="134"/>
    </row>
    <row r="54" spans="2:19">
      <c r="C54" s="137" t="s">
        <v>135</v>
      </c>
      <c r="E54" s="128">
        <f>R60</f>
        <v>7000</v>
      </c>
      <c r="H54" s="134" t="s">
        <v>113</v>
      </c>
      <c r="I54" s="134"/>
      <c r="J54" s="134"/>
      <c r="K54" s="134"/>
      <c r="L54" s="134" t="s">
        <v>114</v>
      </c>
      <c r="M54" s="134"/>
      <c r="N54" s="134"/>
      <c r="O54" s="134"/>
      <c r="P54" s="134"/>
      <c r="Q54" s="134"/>
      <c r="R54" s="134" t="s">
        <v>115</v>
      </c>
      <c r="S54" s="134"/>
    </row>
    <row r="55" spans="2:19">
      <c r="C55" s="137" t="s">
        <v>136</v>
      </c>
      <c r="E55" s="128">
        <f>R58</f>
        <v>30</v>
      </c>
      <c r="F55" s="137" t="s">
        <v>56</v>
      </c>
      <c r="H55" s="134"/>
      <c r="I55" s="134"/>
      <c r="J55" s="134"/>
      <c r="K55" s="134"/>
      <c r="L55" s="134"/>
      <c r="M55" s="134"/>
      <c r="N55" s="134"/>
      <c r="O55" s="134"/>
      <c r="P55" s="134"/>
      <c r="Q55" s="134"/>
      <c r="R55" s="134"/>
      <c r="S55" s="134"/>
    </row>
    <row r="56" spans="2:19">
      <c r="E56" s="128">
        <f>E55*1000</f>
        <v>30000</v>
      </c>
      <c r="F56" s="137" t="s">
        <v>137</v>
      </c>
      <c r="H56" s="134" t="s">
        <v>116</v>
      </c>
      <c r="I56" s="134"/>
      <c r="J56" s="134"/>
      <c r="K56" s="134"/>
      <c r="L56" s="134" t="s">
        <v>117</v>
      </c>
      <c r="M56" s="134"/>
      <c r="N56" s="134"/>
      <c r="O56" s="134"/>
      <c r="P56" s="134"/>
      <c r="Q56" s="134"/>
      <c r="R56" s="134" t="s">
        <v>118</v>
      </c>
      <c r="S56" s="134"/>
    </row>
    <row r="57" spans="2:19">
      <c r="C57" s="144" t="s">
        <v>143</v>
      </c>
      <c r="D57" s="144" t="s">
        <v>31</v>
      </c>
      <c r="E57" s="128">
        <f>R62*E56</f>
        <v>75270000</v>
      </c>
      <c r="H57" s="134"/>
      <c r="I57" s="134"/>
      <c r="J57" s="134"/>
      <c r="K57" s="134"/>
      <c r="L57" s="134"/>
      <c r="M57" s="134"/>
      <c r="N57" s="134"/>
      <c r="O57" s="134"/>
      <c r="P57" s="134"/>
      <c r="Q57" s="134"/>
      <c r="R57" s="134"/>
      <c r="S57" s="134"/>
    </row>
    <row r="58" spans="2:19">
      <c r="C58" s="144" t="s">
        <v>9</v>
      </c>
      <c r="D58" s="144" t="s">
        <v>138</v>
      </c>
      <c r="E58" s="128">
        <f>R62</f>
        <v>2509</v>
      </c>
      <c r="H58" s="134" t="s">
        <v>119</v>
      </c>
      <c r="I58" s="134"/>
      <c r="J58" s="134"/>
      <c r="K58" s="134"/>
      <c r="L58" s="134">
        <v>14</v>
      </c>
      <c r="M58" s="134" t="s">
        <v>56</v>
      </c>
      <c r="N58" s="134"/>
      <c r="O58" s="134"/>
      <c r="P58" s="134"/>
      <c r="Q58" s="134"/>
      <c r="R58" s="134">
        <v>30</v>
      </c>
      <c r="S58" s="134" t="s">
        <v>56</v>
      </c>
    </row>
    <row r="59" spans="2:19">
      <c r="C59" s="144" t="s">
        <v>144</v>
      </c>
      <c r="D59" s="144" t="s">
        <v>48</v>
      </c>
      <c r="E59" s="128">
        <f>E60*E56</f>
        <v>3210000</v>
      </c>
      <c r="H59" s="134"/>
      <c r="I59" s="134"/>
      <c r="J59" s="134"/>
      <c r="K59" s="134"/>
      <c r="L59" s="134"/>
      <c r="M59" s="134"/>
      <c r="N59" s="134"/>
      <c r="O59" s="134"/>
      <c r="P59" s="134"/>
      <c r="Q59" s="134"/>
      <c r="R59" s="134"/>
      <c r="S59" s="134"/>
    </row>
    <row r="60" spans="2:19">
      <c r="C60" s="144" t="s">
        <v>93</v>
      </c>
      <c r="D60" s="144" t="s">
        <v>89</v>
      </c>
      <c r="E60" s="128">
        <f>R64</f>
        <v>107</v>
      </c>
      <c r="H60" s="134" t="s">
        <v>120</v>
      </c>
      <c r="I60" s="134"/>
      <c r="J60" s="134"/>
      <c r="K60" s="134"/>
      <c r="L60" s="134">
        <v>6000</v>
      </c>
      <c r="M60" s="134" t="s">
        <v>121</v>
      </c>
      <c r="N60" s="134"/>
      <c r="O60" s="134"/>
      <c r="P60" s="134"/>
      <c r="Q60" s="134"/>
      <c r="R60" s="134">
        <v>7000</v>
      </c>
      <c r="S60" s="134" t="s">
        <v>121</v>
      </c>
    </row>
    <row r="61" spans="2:19">
      <c r="C61" s="144" t="s">
        <v>53</v>
      </c>
      <c r="D61" s="144" t="s">
        <v>47</v>
      </c>
      <c r="E61" s="128">
        <f>E66</f>
        <v>228</v>
      </c>
      <c r="H61" s="134"/>
      <c r="I61" s="134"/>
      <c r="J61" s="134"/>
      <c r="K61" s="134"/>
      <c r="L61" s="134"/>
      <c r="M61" s="134"/>
      <c r="N61" s="134"/>
      <c r="O61" s="134"/>
      <c r="P61" s="134"/>
      <c r="Q61" s="134"/>
      <c r="R61" s="134"/>
      <c r="S61" s="134"/>
    </row>
    <row r="62" spans="2:19" ht="17">
      <c r="C62" s="144" t="s">
        <v>53</v>
      </c>
      <c r="D62" s="144" t="s">
        <v>27</v>
      </c>
      <c r="E62" s="128">
        <f>E65/(E64/1000)</f>
        <v>7.6</v>
      </c>
      <c r="H62" s="134" t="s">
        <v>122</v>
      </c>
      <c r="I62" s="134"/>
      <c r="J62" s="134"/>
      <c r="K62" s="134"/>
      <c r="L62" s="134">
        <v>1909</v>
      </c>
      <c r="M62" s="134" t="s">
        <v>123</v>
      </c>
      <c r="N62" s="134"/>
      <c r="O62" s="134"/>
      <c r="P62" s="134"/>
      <c r="Q62" s="134"/>
      <c r="R62" s="134">
        <v>2509</v>
      </c>
      <c r="S62" s="134"/>
    </row>
    <row r="63" spans="2:19">
      <c r="D63" s="144"/>
      <c r="H63" s="134"/>
      <c r="I63" s="134"/>
      <c r="J63" s="134"/>
      <c r="K63" s="134"/>
      <c r="L63" s="134"/>
      <c r="M63" s="134"/>
      <c r="N63" s="134"/>
      <c r="O63" s="134"/>
      <c r="P63" s="134"/>
      <c r="Q63" s="134"/>
      <c r="R63" s="134"/>
      <c r="S63" s="134"/>
    </row>
    <row r="64" spans="2:19" ht="17">
      <c r="C64" s="137" t="s">
        <v>139</v>
      </c>
      <c r="D64" s="137" t="s">
        <v>140</v>
      </c>
      <c r="E64" s="128">
        <f>E54*E56</f>
        <v>210000000</v>
      </c>
      <c r="H64" s="134" t="s">
        <v>124</v>
      </c>
      <c r="I64" s="134"/>
      <c r="J64" s="134"/>
      <c r="K64" s="134"/>
      <c r="L64" s="134">
        <v>101</v>
      </c>
      <c r="M64" s="134" t="s">
        <v>125</v>
      </c>
      <c r="N64" s="134"/>
      <c r="O64" s="134"/>
      <c r="P64" s="134"/>
      <c r="Q64" s="134"/>
      <c r="R64" s="134">
        <v>107</v>
      </c>
      <c r="S64" s="134"/>
    </row>
    <row r="65" spans="3:19">
      <c r="C65" s="137" t="s">
        <v>141</v>
      </c>
      <c r="D65" s="137" t="s">
        <v>31</v>
      </c>
      <c r="E65" s="128">
        <f>E64*R66</f>
        <v>1596000</v>
      </c>
      <c r="H65" s="134"/>
      <c r="I65" s="134"/>
      <c r="J65" s="134"/>
      <c r="K65" s="134"/>
      <c r="L65" s="134"/>
      <c r="M65" s="134"/>
      <c r="N65" s="134"/>
      <c r="O65" s="134"/>
      <c r="P65" s="134"/>
      <c r="Q65" s="134"/>
      <c r="R65" s="134"/>
      <c r="S65" s="134"/>
    </row>
    <row r="66" spans="3:19" ht="17">
      <c r="C66" s="137" t="s">
        <v>142</v>
      </c>
      <c r="D66" s="137" t="s">
        <v>47</v>
      </c>
      <c r="E66" s="128">
        <f>E65/E54</f>
        <v>228</v>
      </c>
      <c r="H66" s="134" t="s">
        <v>126</v>
      </c>
      <c r="I66" s="134"/>
      <c r="J66" s="134"/>
      <c r="K66" s="134"/>
      <c r="L66" s="134">
        <v>1.9E-3</v>
      </c>
      <c r="M66" s="134" t="s">
        <v>127</v>
      </c>
      <c r="N66" s="134"/>
      <c r="O66" s="134"/>
      <c r="P66" s="134"/>
      <c r="Q66" s="134"/>
      <c r="R66" s="134">
        <v>7.6E-3</v>
      </c>
      <c r="S66" s="134"/>
    </row>
    <row r="67" spans="3:19">
      <c r="H67" s="134"/>
      <c r="I67" s="134"/>
      <c r="J67" s="134"/>
      <c r="K67" s="134"/>
      <c r="L67" s="134"/>
      <c r="M67" s="134"/>
      <c r="N67" s="134"/>
      <c r="O67" s="134"/>
      <c r="P67" s="134"/>
      <c r="Q67" s="134"/>
      <c r="R67" s="134"/>
      <c r="S67" s="134"/>
    </row>
    <row r="68" spans="3:19">
      <c r="C68" s="145"/>
      <c r="H68" s="134" t="s">
        <v>128</v>
      </c>
      <c r="I68" s="134"/>
      <c r="J68" s="134"/>
      <c r="K68" s="134"/>
      <c r="L68" s="134">
        <v>15</v>
      </c>
      <c r="M68" s="134" t="s">
        <v>2</v>
      </c>
      <c r="N68" s="134"/>
      <c r="O68" s="134"/>
      <c r="P68" s="134"/>
      <c r="Q68" s="134"/>
      <c r="R68" s="134">
        <v>15</v>
      </c>
      <c r="S68" s="134" t="s">
        <v>2</v>
      </c>
    </row>
    <row r="69" spans="3:19">
      <c r="C69" s="156"/>
      <c r="H69" s="135" t="s">
        <v>129</v>
      </c>
      <c r="I69" s="134"/>
      <c r="J69" s="134"/>
      <c r="K69" s="134"/>
      <c r="L69" s="134"/>
      <c r="M69" s="134"/>
      <c r="N69" s="134"/>
      <c r="O69" s="134"/>
      <c r="P69" s="134"/>
      <c r="Q69" s="134"/>
      <c r="R69" s="134"/>
      <c r="S69" s="134"/>
    </row>
    <row r="70" spans="3:19">
      <c r="C70" s="156"/>
      <c r="H70" s="134"/>
      <c r="I70" s="134"/>
      <c r="J70" s="134"/>
      <c r="K70" s="134"/>
      <c r="L70" s="134"/>
      <c r="M70" s="134"/>
      <c r="N70" s="134"/>
      <c r="O70" s="134"/>
      <c r="P70" s="134"/>
      <c r="Q70" s="134"/>
      <c r="R70" s="134"/>
      <c r="S70" s="134"/>
    </row>
    <row r="71" spans="3:19">
      <c r="H71" s="134" t="s">
        <v>130</v>
      </c>
      <c r="I71" s="134"/>
      <c r="J71" s="134"/>
      <c r="K71" s="134"/>
      <c r="L71" s="134">
        <v>2.5</v>
      </c>
      <c r="M71" s="134" t="s">
        <v>131</v>
      </c>
      <c r="N71" s="134"/>
      <c r="O71" s="134"/>
      <c r="P71" s="134"/>
      <c r="Q71" s="134"/>
      <c r="R71" s="134">
        <v>2.5</v>
      </c>
      <c r="S71" s="134" t="s">
        <v>131</v>
      </c>
    </row>
    <row r="74" spans="3:19">
      <c r="C74" s="21" t="s">
        <v>154</v>
      </c>
      <c r="D74" s="156"/>
      <c r="E74" s="156"/>
      <c r="F74" s="156"/>
      <c r="G74" s="156"/>
      <c r="H74" s="156"/>
      <c r="I74" s="156"/>
    </row>
    <row r="75" spans="3:19">
      <c r="C75" s="156" t="s">
        <v>152</v>
      </c>
      <c r="D75" s="156">
        <v>4.3400000000000001E-2</v>
      </c>
      <c r="E75" s="156"/>
      <c r="F75" s="156"/>
      <c r="G75" s="156"/>
      <c r="H75" s="156"/>
      <c r="I75" s="156"/>
    </row>
    <row r="76" spans="3:19">
      <c r="C76" s="156" t="s">
        <v>153</v>
      </c>
      <c r="D76" s="156">
        <f>1-D75</f>
        <v>0.95660000000000001</v>
      </c>
      <c r="E76" s="156"/>
      <c r="F76" s="156"/>
      <c r="G76" s="156"/>
      <c r="H76" s="156"/>
      <c r="I76" s="156"/>
    </row>
    <row r="77" spans="3:19">
      <c r="C77" s="156"/>
      <c r="D77" s="156"/>
      <c r="E77" s="156"/>
      <c r="F77" s="156"/>
      <c r="G77" s="156"/>
      <c r="H77" s="156"/>
      <c r="I77" s="156"/>
    </row>
    <row r="78" spans="3:19">
      <c r="C78" s="156"/>
      <c r="D78" s="156"/>
      <c r="E78" s="156"/>
      <c r="F78" s="156"/>
      <c r="G78" s="156"/>
      <c r="H78" s="156"/>
      <c r="I78" s="156"/>
    </row>
    <row r="79" spans="3:19">
      <c r="C79" s="156"/>
      <c r="D79" s="156"/>
      <c r="E79" s="156"/>
      <c r="F79" s="156"/>
      <c r="G79" s="156"/>
      <c r="H79" s="156"/>
      <c r="I79" s="156"/>
    </row>
    <row r="80" spans="3:19">
      <c r="C80" s="156"/>
      <c r="D80" s="156"/>
      <c r="E80" s="156"/>
      <c r="F80" s="156"/>
      <c r="G80" s="156"/>
      <c r="H80" s="156"/>
      <c r="I80" s="156"/>
    </row>
    <row r="81" spans="3:9">
      <c r="C81" s="156"/>
      <c r="D81" s="156"/>
      <c r="E81" s="156"/>
      <c r="F81" s="156"/>
      <c r="G81" s="156"/>
      <c r="H81" s="156"/>
      <c r="I81" s="156"/>
    </row>
    <row r="82" spans="3:9">
      <c r="C82" s="156"/>
      <c r="D82" s="156"/>
      <c r="E82" s="156"/>
      <c r="F82" s="156"/>
      <c r="G82" s="156"/>
      <c r="H82" s="156"/>
      <c r="I82" s="156"/>
    </row>
    <row r="83" spans="3:9">
      <c r="C83" s="156"/>
      <c r="D83" s="156"/>
      <c r="E83" s="156"/>
      <c r="F83" s="156"/>
      <c r="G83" s="156"/>
      <c r="H83" s="156"/>
      <c r="I83" s="156"/>
    </row>
    <row r="84" spans="3:9">
      <c r="C84" s="156"/>
      <c r="D84" s="156"/>
      <c r="E84" s="156"/>
      <c r="F84" s="156"/>
      <c r="G84" s="156"/>
      <c r="H84" s="156"/>
      <c r="I84" s="156"/>
    </row>
    <row r="85" spans="3:9">
      <c r="C85" s="156"/>
      <c r="D85" s="156"/>
      <c r="E85" s="156"/>
      <c r="F85" s="156"/>
      <c r="G85" s="156"/>
      <c r="H85" s="156"/>
      <c r="I85" s="15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2020-02-26T12:57:47Z</dcterms:modified>
</cp:coreProperties>
</file>