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energy/"/>
    </mc:Choice>
  </mc:AlternateContent>
  <xr:revisionPtr revIDLastSave="0" documentId="13_ncr:1_{9A29A93C-4B44-1345-A41F-5C10F073658D}" xr6:coauthVersionLast="47" xr6:coauthVersionMax="47" xr10:uidLastSave="{00000000-0000-0000-0000-000000000000}"/>
  <bookViews>
    <workbookView xWindow="14480" yWindow="-33340" windowWidth="30080" windowHeight="1610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8" i="12" l="1"/>
  <c r="J12" i="13"/>
  <c r="H12" i="13"/>
  <c r="J7" i="13"/>
  <c r="E14" i="20"/>
  <c r="E17" i="20" s="1"/>
  <c r="J9" i="13" s="1"/>
  <c r="J21" i="13"/>
  <c r="E27" i="12"/>
  <c r="E25" i="12"/>
  <c r="E24" i="12"/>
  <c r="E27" i="20" l="1"/>
  <c r="E28" i="20" s="1"/>
  <c r="J16" i="13" s="1"/>
  <c r="H16" i="13" s="1"/>
  <c r="E25" i="20"/>
  <c r="E26" i="20" s="1"/>
  <c r="J15" i="13" s="1"/>
  <c r="H15" i="13" s="1"/>
  <c r="J11" i="13"/>
  <c r="E13" i="20"/>
  <c r="J8" i="13" s="1"/>
  <c r="E10" i="20"/>
  <c r="E9" i="20"/>
  <c r="E20" i="20"/>
  <c r="J10" i="13" s="1"/>
  <c r="H7" i="13" l="1"/>
  <c r="E12" i="12" s="1"/>
  <c r="H11" i="13"/>
  <c r="E16" i="12" s="1"/>
  <c r="H10" i="13"/>
  <c r="E15" i="12" s="1"/>
  <c r="H9" i="13"/>
  <c r="E14" i="12" s="1"/>
  <c r="H8" i="13"/>
  <c r="E13" i="12" s="1"/>
  <c r="E37" i="20" l="1"/>
  <c r="E72" i="20"/>
  <c r="E104" i="20"/>
  <c r="L23" i="13" s="1"/>
  <c r="H23" i="13" s="1"/>
  <c r="L22" i="13"/>
  <c r="H22" i="13" s="1"/>
  <c r="E33" i="12" s="1"/>
  <c r="H21" i="13"/>
  <c r="E32" i="12" s="1"/>
  <c r="E98" i="20" l="1"/>
  <c r="E99" i="20" s="1"/>
  <c r="L17" i="13" s="1"/>
  <c r="H17" i="13" s="1"/>
  <c r="E26" i="12" s="1"/>
  <c r="E22" i="12" l="1"/>
  <c r="E21" i="12"/>
</calcChain>
</file>

<file path=xl/sharedStrings.xml><?xml version="1.0" encoding="utf-8"?>
<sst xmlns="http://schemas.openxmlformats.org/spreadsheetml/2006/main" count="227" uniqueCount="146">
  <si>
    <t>Source</t>
  </si>
  <si>
    <t>years</t>
  </si>
  <si>
    <t>-</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</si>
  <si>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</si>
  <si>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</si>
  <si>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</si>
  <si>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</si>
  <si>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</si>
  <si>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</si>
  <si>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</si>
  <si>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</si>
  <si>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</si>
  <si>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</si>
  <si>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</si>
  <si>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</si>
  <si>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</si>
  <si>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</si>
  <si>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</si>
  <si>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</si>
  <si>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</si>
  <si>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</si>
  <si>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</si>
  <si>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</si>
  <si>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</si>
  <si>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</si>
  <si>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</si>
  <si>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</si>
  <si>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</si>
  <si>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</si>
  <si>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</si>
  <si>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</si>
  <si>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</si>
  <si>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</si>
  <si>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</si>
  <si>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</si>
  <si>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</si>
  <si>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</si>
  <si>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</si>
  <si>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</si>
  <si>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</si>
  <si>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</si>
  <si>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</si>
  <si>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</si>
  <si>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</si>
  <si>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</si>
  <si>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</si>
  <si>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</si>
  <si>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Efficiency</t>
  </si>
  <si>
    <t>Values</t>
  </si>
  <si>
    <t>euro/yr</t>
  </si>
  <si>
    <t>Exchange rate</t>
  </si>
  <si>
    <t>Date</t>
  </si>
  <si>
    <t>dollar_per_euro</t>
  </si>
  <si>
    <t>USD/EUR</t>
  </si>
  <si>
    <t>Running Month Average</t>
  </si>
  <si>
    <t>http://www.ecb.europa.eu/stats/exchange/eurofxref/html/eurofxref-graph-usd.en.html</t>
  </si>
  <si>
    <t>US</t>
  </si>
  <si>
    <t>Page</t>
  </si>
  <si>
    <r>
      <t>output.</t>
    </r>
    <r>
      <rPr>
        <sz val="12"/>
        <color theme="1"/>
        <rFont val="Calibri"/>
        <family val="2"/>
        <scheme val="minor"/>
      </rPr>
      <t>hydrogen</t>
    </r>
  </si>
  <si>
    <t>input.electricity</t>
  </si>
  <si>
    <t>DOE</t>
  </si>
  <si>
    <t>MW</t>
  </si>
  <si>
    <t>USD/eur</t>
  </si>
  <si>
    <t>availability</t>
  </si>
  <si>
    <t>wacc</t>
  </si>
  <si>
    <t>%</t>
  </si>
  <si>
    <t>takes_part_in_ets</t>
  </si>
  <si>
    <t>yes=1, no=0</t>
  </si>
  <si>
    <t>land_use_per_unit</t>
  </si>
  <si>
    <t>km2</t>
  </si>
  <si>
    <t>construction_time</t>
  </si>
  <si>
    <t xml:space="preserve">Construction time of the plant </t>
  </si>
  <si>
    <t>Technical lifetime of the plant</t>
  </si>
  <si>
    <t>output.hydrogen</t>
  </si>
  <si>
    <t>land use per plant</t>
  </si>
  <si>
    <t>construction time</t>
  </si>
  <si>
    <t>DOE: Hydrogen and Fuel cells program</t>
  </si>
  <si>
    <t>http://www.hydrogen.energy.gov/h2a_prod_studies.html</t>
  </si>
  <si>
    <t>User set parameters</t>
  </si>
  <si>
    <t>2012 USD</t>
  </si>
  <si>
    <t>261300 kg/day production</t>
  </si>
  <si>
    <t>No taxes</t>
  </si>
  <si>
    <t>USD</t>
  </si>
  <si>
    <t>yr</t>
  </si>
  <si>
    <t>acres</t>
  </si>
  <si>
    <t>DOE: Hydrogen and Fuel Cells Program</t>
  </si>
  <si>
    <t>USD-euro conversion ratio</t>
  </si>
  <si>
    <t>euro/flh</t>
  </si>
  <si>
    <r>
      <t xml:space="preserve">Variable operation and maintenance costs per </t>
    </r>
    <r>
      <rPr>
        <sz val="12"/>
        <color theme="1"/>
        <rFont val="Calibri"/>
        <family val="2"/>
        <scheme val="minor"/>
      </rPr>
      <t>flh</t>
    </r>
  </si>
  <si>
    <t>DOE: Hydrogen and Fuel Cells program</t>
  </si>
  <si>
    <t>full_load_hours</t>
  </si>
  <si>
    <t>http://refman.et-model.com/publications/2012</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</si>
  <si>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</si>
  <si>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</si>
  <si>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</si>
  <si>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</si>
  <si>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</si>
  <si>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</si>
  <si>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</si>
  <si>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</si>
  <si>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</si>
  <si>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No inflation</t>
  </si>
  <si>
    <t>Decommissioning_costs</t>
  </si>
  <si>
    <t>of depreciable capital investment</t>
  </si>
  <si>
    <t>decommissioning  factor</t>
  </si>
  <si>
    <t>total depreciable capital costs</t>
  </si>
  <si>
    <t>decommissioning costs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</si>
  <si>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</si>
  <si>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</si>
  <si>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</si>
  <si>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</si>
  <si>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</si>
  <si>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06/04//2018</t>
  </si>
  <si>
    <t>input.natural_gas</t>
  </si>
  <si>
    <t>Quintel assumption</t>
  </si>
  <si>
    <t>Input share of natural gas</t>
  </si>
  <si>
    <t>Input share of electricity</t>
  </si>
  <si>
    <t>ECN part of TNO</t>
  </si>
  <si>
    <t>h</t>
  </si>
  <si>
    <t>hydrogen output capacity</t>
  </si>
  <si>
    <t>min value for natural gas input</t>
  </si>
  <si>
    <t>max value for natural gas input</t>
  </si>
  <si>
    <t>min value for hydrogen output</t>
  </si>
  <si>
    <t>max value for hydrogen output</t>
  </si>
  <si>
    <t>min value for electricity output</t>
  </si>
  <si>
    <t>max value for electricity output</t>
  </si>
  <si>
    <t>https://energy.nl/wp-content/uploads/2019/07/Steam-methane-reforming-SMR-for-hydrogen-production-1.pdf</t>
  </si>
  <si>
    <t>investments costs per year</t>
  </si>
  <si>
    <t>mln euro/MW</t>
  </si>
  <si>
    <t>fixed operational costs per year (excl. fuel costs)</t>
  </si>
  <si>
    <t>euro/y</t>
  </si>
  <si>
    <t>mln euro/MW/y</t>
  </si>
  <si>
    <t>Source data per MW is scaled based on the output capacity to calculate costs</t>
  </si>
  <si>
    <t>SMR plants can in some case produce electricity. Here asumed to be 0.</t>
  </si>
  <si>
    <t>Weighted average cost of capital</t>
  </si>
  <si>
    <t>y</t>
  </si>
  <si>
    <t>Datasheet</t>
  </si>
  <si>
    <t>Technology factsheet</t>
  </si>
  <si>
    <t>https://refman.energytransitionmodel.com/publications/2139</t>
  </si>
  <si>
    <t>Mathijs Bijkerk</t>
  </si>
  <si>
    <t>average value for natural gas input</t>
  </si>
  <si>
    <t>Input value is scaled to 1.00</t>
  </si>
  <si>
    <t>Output value is scaled accordingly</t>
  </si>
  <si>
    <t>energy_hydrogen_steam_methane_reformer_must_run</t>
  </si>
  <si>
    <t>hydrogen_output_capacity</t>
  </si>
  <si>
    <t>Quintel assumption, see https://docs.energytransitionmodel.com/main/cost-wacc/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</si>
</sst>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0.000000"/>
  </numFmts>
  <fonts count="4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name val="Calibri"/>
      <family val="2"/>
    </font>
    <font>
      <b/>
      <sz val="12"/>
      <color rgb="FF000000"/>
      <name val="Calibri"/>
      <family val="2"/>
    </font>
    <font>
      <b/>
      <sz val="14"/>
      <color rgb="FF000000"/>
      <name val="Calibri"/>
      <family val="2"/>
    </font>
    <font>
      <sz val="12"/>
      <color rgb="FF000000"/>
      <name val="Lettertype hoofdtekst"/>
      <family val="2"/>
    </font>
    <font>
      <sz val="12"/>
      <color rgb="FFFF0000"/>
      <name val="Calibri"/>
      <family val="2"/>
      <scheme val="minor"/>
    </font>
    <font>
      <sz val="12"/>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443">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alignment vertical="top"/>
      <protection locked="0"/>
    </xf>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34"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cellStyleXfs>
  <cellXfs count="203">
    <xf numFmtId="0" fontId="0" fillId="0" borderId="0" xfId="0"/>
    <xf numFmtId="0" fontId="25" fillId="3" borderId="7" xfId="0" applyFont="1" applyFill="1" applyBorder="1"/>
    <xf numFmtId="0" fontId="26" fillId="3" borderId="17" xfId="0" applyFont="1" applyFill="1" applyBorder="1"/>
    <xf numFmtId="0" fontId="25" fillId="3" borderId="13" xfId="0" applyFont="1" applyFill="1" applyBorder="1"/>
    <xf numFmtId="0" fontId="27" fillId="3" borderId="7" xfId="0" applyFont="1" applyFill="1" applyBorder="1" applyAlignment="1">
      <alignment vertical="center"/>
    </xf>
    <xf numFmtId="49" fontId="25" fillId="2" borderId="8" xfId="0" applyNumberFormat="1" applyFont="1" applyFill="1" applyBorder="1" applyAlignment="1">
      <alignment horizontal="left"/>
    </xf>
    <xf numFmtId="0" fontId="27" fillId="3" borderId="1" xfId="0" applyFont="1" applyFill="1" applyBorder="1" applyAlignment="1">
      <alignment vertical="center"/>
    </xf>
    <xf numFmtId="0" fontId="25" fillId="3" borderId="14" xfId="0" applyFont="1" applyFill="1" applyBorder="1"/>
    <xf numFmtId="0" fontId="25" fillId="3" borderId="0" xfId="0" applyFont="1" applyFill="1"/>
    <xf numFmtId="0" fontId="24" fillId="2" borderId="0" xfId="0" applyFont="1" applyFill="1" applyAlignment="1">
      <alignment vertical="center"/>
    </xf>
    <xf numFmtId="1" fontId="24" fillId="2" borderId="0" xfId="0" applyNumberFormat="1" applyFont="1" applyFill="1" applyAlignment="1">
      <alignment horizontal="right" vertical="center"/>
    </xf>
    <xf numFmtId="2" fontId="24" fillId="2" borderId="0" xfId="0" applyNumberFormat="1" applyFont="1" applyFill="1" applyAlignment="1">
      <alignment horizontal="right" vertical="center"/>
    </xf>
    <xf numFmtId="0" fontId="24" fillId="0" borderId="0" xfId="0" applyFont="1" applyAlignment="1">
      <alignment horizontal="left" vertical="center"/>
    </xf>
    <xf numFmtId="0" fontId="24" fillId="2" borderId="0" xfId="0" applyFont="1" applyFill="1"/>
    <xf numFmtId="0" fontId="24" fillId="2" borderId="5" xfId="0" applyFont="1" applyFill="1" applyBorder="1"/>
    <xf numFmtId="0" fontId="24" fillId="2" borderId="9" xfId="0" applyFont="1" applyFill="1" applyBorder="1"/>
    <xf numFmtId="0" fontId="24" fillId="0" borderId="9" xfId="0" applyFont="1" applyBorder="1"/>
    <xf numFmtId="0" fontId="26" fillId="0" borderId="9" xfId="0" applyFont="1" applyBorder="1"/>
    <xf numFmtId="49" fontId="24" fillId="2" borderId="0" xfId="0" applyNumberFormat="1" applyFont="1" applyFill="1"/>
    <xf numFmtId="49" fontId="24" fillId="2" borderId="9" xfId="0" applyNumberFormat="1" applyFont="1" applyFill="1" applyBorder="1"/>
    <xf numFmtId="0" fontId="24" fillId="2" borderId="4" xfId="0" applyFont="1" applyFill="1" applyBorder="1"/>
    <xf numFmtId="0" fontId="21" fillId="2" borderId="0" xfId="0" applyFont="1" applyFill="1"/>
    <xf numFmtId="0" fontId="25" fillId="0" borderId="0" xfId="0" applyFont="1"/>
    <xf numFmtId="0" fontId="24" fillId="0" borderId="16" xfId="0" applyFont="1" applyBorder="1"/>
    <xf numFmtId="0" fontId="24" fillId="2" borderId="6" xfId="0" applyFont="1" applyFill="1" applyBorder="1"/>
    <xf numFmtId="0" fontId="25" fillId="3" borderId="17" xfId="0" applyFont="1" applyFill="1" applyBorder="1"/>
    <xf numFmtId="0" fontId="25" fillId="3" borderId="2" xfId="0" applyFont="1" applyFill="1" applyBorder="1"/>
    <xf numFmtId="0" fontId="21" fillId="2" borderId="2" xfId="0" applyFont="1" applyFill="1" applyBorder="1"/>
    <xf numFmtId="0" fontId="28" fillId="3" borderId="0" xfId="0" applyFont="1" applyFill="1"/>
    <xf numFmtId="0" fontId="21" fillId="2" borderId="7" xfId="0" applyFont="1" applyFill="1" applyBorder="1"/>
    <xf numFmtId="0" fontId="24" fillId="0" borderId="0" xfId="0" applyFont="1"/>
    <xf numFmtId="0" fontId="26" fillId="3" borderId="0" xfId="0" applyFont="1" applyFill="1"/>
    <xf numFmtId="0" fontId="24" fillId="2" borderId="0" xfId="0" applyFont="1" applyFill="1" applyAlignment="1">
      <alignment horizontal="left" vertical="center"/>
    </xf>
    <xf numFmtId="0" fontId="20" fillId="2" borderId="0" xfId="0" applyFont="1" applyFill="1"/>
    <xf numFmtId="0" fontId="20" fillId="2" borderId="3" xfId="0" applyFont="1" applyFill="1" applyBorder="1"/>
    <xf numFmtId="0" fontId="20" fillId="2" borderId="15" xfId="0" applyFont="1" applyFill="1" applyBorder="1"/>
    <xf numFmtId="0" fontId="20" fillId="0" borderId="0" xfId="0" applyFont="1"/>
    <xf numFmtId="0" fontId="20" fillId="2" borderId="6" xfId="0" applyFont="1" applyFill="1" applyBorder="1"/>
    <xf numFmtId="164" fontId="20" fillId="2" borderId="18" xfId="0" applyNumberFormat="1"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2" fontId="19" fillId="2" borderId="0" xfId="0" applyNumberFormat="1" applyFont="1" applyFill="1" applyAlignment="1">
      <alignment horizontal="right" vertical="center"/>
    </xf>
    <xf numFmtId="10" fontId="19" fillId="2" borderId="0" xfId="0" applyNumberFormat="1" applyFont="1" applyFill="1" applyAlignment="1">
      <alignment horizontal="left" vertical="center" indent="2"/>
    </xf>
    <xf numFmtId="0" fontId="19" fillId="0" borderId="0" xfId="0" applyFont="1" applyAlignment="1">
      <alignment horizontal="left" vertical="center" indent="2"/>
    </xf>
    <xf numFmtId="1" fontId="19" fillId="2" borderId="0" xfId="0" applyNumberFormat="1" applyFont="1" applyFill="1" applyAlignment="1">
      <alignment horizontal="right" vertical="center"/>
    </xf>
    <xf numFmtId="0" fontId="16" fillId="2" borderId="0" xfId="0" applyFont="1" applyFill="1"/>
    <xf numFmtId="0" fontId="16" fillId="2" borderId="3" xfId="0" applyFont="1" applyFill="1" applyBorder="1"/>
    <xf numFmtId="0" fontId="16" fillId="2" borderId="4" xfId="0" applyFont="1" applyFill="1" applyBorder="1"/>
    <xf numFmtId="0" fontId="16" fillId="2" borderId="6" xfId="0" applyFont="1" applyFill="1" applyBorder="1"/>
    <xf numFmtId="49" fontId="16" fillId="2" borderId="0" xfId="0" applyNumberFormat="1" applyFont="1" applyFill="1"/>
    <xf numFmtId="49" fontId="16" fillId="2" borderId="4" xfId="0" applyNumberFormat="1" applyFont="1" applyFill="1" applyBorder="1"/>
    <xf numFmtId="0" fontId="16" fillId="2" borderId="16" xfId="0" applyFont="1" applyFill="1" applyBorder="1"/>
    <xf numFmtId="0" fontId="29" fillId="2" borderId="0" xfId="0" applyFont="1" applyFill="1"/>
    <xf numFmtId="0" fontId="29" fillId="2" borderId="3" xfId="0" applyFont="1" applyFill="1" applyBorder="1"/>
    <xf numFmtId="0" fontId="29" fillId="2" borderId="4" xfId="0" applyFont="1" applyFill="1" applyBorder="1"/>
    <xf numFmtId="0" fontId="29" fillId="2" borderId="15" xfId="0" applyFont="1" applyFill="1" applyBorder="1"/>
    <xf numFmtId="0" fontId="30" fillId="2" borderId="0" xfId="0" applyFont="1" applyFill="1"/>
    <xf numFmtId="0" fontId="29" fillId="2" borderId="9" xfId="0" applyFont="1" applyFill="1" applyBorder="1"/>
    <xf numFmtId="0" fontId="29" fillId="2" borderId="6" xfId="0" applyFont="1" applyFill="1" applyBorder="1"/>
    <xf numFmtId="0" fontId="30" fillId="2" borderId="9" xfId="0" applyFont="1" applyFill="1" applyBorder="1"/>
    <xf numFmtId="0" fontId="24" fillId="2" borderId="17" xfId="0" applyFont="1" applyFill="1" applyBorder="1"/>
    <xf numFmtId="0" fontId="15" fillId="2" borderId="2" xfId="0" applyFont="1" applyFill="1" applyBorder="1"/>
    <xf numFmtId="0" fontId="24" fillId="2" borderId="7" xfId="0" applyFont="1" applyFill="1" applyBorder="1"/>
    <xf numFmtId="0" fontId="15" fillId="2" borderId="0" xfId="0" applyFont="1" applyFill="1"/>
    <xf numFmtId="0" fontId="31" fillId="2" borderId="0" xfId="0" applyFont="1" applyFill="1"/>
    <xf numFmtId="0" fontId="15" fillId="2" borderId="18" xfId="0" applyFont="1" applyFill="1" applyBorder="1"/>
    <xf numFmtId="0" fontId="15" fillId="4" borderId="0" xfId="0" applyFont="1" applyFill="1"/>
    <xf numFmtId="0" fontId="15" fillId="5" borderId="0" xfId="0" applyFont="1" applyFill="1"/>
    <xf numFmtId="0" fontId="15" fillId="6" borderId="0" xfId="0" applyFont="1" applyFill="1"/>
    <xf numFmtId="0" fontId="15" fillId="7" borderId="0" xfId="0" applyFont="1" applyFill="1"/>
    <xf numFmtId="0" fontId="15" fillId="2" borderId="7" xfId="0" applyFont="1" applyFill="1" applyBorder="1"/>
    <xf numFmtId="0" fontId="15" fillId="8" borderId="0" xfId="0" applyFont="1" applyFill="1"/>
    <xf numFmtId="0" fontId="15" fillId="9" borderId="0" xfId="0" applyFont="1" applyFill="1"/>
    <xf numFmtId="0" fontId="15" fillId="10" borderId="0" xfId="0" applyFont="1" applyFill="1"/>
    <xf numFmtId="0" fontId="15" fillId="11" borderId="0" xfId="0" applyFont="1" applyFill="1"/>
    <xf numFmtId="0" fontId="24" fillId="2" borderId="9" xfId="0" applyFont="1" applyFill="1" applyBorder="1" applyAlignment="1">
      <alignment vertical="center"/>
    </xf>
    <xf numFmtId="165" fontId="19" fillId="2" borderId="0" xfId="0" applyNumberFormat="1" applyFont="1" applyFill="1" applyAlignment="1">
      <alignment vertical="center"/>
    </xf>
    <xf numFmtId="0" fontId="24" fillId="2" borderId="19" xfId="0" applyFont="1" applyFill="1" applyBorder="1"/>
    <xf numFmtId="0" fontId="20" fillId="2" borderId="5" xfId="0" applyFont="1" applyFill="1" applyBorder="1"/>
    <xf numFmtId="0" fontId="25" fillId="2" borderId="0" xfId="0" applyFont="1" applyFill="1"/>
    <xf numFmtId="0" fontId="30" fillId="2" borderId="16" xfId="0" applyFont="1" applyFill="1" applyBorder="1"/>
    <xf numFmtId="0" fontId="29" fillId="2" borderId="19" xfId="0" applyFont="1" applyFill="1" applyBorder="1"/>
    <xf numFmtId="17" fontId="16" fillId="2" borderId="0" xfId="0" applyNumberFormat="1" applyFont="1" applyFill="1" applyAlignment="1">
      <alignment horizontal="right"/>
    </xf>
    <xf numFmtId="165" fontId="14" fillId="0" borderId="0" xfId="0" applyNumberFormat="1" applyFont="1" applyAlignment="1">
      <alignment vertical="center"/>
    </xf>
    <xf numFmtId="166" fontId="19" fillId="2" borderId="18" xfId="0" applyNumberFormat="1" applyFont="1" applyFill="1" applyBorder="1" applyAlignment="1">
      <alignment horizontal="right" vertical="center"/>
    </xf>
    <xf numFmtId="166" fontId="20" fillId="2" borderId="18" xfId="0" applyNumberFormat="1" applyFont="1" applyFill="1" applyBorder="1"/>
    <xf numFmtId="0" fontId="12" fillId="0" borderId="0" xfId="0" applyFont="1"/>
    <xf numFmtId="0" fontId="12" fillId="2" borderId="18" xfId="0" applyFont="1" applyFill="1" applyBorder="1"/>
    <xf numFmtId="0" fontId="12" fillId="2" borderId="0" xfId="0" applyFont="1" applyFill="1"/>
    <xf numFmtId="0" fontId="12" fillId="2" borderId="6" xfId="0" applyFont="1" applyFill="1" applyBorder="1"/>
    <xf numFmtId="0" fontId="12" fillId="2" borderId="5" xfId="0" applyFont="1" applyFill="1" applyBorder="1"/>
    <xf numFmtId="164" fontId="12" fillId="2" borderId="18" xfId="0" applyNumberFormat="1" applyFont="1" applyFill="1" applyBorder="1"/>
    <xf numFmtId="2" fontId="12" fillId="2" borderId="0" xfId="0" applyNumberFormat="1" applyFont="1" applyFill="1"/>
    <xf numFmtId="164" fontId="12" fillId="2" borderId="0" xfId="0" applyNumberFormat="1" applyFont="1" applyFill="1"/>
    <xf numFmtId="0" fontId="12" fillId="2" borderId="10" xfId="0" applyFont="1" applyFill="1" applyBorder="1"/>
    <xf numFmtId="0" fontId="12" fillId="2" borderId="11" xfId="0" applyFont="1" applyFill="1" applyBorder="1"/>
    <xf numFmtId="0" fontId="12" fillId="2" borderId="12" xfId="0" applyFont="1" applyFill="1" applyBorder="1"/>
    <xf numFmtId="10" fontId="12" fillId="0" borderId="0" xfId="0" applyNumberFormat="1" applyFont="1" applyAlignment="1">
      <alignment horizontal="left" vertical="center" indent="2"/>
    </xf>
    <xf numFmtId="165" fontId="12" fillId="0" borderId="0" xfId="0" applyNumberFormat="1" applyFont="1" applyAlignment="1">
      <alignment vertical="center"/>
    </xf>
    <xf numFmtId="164" fontId="12" fillId="2" borderId="18" xfId="0" applyNumberFormat="1" applyFont="1" applyFill="1" applyBorder="1" applyAlignment="1">
      <alignment horizontal="right" vertical="center"/>
    </xf>
    <xf numFmtId="2" fontId="12" fillId="2" borderId="0" xfId="0" applyNumberFormat="1" applyFont="1" applyFill="1" applyAlignment="1">
      <alignment horizontal="right" vertical="center"/>
    </xf>
    <xf numFmtId="1" fontId="12" fillId="2" borderId="0" xfId="0" applyNumberFormat="1" applyFont="1" applyFill="1" applyAlignment="1">
      <alignment horizontal="right" vertical="center"/>
    </xf>
    <xf numFmtId="0" fontId="12" fillId="0" borderId="0" xfId="0" applyFont="1" applyAlignment="1">
      <alignment horizontal="left" vertical="center"/>
    </xf>
    <xf numFmtId="2" fontId="12" fillId="2" borderId="18" xfId="0" applyNumberFormat="1" applyFont="1" applyFill="1" applyBorder="1" applyAlignment="1">
      <alignment horizontal="right" vertical="center"/>
    </xf>
    <xf numFmtId="0" fontId="12" fillId="2" borderId="0" xfId="0" applyFont="1" applyFill="1" applyAlignment="1">
      <alignment horizontal="left" vertical="center"/>
    </xf>
    <xf numFmtId="167" fontId="12" fillId="2" borderId="18" xfId="0" applyNumberFormat="1" applyFont="1" applyFill="1" applyBorder="1" applyAlignment="1">
      <alignment horizontal="right" vertical="center"/>
    </xf>
    <xf numFmtId="166" fontId="20" fillId="2" borderId="6" xfId="0" applyNumberFormat="1" applyFont="1" applyFill="1" applyBorder="1"/>
    <xf numFmtId="166" fontId="12" fillId="0" borderId="0" xfId="0" applyNumberFormat="1" applyFont="1"/>
    <xf numFmtId="166" fontId="25" fillId="0" borderId="0" xfId="0" applyNumberFormat="1" applyFont="1"/>
    <xf numFmtId="166" fontId="20" fillId="0" borderId="0" xfId="0" applyNumberFormat="1" applyFont="1"/>
    <xf numFmtId="166" fontId="12" fillId="2" borderId="18" xfId="0" applyNumberFormat="1" applyFont="1" applyFill="1" applyBorder="1"/>
    <xf numFmtId="166" fontId="20" fillId="2" borderId="5" xfId="0" applyNumberFormat="1" applyFont="1" applyFill="1" applyBorder="1"/>
    <xf numFmtId="0" fontId="11" fillId="0" borderId="0" xfId="0" applyFont="1"/>
    <xf numFmtId="166" fontId="10" fillId="0" borderId="0" xfId="0" applyNumberFormat="1" applyFont="1"/>
    <xf numFmtId="0" fontId="10" fillId="0" borderId="0" xfId="0" applyFont="1"/>
    <xf numFmtId="0" fontId="9" fillId="0" borderId="0" xfId="0" applyFont="1"/>
    <xf numFmtId="166" fontId="9" fillId="2" borderId="18" xfId="0" applyNumberFormat="1" applyFont="1" applyFill="1" applyBorder="1"/>
    <xf numFmtId="166" fontId="8" fillId="0" borderId="0" xfId="0" applyNumberFormat="1" applyFont="1"/>
    <xf numFmtId="0" fontId="35" fillId="12" borderId="0" xfId="0" applyFont="1" applyFill="1"/>
    <xf numFmtId="0" fontId="36" fillId="12" borderId="4" xfId="0" applyFont="1" applyFill="1" applyBorder="1"/>
    <xf numFmtId="0" fontId="32" fillId="12" borderId="15" xfId="0" applyFont="1" applyFill="1" applyBorder="1"/>
    <xf numFmtId="0" fontId="36" fillId="12" borderId="16" xfId="0" applyFont="1" applyFill="1" applyBorder="1"/>
    <xf numFmtId="0" fontId="36" fillId="12" borderId="9" xfId="0" applyFont="1" applyFill="1" applyBorder="1"/>
    <xf numFmtId="0" fontId="37" fillId="12" borderId="19" xfId="0" applyFont="1" applyFill="1" applyBorder="1"/>
    <xf numFmtId="0" fontId="37" fillId="12" borderId="5" xfId="0" applyFont="1" applyFill="1" applyBorder="1"/>
    <xf numFmtId="165" fontId="32" fillId="12" borderId="18" xfId="0" applyNumberFormat="1" applyFont="1" applyFill="1" applyBorder="1"/>
    <xf numFmtId="0" fontId="35" fillId="12" borderId="10" xfId="0" applyFont="1" applyFill="1" applyBorder="1"/>
    <xf numFmtId="0" fontId="35" fillId="12" borderId="11" xfId="0" applyFont="1" applyFill="1" applyBorder="1"/>
    <xf numFmtId="0" fontId="35" fillId="12" borderId="12" xfId="0" applyFont="1" applyFill="1" applyBorder="1"/>
    <xf numFmtId="0" fontId="35" fillId="12" borderId="6" xfId="0" applyFont="1" applyFill="1" applyBorder="1"/>
    <xf numFmtId="0" fontId="7" fillId="0" borderId="0" xfId="0" applyFont="1"/>
    <xf numFmtId="0" fontId="22" fillId="2" borderId="0" xfId="177" applyFill="1" applyBorder="1" applyAlignment="1" applyProtection="1"/>
    <xf numFmtId="0" fontId="22" fillId="12" borderId="18" xfId="177" applyFill="1" applyBorder="1" applyAlignment="1" applyProtection="1"/>
    <xf numFmtId="0" fontId="39" fillId="2" borderId="0" xfId="0" applyFont="1" applyFill="1"/>
    <xf numFmtId="17" fontId="16" fillId="2" borderId="0" xfId="0" applyNumberFormat="1" applyFont="1" applyFill="1"/>
    <xf numFmtId="0" fontId="6" fillId="0" borderId="0" xfId="0" applyFont="1"/>
    <xf numFmtId="0" fontId="32" fillId="12" borderId="18" xfId="0" applyFont="1" applyFill="1" applyBorder="1"/>
    <xf numFmtId="1" fontId="20" fillId="2" borderId="0" xfId="0" applyNumberFormat="1" applyFont="1" applyFill="1"/>
    <xf numFmtId="0" fontId="5" fillId="2" borderId="18" xfId="0" applyFont="1" applyFill="1" applyBorder="1"/>
    <xf numFmtId="0" fontId="5" fillId="0" borderId="0" xfId="0" applyFont="1"/>
    <xf numFmtId="166" fontId="5" fillId="2" borderId="18" xfId="0" applyNumberFormat="1" applyFont="1" applyFill="1" applyBorder="1"/>
    <xf numFmtId="165" fontId="5" fillId="0" borderId="0" xfId="0" quotePrefix="1" applyNumberFormat="1" applyFont="1" applyAlignment="1">
      <alignment vertical="center"/>
    </xf>
    <xf numFmtId="0" fontId="25" fillId="0" borderId="0" xfId="0" quotePrefix="1" applyFont="1"/>
    <xf numFmtId="2" fontId="29" fillId="2" borderId="0" xfId="0" applyNumberFormat="1" applyFont="1" applyFill="1"/>
    <xf numFmtId="0" fontId="29" fillId="2" borderId="0" xfId="0" quotePrefix="1" applyFont="1" applyFill="1"/>
    <xf numFmtId="1" fontId="19" fillId="2" borderId="18" xfId="0" applyNumberFormat="1" applyFont="1" applyFill="1" applyBorder="1" applyAlignment="1">
      <alignment horizontal="right" vertical="center"/>
    </xf>
    <xf numFmtId="1" fontId="12" fillId="2" borderId="18" xfId="0" applyNumberFormat="1" applyFont="1" applyFill="1" applyBorder="1"/>
    <xf numFmtId="165" fontId="29" fillId="2" borderId="0" xfId="0" applyNumberFormat="1" applyFont="1" applyFill="1"/>
    <xf numFmtId="1" fontId="29" fillId="2" borderId="0" xfId="0" applyNumberFormat="1" applyFont="1" applyFill="1"/>
    <xf numFmtId="1" fontId="12" fillId="2" borderId="18" xfId="0" applyNumberFormat="1" applyFont="1" applyFill="1" applyBorder="1" applyAlignment="1">
      <alignment horizontal="right" vertical="center"/>
    </xf>
    <xf numFmtId="0" fontId="19" fillId="2" borderId="15" xfId="0" applyFont="1" applyFill="1" applyBorder="1"/>
    <xf numFmtId="2" fontId="19" fillId="2" borderId="0" xfId="0" applyNumberFormat="1" applyFont="1" applyFill="1"/>
    <xf numFmtId="0" fontId="17" fillId="0" borderId="0" xfId="0" applyFont="1"/>
    <xf numFmtId="0" fontId="19" fillId="2" borderId="5" xfId="0" applyFont="1" applyFill="1" applyBorder="1"/>
    <xf numFmtId="0" fontId="18" fillId="0" borderId="0" xfId="0" applyFont="1"/>
    <xf numFmtId="0" fontId="13" fillId="0" borderId="0" xfId="0" applyFont="1"/>
    <xf numFmtId="0" fontId="32" fillId="0" borderId="0" xfId="0" applyFont="1"/>
    <xf numFmtId="0" fontId="19" fillId="2" borderId="10" xfId="0" applyFont="1" applyFill="1" applyBorder="1"/>
    <xf numFmtId="0" fontId="19" fillId="2" borderId="11" xfId="0" applyFont="1" applyFill="1" applyBorder="1"/>
    <xf numFmtId="0" fontId="19" fillId="2" borderId="12" xfId="0" applyFont="1" applyFill="1" applyBorder="1"/>
    <xf numFmtId="0" fontId="16" fillId="2" borderId="15" xfId="0" applyFont="1" applyFill="1" applyBorder="1"/>
    <xf numFmtId="0" fontId="16" fillId="2" borderId="5" xfId="0" applyFont="1" applyFill="1" applyBorder="1"/>
    <xf numFmtId="0" fontId="5" fillId="2" borderId="0" xfId="0" applyFont="1" applyFill="1"/>
    <xf numFmtId="0" fontId="16" fillId="2" borderId="10" xfId="0" applyFont="1" applyFill="1" applyBorder="1"/>
    <xf numFmtId="0" fontId="16" fillId="2" borderId="11" xfId="0" applyFont="1" applyFill="1" applyBorder="1"/>
    <xf numFmtId="49" fontId="16" fillId="2" borderId="11" xfId="0" applyNumberFormat="1" applyFont="1" applyFill="1" applyBorder="1"/>
    <xf numFmtId="0" fontId="16" fillId="2" borderId="12" xfId="0" applyFont="1" applyFill="1" applyBorder="1"/>
    <xf numFmtId="0" fontId="5" fillId="0" borderId="0" xfId="0" applyFont="1" applyAlignment="1">
      <alignment vertical="top"/>
    </xf>
    <xf numFmtId="0" fontId="29" fillId="2" borderId="5" xfId="0" applyFont="1" applyFill="1" applyBorder="1"/>
    <xf numFmtId="0" fontId="38" fillId="0" borderId="0" xfId="0" applyFont="1"/>
    <xf numFmtId="9" fontId="29" fillId="2" borderId="0" xfId="0" applyNumberFormat="1" applyFont="1" applyFill="1"/>
    <xf numFmtId="0" fontId="29" fillId="2" borderId="11" xfId="0" applyFont="1" applyFill="1" applyBorder="1"/>
    <xf numFmtId="0" fontId="29" fillId="2" borderId="12" xfId="0" applyFont="1" applyFill="1" applyBorder="1"/>
    <xf numFmtId="0" fontId="40" fillId="2" borderId="4" xfId="0" applyFont="1" applyFill="1" applyBorder="1"/>
    <xf numFmtId="0" fontId="40" fillId="2" borderId="9" xfId="0" applyFont="1" applyFill="1" applyBorder="1"/>
    <xf numFmtId="0" fontId="0" fillId="2" borderId="0" xfId="0" applyFill="1"/>
    <xf numFmtId="0" fontId="0" fillId="2" borderId="9" xfId="0" applyFill="1" applyBorder="1"/>
    <xf numFmtId="0" fontId="0" fillId="2" borderId="4" xfId="0" applyFill="1" applyBorder="1"/>
    <xf numFmtId="0" fontId="0" fillId="2" borderId="11" xfId="0" applyFill="1" applyBorder="1"/>
    <xf numFmtId="0" fontId="36" fillId="12" borderId="3" xfId="0" applyFont="1" applyFill="1" applyBorder="1"/>
    <xf numFmtId="0" fontId="36" fillId="12" borderId="15" xfId="0" applyFont="1" applyFill="1" applyBorder="1"/>
    <xf numFmtId="0" fontId="36" fillId="12" borderId="19" xfId="0" applyFont="1" applyFill="1" applyBorder="1"/>
    <xf numFmtId="0" fontId="38" fillId="0" borderId="6" xfId="0" applyFont="1" applyBorder="1"/>
    <xf numFmtId="0" fontId="38" fillId="0" borderId="5" xfId="0" applyFont="1" applyBorder="1"/>
    <xf numFmtId="0" fontId="32" fillId="0" borderId="6" xfId="0" applyFont="1" applyBorder="1"/>
    <xf numFmtId="14" fontId="32" fillId="0" borderId="5" xfId="0" applyNumberFormat="1" applyFont="1" applyBorder="1"/>
    <xf numFmtId="166" fontId="4" fillId="2" borderId="18" xfId="0" applyNumberFormat="1" applyFont="1" applyFill="1" applyBorder="1"/>
    <xf numFmtId="166" fontId="3" fillId="2" borderId="18" xfId="0" applyNumberFormat="1" applyFont="1" applyFill="1" applyBorder="1"/>
    <xf numFmtId="0" fontId="2" fillId="2" borderId="0" xfId="0" applyFont="1" applyFill="1"/>
    <xf numFmtId="0" fontId="2" fillId="0" borderId="0" xfId="0" applyFont="1"/>
    <xf numFmtId="0" fontId="32" fillId="12" borderId="17" xfId="0" applyFont="1" applyFill="1" applyBorder="1" applyAlignment="1">
      <alignment horizontal="left" vertical="top" wrapText="1"/>
    </xf>
    <xf numFmtId="0" fontId="32" fillId="12" borderId="2" xfId="0" applyFont="1" applyFill="1" applyBorder="1" applyAlignment="1">
      <alignment horizontal="left" vertical="top" wrapText="1"/>
    </xf>
    <xf numFmtId="0" fontId="32" fillId="12" borderId="13" xfId="0" applyFont="1" applyFill="1" applyBorder="1" applyAlignment="1">
      <alignment horizontal="left" vertical="top" wrapText="1"/>
    </xf>
    <xf numFmtId="0" fontId="32" fillId="12" borderId="7" xfId="0" applyFont="1" applyFill="1" applyBorder="1" applyAlignment="1">
      <alignment horizontal="left" vertical="top" wrapText="1"/>
    </xf>
    <xf numFmtId="0" fontId="32" fillId="12" borderId="0" xfId="0" applyFont="1" applyFill="1" applyAlignment="1">
      <alignment horizontal="left" vertical="top" wrapText="1"/>
    </xf>
    <xf numFmtId="0" fontId="32" fillId="12" borderId="8" xfId="0" applyFont="1" applyFill="1" applyBorder="1" applyAlignment="1">
      <alignment horizontal="left" vertical="top" wrapText="1"/>
    </xf>
    <xf numFmtId="0" fontId="32" fillId="12" borderId="1" xfId="0" applyFont="1" applyFill="1" applyBorder="1" applyAlignment="1">
      <alignment horizontal="left" vertical="top" wrapText="1"/>
    </xf>
    <xf numFmtId="0" fontId="32" fillId="12" borderId="9" xfId="0" applyFont="1" applyFill="1" applyBorder="1" applyAlignment="1">
      <alignment horizontal="left" vertical="top" wrapText="1"/>
    </xf>
    <xf numFmtId="0" fontId="32" fillId="12" borderId="14" xfId="0" applyFont="1" applyFill="1" applyBorder="1" applyAlignment="1">
      <alignment horizontal="left" vertical="top" wrapText="1"/>
    </xf>
    <xf numFmtId="2" fontId="12" fillId="2" borderId="18" xfId="0" applyNumberFormat="1" applyFont="1" applyFill="1" applyBorder="1"/>
    <xf numFmtId="0" fontId="1" fillId="2" borderId="18" xfId="0" applyFont="1" applyFill="1" applyBorder="1"/>
  </cellXfs>
  <cellStyles count="4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BA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41</xdr:row>
      <xdr:rowOff>0</xdr:rowOff>
    </xdr:from>
    <xdr:to>
      <xdr:col>15</xdr:col>
      <xdr:colOff>2032000</xdr:colOff>
      <xdr:row>79</xdr:row>
      <xdr:rowOff>165100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6591300" y="24574500"/>
          <a:ext cx="6477000" cy="7886700"/>
        </a:xfrm>
        <a:prstGeom prst="rect">
          <a:avLst/>
        </a:prstGeom>
      </xdr:spPr>
    </xdr:pic>
    <xdr:clientData/>
  </xdr:twoCellAnchor>
  <xdr:twoCellAnchor editAs="oneCell">
    <xdr:from>
      <xdr:col>10</xdr:col>
      <xdr:colOff>0</xdr:colOff>
      <xdr:row>84</xdr:row>
      <xdr:rowOff>76200</xdr:rowOff>
    </xdr:from>
    <xdr:to>
      <xdr:col>15</xdr:col>
      <xdr:colOff>3987800</xdr:colOff>
      <xdr:row>132</xdr:row>
      <xdr:rowOff>177800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6591300" y="33388300"/>
          <a:ext cx="8432800" cy="9855200"/>
        </a:xfrm>
        <a:prstGeom prst="rect">
          <a:avLst/>
        </a:prstGeom>
      </xdr:spPr>
    </xdr:pic>
    <xdr:clientData/>
  </xdr:twoCellAnchor>
  <xdr:twoCellAnchor editAs="oneCell">
    <xdr:from>
      <xdr:col>15</xdr:col>
      <xdr:colOff>2667000</xdr:colOff>
      <xdr:row>0</xdr:row>
      <xdr:rowOff>0</xdr:rowOff>
    </xdr:from>
    <xdr:to>
      <xdr:col>27</xdr:col>
      <xdr:colOff>177800</xdr:colOff>
      <xdr:row>88</xdr:row>
      <xdr:rowOff>114277</xdr:rowOff>
    </xdr:to>
    <xdr:pic>
      <xdr:nvPicPr>
        <xdr:cNvPr id="8" name="Picture 7">
          <a:extLst>
            <a:ext uri="{FF2B5EF4-FFF2-40B4-BE49-F238E27FC236}">
              <a16:creationId xmlns:a16="http://schemas.microsoft.com/office/drawing/2014/main" id="{682E6D6A-CC2E-764D-8BAD-4C126BB71CB8}"/>
            </a:ext>
          </a:extLst>
        </xdr:cNvPr>
        <xdr:cNvPicPr>
          <a:picLocks noChangeAspect="1"/>
        </xdr:cNvPicPr>
      </xdr:nvPicPr>
      <xdr:blipFill>
        <a:blip xmlns:r="http://schemas.openxmlformats.org/officeDocument/2006/relationships" r:embed="rId3"/>
        <a:stretch>
          <a:fillRect/>
        </a:stretch>
      </xdr:blipFill>
      <xdr:spPr>
        <a:xfrm>
          <a:off x="15951200" y="0"/>
          <a:ext cx="13004800" cy="1823717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refman.et-model.com/publications/2012"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ecb.europa.eu/stats/exchange/eurofxref/html/eurofxref-graph-usd.e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4" sqref="C4"/>
    </sheetView>
  </sheetViews>
  <sheetFormatPr baseColWidth="10" defaultColWidth="10.6640625" defaultRowHeight="16"/>
  <cols>
    <col min="1" max="1" width="3.5" style="29" customWidth="1"/>
    <col min="2" max="2" width="11.5" style="21" customWidth="1"/>
    <col min="3" max="3" width="38.5" style="21" customWidth="1"/>
    <col min="4" max="16384" width="10.6640625" style="21"/>
  </cols>
  <sheetData>
    <row r="1" spans="1:3" s="27" customFormat="1">
      <c r="A1" s="25"/>
      <c r="B1" s="26"/>
      <c r="C1" s="26"/>
    </row>
    <row r="2" spans="1:3" ht="21">
      <c r="A2" s="1"/>
      <c r="B2" s="28" t="s">
        <v>9</v>
      </c>
      <c r="C2" s="28"/>
    </row>
    <row r="3" spans="1:3">
      <c r="A3" s="1"/>
      <c r="B3" s="8"/>
      <c r="C3" s="8"/>
    </row>
    <row r="4" spans="1:3">
      <c r="A4" s="1"/>
      <c r="B4" s="2" t="s">
        <v>10</v>
      </c>
      <c r="C4" s="3" t="s">
        <v>143</v>
      </c>
    </row>
    <row r="5" spans="1:3">
      <c r="A5" s="1"/>
      <c r="B5" s="4" t="s">
        <v>40</v>
      </c>
      <c r="C5" s="5" t="s">
        <v>139</v>
      </c>
    </row>
    <row r="6" spans="1:3">
      <c r="A6" s="1"/>
      <c r="B6" s="6" t="s">
        <v>12</v>
      </c>
      <c r="C6" s="7" t="s">
        <v>13</v>
      </c>
    </row>
    <row r="7" spans="1:3">
      <c r="A7" s="1"/>
      <c r="B7" s="8"/>
      <c r="C7" s="8"/>
    </row>
    <row r="8" spans="1:3">
      <c r="A8" s="1"/>
      <c r="B8" s="8"/>
      <c r="C8" s="8"/>
    </row>
    <row r="9" spans="1:3">
      <c r="A9" s="1"/>
      <c r="B9" s="62" t="s">
        <v>25</v>
      </c>
      <c r="C9" s="63"/>
    </row>
    <row r="10" spans="1:3">
      <c r="A10" s="1"/>
      <c r="B10" s="64"/>
      <c r="C10" s="65"/>
    </row>
    <row r="11" spans="1:3">
      <c r="A11" s="1"/>
      <c r="B11" s="64" t="s">
        <v>26</v>
      </c>
      <c r="C11" s="66" t="s">
        <v>27</v>
      </c>
    </row>
    <row r="12" spans="1:3" ht="17" thickBot="1">
      <c r="A12" s="1"/>
      <c r="B12" s="64"/>
      <c r="C12" s="13" t="s">
        <v>28</v>
      </c>
    </row>
    <row r="13" spans="1:3" ht="17" thickBot="1">
      <c r="A13" s="1"/>
      <c r="B13" s="64"/>
      <c r="C13" s="67" t="s">
        <v>29</v>
      </c>
    </row>
    <row r="14" spans="1:3">
      <c r="A14" s="1"/>
      <c r="B14" s="64"/>
      <c r="C14" s="65" t="s">
        <v>30</v>
      </c>
    </row>
    <row r="15" spans="1:3">
      <c r="A15" s="1"/>
      <c r="B15" s="64"/>
      <c r="C15" s="65"/>
    </row>
    <row r="16" spans="1:3">
      <c r="A16" s="1"/>
      <c r="B16" s="64" t="s">
        <v>31</v>
      </c>
      <c r="C16" s="68" t="s">
        <v>32</v>
      </c>
    </row>
    <row r="17" spans="1:3">
      <c r="A17" s="1"/>
      <c r="B17" s="64"/>
      <c r="C17" s="69" t="s">
        <v>33</v>
      </c>
    </row>
    <row r="18" spans="1:3">
      <c r="A18" s="1"/>
      <c r="B18" s="64"/>
      <c r="C18" s="70" t="s">
        <v>34</v>
      </c>
    </row>
    <row r="19" spans="1:3">
      <c r="A19" s="1"/>
      <c r="B19" s="64"/>
      <c r="C19" s="71" t="s">
        <v>35</v>
      </c>
    </row>
    <row r="20" spans="1:3">
      <c r="A20" s="1"/>
      <c r="B20" s="72"/>
      <c r="C20" s="73" t="s">
        <v>36</v>
      </c>
    </row>
    <row r="21" spans="1:3">
      <c r="A21" s="1"/>
      <c r="B21" s="72"/>
      <c r="C21" s="74" t="s">
        <v>37</v>
      </c>
    </row>
    <row r="22" spans="1:3">
      <c r="A22" s="1"/>
      <c r="B22" s="72"/>
      <c r="C22" s="75" t="s">
        <v>38</v>
      </c>
    </row>
    <row r="23" spans="1:3">
      <c r="B23" s="72"/>
      <c r="C23" s="76" t="s">
        <v>39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K45"/>
  <sheetViews>
    <sheetView tabSelected="1" workbookViewId="0">
      <selection activeCell="C24" sqref="C24"/>
    </sheetView>
  </sheetViews>
  <sheetFormatPr baseColWidth="10" defaultColWidth="10.6640625" defaultRowHeight="16"/>
  <cols>
    <col min="1" max="2" width="3.5" style="33" customWidth="1"/>
    <col min="3" max="3" width="51.5" style="33" customWidth="1"/>
    <col min="4" max="4" width="9.5" style="33" customWidth="1"/>
    <col min="5" max="5" width="15.5" style="33" customWidth="1"/>
    <col min="6" max="6" width="4.5" style="33" customWidth="1"/>
    <col min="7" max="7" width="37.83203125" style="33" customWidth="1"/>
    <col min="8" max="8" width="5.1640625" style="33" customWidth="1"/>
    <col min="9" max="9" width="42.5" style="33" customWidth="1"/>
    <col min="10" max="10" width="5.5" style="33" customWidth="1"/>
    <col min="11" max="16384" width="10.6640625" style="33"/>
  </cols>
  <sheetData>
    <row r="2" spans="1:11">
      <c r="B2" s="192" t="s">
        <v>111</v>
      </c>
      <c r="C2" s="193"/>
      <c r="D2" s="193"/>
      <c r="E2" s="194"/>
    </row>
    <row r="3" spans="1:11">
      <c r="B3" s="195"/>
      <c r="C3" s="196"/>
      <c r="D3" s="196"/>
      <c r="E3" s="197"/>
    </row>
    <row r="4" spans="1:11">
      <c r="B4" s="195"/>
      <c r="C4" s="196"/>
      <c r="D4" s="196"/>
      <c r="E4" s="197"/>
      <c r="G4" s="139"/>
      <c r="I4" s="139"/>
    </row>
    <row r="5" spans="1:11">
      <c r="B5" s="198"/>
      <c r="C5" s="199"/>
      <c r="D5" s="199"/>
      <c r="E5" s="200"/>
      <c r="G5" s="139"/>
      <c r="I5" s="139"/>
    </row>
    <row r="6" spans="1:11">
      <c r="G6" s="139"/>
    </row>
    <row r="7" spans="1:11" ht="17" thickBot="1"/>
    <row r="8" spans="1:11">
      <c r="B8" s="34"/>
      <c r="C8" s="20"/>
      <c r="D8" s="20"/>
      <c r="E8" s="20"/>
      <c r="F8" s="20"/>
      <c r="G8" s="20"/>
      <c r="H8" s="20"/>
      <c r="I8" s="20"/>
      <c r="J8" s="35"/>
    </row>
    <row r="9" spans="1:11" s="13" customFormat="1">
      <c r="B9" s="23"/>
      <c r="C9" s="16" t="s">
        <v>18</v>
      </c>
      <c r="D9" s="17" t="s">
        <v>7</v>
      </c>
      <c r="E9" s="15" t="s">
        <v>3</v>
      </c>
      <c r="F9" s="16"/>
      <c r="G9" s="16" t="s">
        <v>6</v>
      </c>
      <c r="H9" s="16"/>
      <c r="I9" s="16" t="s">
        <v>0</v>
      </c>
      <c r="J9" s="79"/>
    </row>
    <row r="10" spans="1:11" s="13" customFormat="1">
      <c r="B10" s="24"/>
      <c r="D10" s="31"/>
      <c r="J10" s="14"/>
    </row>
    <row r="11" spans="1:11" s="13" customFormat="1" ht="17" thickBot="1">
      <c r="B11" s="24"/>
      <c r="C11" s="13" t="s">
        <v>43</v>
      </c>
      <c r="D11" s="31"/>
      <c r="J11" s="14"/>
    </row>
    <row r="12" spans="1:11" s="13" customFormat="1" ht="17" thickBot="1">
      <c r="B12" s="24"/>
      <c r="C12" s="137" t="s">
        <v>113</v>
      </c>
      <c r="D12" s="144" t="s">
        <v>2</v>
      </c>
      <c r="E12" s="87">
        <f>'Research data'!H7</f>
        <v>1</v>
      </c>
      <c r="F12" s="36"/>
      <c r="G12" s="141" t="s">
        <v>115</v>
      </c>
      <c r="H12" s="30"/>
      <c r="I12" s="140" t="s">
        <v>117</v>
      </c>
      <c r="J12" s="14"/>
    </row>
    <row r="13" spans="1:11" ht="17" thickBot="1">
      <c r="A13" s="13"/>
      <c r="B13" s="24"/>
      <c r="C13" s="88" t="s">
        <v>59</v>
      </c>
      <c r="D13" s="144" t="s">
        <v>2</v>
      </c>
      <c r="E13" s="87">
        <f>'Research data'!H8</f>
        <v>0</v>
      </c>
      <c r="F13" s="36"/>
      <c r="G13" s="141" t="s">
        <v>116</v>
      </c>
      <c r="H13" s="30"/>
      <c r="I13" s="140" t="s">
        <v>117</v>
      </c>
      <c r="J13" s="14"/>
      <c r="K13" s="13"/>
    </row>
    <row r="14" spans="1:11" ht="17" thickBot="1">
      <c r="A14" s="13"/>
      <c r="B14" s="24"/>
      <c r="C14" s="88" t="s">
        <v>58</v>
      </c>
      <c r="D14" s="22" t="s">
        <v>2</v>
      </c>
      <c r="E14" s="87">
        <f>'Research data'!H9</f>
        <v>0.81300813008130079</v>
      </c>
      <c r="F14" s="36"/>
      <c r="G14" s="88" t="s">
        <v>47</v>
      </c>
      <c r="H14" s="30"/>
      <c r="I14" s="140" t="s">
        <v>117</v>
      </c>
      <c r="J14" s="14"/>
      <c r="K14" s="13"/>
    </row>
    <row r="15" spans="1:11" ht="17" thickBot="1">
      <c r="A15" s="90"/>
      <c r="B15" s="91"/>
      <c r="C15" s="132" t="s">
        <v>109</v>
      </c>
      <c r="D15" s="22" t="s">
        <v>61</v>
      </c>
      <c r="E15" s="87">
        <f>'Research data'!H10</f>
        <v>369</v>
      </c>
      <c r="F15" s="88"/>
      <c r="G15" s="132" t="s">
        <v>110</v>
      </c>
      <c r="H15" s="88"/>
      <c r="I15" s="140" t="s">
        <v>117</v>
      </c>
      <c r="J15" s="92"/>
    </row>
    <row r="16" spans="1:11" ht="17" thickBot="1">
      <c r="A16" s="90"/>
      <c r="B16" s="91"/>
      <c r="C16" s="114" t="s">
        <v>90</v>
      </c>
      <c r="D16" s="22" t="s">
        <v>118</v>
      </c>
      <c r="E16" s="87">
        <f>'Research data'!H11</f>
        <v>8322</v>
      </c>
      <c r="F16" s="88"/>
      <c r="G16" s="88"/>
      <c r="H16" s="88"/>
      <c r="I16" s="140" t="s">
        <v>117</v>
      </c>
      <c r="J16" s="92"/>
    </row>
    <row r="17" spans="1:10" ht="17" thickBot="1">
      <c r="B17" s="91"/>
      <c r="C17" s="88" t="s">
        <v>63</v>
      </c>
      <c r="D17" s="22" t="s">
        <v>2</v>
      </c>
      <c r="E17" s="87">
        <v>1</v>
      </c>
      <c r="F17" s="88"/>
      <c r="G17" s="88"/>
      <c r="H17" s="88"/>
      <c r="I17" s="140" t="s">
        <v>114</v>
      </c>
      <c r="J17" s="92"/>
    </row>
    <row r="18" spans="1:10" ht="17" thickBot="1">
      <c r="B18" s="91"/>
      <c r="C18" s="191" t="s">
        <v>144</v>
      </c>
      <c r="D18" s="22" t="s">
        <v>61</v>
      </c>
      <c r="E18" s="93">
        <f>'Research data'!H12</f>
        <v>300</v>
      </c>
      <c r="F18" s="88"/>
      <c r="G18" s="88"/>
      <c r="H18" s="88"/>
      <c r="I18" s="140" t="s">
        <v>117</v>
      </c>
      <c r="J18" s="92"/>
    </row>
    <row r="19" spans="1:10">
      <c r="B19" s="37"/>
      <c r="J19" s="80"/>
    </row>
    <row r="20" spans="1:10" ht="17" thickBot="1">
      <c r="B20" s="37"/>
      <c r="C20" s="13" t="s">
        <v>42</v>
      </c>
      <c r="J20" s="80"/>
    </row>
    <row r="21" spans="1:10" ht="17" thickBot="1">
      <c r="B21" s="37"/>
      <c r="C21" s="36" t="s">
        <v>21</v>
      </c>
      <c r="D21" s="22" t="s">
        <v>19</v>
      </c>
      <c r="E21" s="38">
        <f>'Research data'!H15</f>
        <v>222000000</v>
      </c>
      <c r="F21" s="36"/>
      <c r="G21" s="36" t="s">
        <v>5</v>
      </c>
      <c r="H21" s="36"/>
      <c r="I21" s="140" t="s">
        <v>117</v>
      </c>
      <c r="J21" s="80"/>
    </row>
    <row r="22" spans="1:10" ht="15" customHeight="1" thickBot="1">
      <c r="B22" s="37"/>
      <c r="C22" s="36" t="s">
        <v>22</v>
      </c>
      <c r="D22" s="22" t="s">
        <v>49</v>
      </c>
      <c r="E22" s="38">
        <f>'Research data'!H16</f>
        <v>9000000</v>
      </c>
      <c r="F22" s="36"/>
      <c r="G22" s="116" t="s">
        <v>100</v>
      </c>
      <c r="H22" s="36"/>
      <c r="I22" s="140" t="s">
        <v>117</v>
      </c>
      <c r="J22" s="80"/>
    </row>
    <row r="23" spans="1:10" ht="17" thickBot="1">
      <c r="B23" s="108"/>
      <c r="C23" s="115" t="s">
        <v>94</v>
      </c>
      <c r="D23" s="110" t="s">
        <v>87</v>
      </c>
      <c r="E23" s="38">
        <v>0</v>
      </c>
      <c r="F23" s="111"/>
      <c r="G23" s="109" t="s">
        <v>88</v>
      </c>
      <c r="H23" s="111"/>
      <c r="I23" s="189" t="s">
        <v>114</v>
      </c>
      <c r="J23" s="113"/>
    </row>
    <row r="24" spans="1:10" ht="17" thickBot="1">
      <c r="B24" s="108"/>
      <c r="C24" s="115" t="s">
        <v>92</v>
      </c>
      <c r="D24" s="110"/>
      <c r="E24" s="38">
        <f>0</f>
        <v>0</v>
      </c>
      <c r="F24" s="111"/>
      <c r="G24" s="115" t="s">
        <v>96</v>
      </c>
      <c r="H24" s="111"/>
      <c r="I24" s="142" t="s">
        <v>107</v>
      </c>
      <c r="J24" s="113"/>
    </row>
    <row r="25" spans="1:10" ht="17" thickBot="1">
      <c r="B25" s="108"/>
      <c r="C25" s="115" t="s">
        <v>93</v>
      </c>
      <c r="D25" s="110"/>
      <c r="E25" s="38">
        <f>0</f>
        <v>0</v>
      </c>
      <c r="F25" s="111"/>
      <c r="G25" s="115" t="s">
        <v>97</v>
      </c>
      <c r="H25" s="111"/>
      <c r="I25" s="188" t="s">
        <v>114</v>
      </c>
      <c r="J25" s="113"/>
    </row>
    <row r="26" spans="1:10" ht="17" thickBot="1">
      <c r="B26" s="108"/>
      <c r="C26" s="119" t="s">
        <v>108</v>
      </c>
      <c r="D26" s="110"/>
      <c r="E26" s="38">
        <f>'Research data'!H17</f>
        <v>12768645.735707592</v>
      </c>
      <c r="F26" s="111"/>
      <c r="G26" s="115" t="s">
        <v>98</v>
      </c>
      <c r="H26" s="111"/>
      <c r="I26" s="112" t="s">
        <v>89</v>
      </c>
      <c r="J26" s="113"/>
    </row>
    <row r="27" spans="1:10" ht="17" thickBot="1">
      <c r="B27" s="108"/>
      <c r="C27" s="115" t="s">
        <v>95</v>
      </c>
      <c r="D27" s="110"/>
      <c r="E27" s="38">
        <f>0</f>
        <v>0</v>
      </c>
      <c r="F27" s="111"/>
      <c r="G27" s="116" t="s">
        <v>99</v>
      </c>
      <c r="H27" s="111"/>
      <c r="I27" s="118" t="s">
        <v>107</v>
      </c>
      <c r="J27" s="113"/>
    </row>
    <row r="28" spans="1:10" ht="17" thickBot="1">
      <c r="A28" s="90"/>
      <c r="B28" s="91"/>
      <c r="C28" s="88" t="s">
        <v>64</v>
      </c>
      <c r="D28" s="22" t="s">
        <v>65</v>
      </c>
      <c r="E28" s="201">
        <v>0.04</v>
      </c>
      <c r="F28" s="88"/>
      <c r="G28" s="141" t="s">
        <v>134</v>
      </c>
      <c r="H28" s="88"/>
      <c r="I28" s="138" t="s">
        <v>145</v>
      </c>
      <c r="J28" s="92"/>
    </row>
    <row r="29" spans="1:10" ht="17" thickBot="1">
      <c r="A29" s="90"/>
      <c r="B29" s="91"/>
      <c r="C29" s="88" t="s">
        <v>66</v>
      </c>
      <c r="D29" s="22" t="s">
        <v>67</v>
      </c>
      <c r="E29" s="93">
        <v>1</v>
      </c>
      <c r="F29" s="88"/>
      <c r="G29" s="88"/>
      <c r="H29" s="88"/>
      <c r="I29" s="202" t="s">
        <v>114</v>
      </c>
      <c r="J29" s="92"/>
    </row>
    <row r="30" spans="1:10">
      <c r="A30" s="90"/>
      <c r="B30" s="91"/>
      <c r="C30" s="88"/>
      <c r="D30" s="22"/>
      <c r="E30" s="95"/>
      <c r="F30" s="88"/>
      <c r="G30" s="88"/>
      <c r="H30" s="88"/>
      <c r="I30" s="90"/>
      <c r="J30" s="92"/>
    </row>
    <row r="31" spans="1:10" ht="17" thickBot="1">
      <c r="A31" s="90"/>
      <c r="B31" s="91"/>
      <c r="C31" s="13" t="s">
        <v>4</v>
      </c>
      <c r="D31" s="81"/>
      <c r="E31" s="95"/>
      <c r="F31" s="90"/>
      <c r="H31" s="90"/>
      <c r="I31" s="90"/>
      <c r="J31" s="92"/>
    </row>
    <row r="32" spans="1:10" ht="17" thickBot="1">
      <c r="A32" s="90"/>
      <c r="B32" s="91"/>
      <c r="C32" s="88" t="s">
        <v>23</v>
      </c>
      <c r="D32" s="22" t="s">
        <v>1</v>
      </c>
      <c r="E32" s="93">
        <f>'Research data'!H21</f>
        <v>25</v>
      </c>
      <c r="F32" s="88"/>
      <c r="G32" s="88" t="s">
        <v>72</v>
      </c>
      <c r="H32" s="88"/>
      <c r="I32" s="140" t="s">
        <v>117</v>
      </c>
      <c r="J32" s="92"/>
    </row>
    <row r="33" spans="1:10" ht="17" thickBot="1">
      <c r="A33" s="90"/>
      <c r="B33" s="91"/>
      <c r="C33" s="88" t="s">
        <v>70</v>
      </c>
      <c r="D33" s="22" t="s">
        <v>1</v>
      </c>
      <c r="E33" s="93">
        <f>'Research data'!H22</f>
        <v>3</v>
      </c>
      <c r="F33" s="88"/>
      <c r="G33" s="88" t="s">
        <v>71</v>
      </c>
      <c r="H33" s="88"/>
      <c r="I33" s="89" t="s">
        <v>85</v>
      </c>
      <c r="J33" s="92"/>
    </row>
    <row r="34" spans="1:10" ht="17" thickBot="1">
      <c r="A34" s="90"/>
      <c r="B34" s="91"/>
      <c r="C34" s="88" t="s">
        <v>20</v>
      </c>
      <c r="D34" s="22" t="s">
        <v>2</v>
      </c>
      <c r="E34" s="93">
        <v>0</v>
      </c>
      <c r="F34" s="88"/>
      <c r="G34" s="88"/>
      <c r="H34" s="88"/>
      <c r="I34" s="140" t="s">
        <v>114</v>
      </c>
      <c r="J34" s="92"/>
    </row>
    <row r="35" spans="1:10" ht="17" thickBot="1">
      <c r="A35" s="90"/>
      <c r="B35" s="96"/>
      <c r="C35" s="97"/>
      <c r="D35" s="97"/>
      <c r="E35" s="97"/>
      <c r="F35" s="97"/>
      <c r="G35" s="97"/>
      <c r="H35" s="97"/>
      <c r="I35" s="97"/>
      <c r="J35" s="98"/>
    </row>
    <row r="36" spans="1:10">
      <c r="A36" s="90"/>
      <c r="B36" s="90"/>
      <c r="C36" s="90"/>
      <c r="D36" s="90"/>
      <c r="E36" s="90"/>
      <c r="F36" s="90"/>
      <c r="G36" s="90"/>
      <c r="H36" s="90"/>
      <c r="I36" s="90"/>
      <c r="J36" s="90"/>
    </row>
    <row r="37" spans="1:10">
      <c r="A37" s="90"/>
      <c r="B37" s="90"/>
      <c r="C37" s="90"/>
      <c r="D37" s="90"/>
      <c r="E37" s="90"/>
      <c r="F37" s="90"/>
      <c r="G37" s="90"/>
      <c r="H37" s="90"/>
      <c r="I37" s="90"/>
      <c r="J37" s="90"/>
    </row>
    <row r="38" spans="1:10">
      <c r="A38" s="90"/>
      <c r="B38" s="90"/>
      <c r="C38" s="90"/>
      <c r="D38" s="90"/>
      <c r="E38" s="90"/>
      <c r="F38" s="90"/>
      <c r="G38" s="90"/>
      <c r="H38" s="90"/>
      <c r="I38" s="90"/>
      <c r="J38" s="90"/>
    </row>
    <row r="39" spans="1:10">
      <c r="A39" s="90"/>
      <c r="B39" s="90"/>
      <c r="E39" s="90"/>
      <c r="F39" s="90"/>
      <c r="G39" s="90"/>
      <c r="H39" s="90"/>
      <c r="I39" s="90"/>
      <c r="J39" s="90"/>
    </row>
    <row r="40" spans="1:10">
      <c r="A40" s="90"/>
      <c r="B40" s="90"/>
      <c r="C40" s="90"/>
      <c r="D40" s="90"/>
      <c r="E40" s="90"/>
      <c r="F40" s="90"/>
      <c r="G40" s="90"/>
      <c r="H40" s="90"/>
      <c r="I40" s="90"/>
      <c r="J40" s="90"/>
    </row>
    <row r="41" spans="1:10">
      <c r="A41" s="90"/>
      <c r="B41" s="90"/>
      <c r="C41" s="90"/>
      <c r="D41" s="90"/>
      <c r="E41" s="90"/>
      <c r="F41" s="90"/>
      <c r="G41" s="90"/>
      <c r="H41" s="90"/>
      <c r="I41" s="90"/>
      <c r="J41" s="90"/>
    </row>
    <row r="42" spans="1:10">
      <c r="A42" s="90"/>
      <c r="B42" s="90"/>
      <c r="C42" s="90"/>
      <c r="D42" s="90"/>
      <c r="E42" s="90"/>
      <c r="F42" s="90"/>
      <c r="G42" s="90"/>
      <c r="H42" s="90"/>
      <c r="I42" s="90"/>
      <c r="J42" s="90"/>
    </row>
    <row r="43" spans="1:10">
      <c r="A43" s="90"/>
      <c r="B43" s="90"/>
      <c r="C43" s="90"/>
      <c r="D43" s="90"/>
      <c r="E43" s="90"/>
      <c r="F43" s="90"/>
      <c r="G43" s="90"/>
      <c r="H43" s="90"/>
      <c r="I43" s="90"/>
      <c r="J43" s="90"/>
    </row>
    <row r="44" spans="1:10">
      <c r="A44" s="90"/>
    </row>
    <row r="45" spans="1:10">
      <c r="A45" s="90"/>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O24"/>
  <sheetViews>
    <sheetView workbookViewId="0">
      <selection activeCell="H12" sqref="H12"/>
    </sheetView>
  </sheetViews>
  <sheetFormatPr baseColWidth="10" defaultColWidth="10.6640625" defaultRowHeight="16"/>
  <cols>
    <col min="1" max="1" width="3.5" style="39" customWidth="1"/>
    <col min="2" max="2" width="3" style="39" customWidth="1"/>
    <col min="3" max="3" width="34.5" style="39" customWidth="1"/>
    <col min="4" max="4" width="16.5" style="39" hidden="1" customWidth="1"/>
    <col min="5" max="5" width="13.83203125" style="39" hidden="1" customWidth="1"/>
    <col min="6" max="6" width="10" style="39" customWidth="1"/>
    <col min="7" max="7" width="3" style="39" customWidth="1"/>
    <col min="8" max="8" width="18.6640625" style="39" customWidth="1"/>
    <col min="9" max="9" width="2.5" style="39" customWidth="1"/>
    <col min="10" max="10" width="30.33203125" style="39" customWidth="1"/>
    <col min="11" max="11" width="2.5" style="39" customWidth="1"/>
    <col min="12" max="12" width="14.83203125" style="39" customWidth="1"/>
    <col min="13" max="13" width="2.1640625" style="39" customWidth="1"/>
    <col min="14" max="14" width="23.5" style="39" customWidth="1"/>
    <col min="15" max="15" width="22.5" style="39" customWidth="1"/>
    <col min="16" max="16384" width="10.6640625" style="39"/>
  </cols>
  <sheetData>
    <row r="2" spans="1:15" ht="17" thickBot="1"/>
    <row r="3" spans="1:15">
      <c r="B3" s="40"/>
      <c r="C3" s="41"/>
      <c r="D3" s="41"/>
      <c r="E3" s="41"/>
      <c r="F3" s="41"/>
      <c r="G3" s="41"/>
      <c r="H3" s="41"/>
      <c r="I3" s="41"/>
      <c r="J3" s="41"/>
      <c r="K3" s="41"/>
      <c r="L3" s="41"/>
      <c r="M3" s="41"/>
      <c r="N3" s="41"/>
      <c r="O3" s="152"/>
    </row>
    <row r="4" spans="1:15" s="13" customFormat="1">
      <c r="B4" s="24"/>
      <c r="C4" s="77" t="s">
        <v>18</v>
      </c>
      <c r="D4" s="9"/>
      <c r="E4" s="9"/>
      <c r="F4" s="77" t="s">
        <v>7</v>
      </c>
      <c r="G4" s="77"/>
      <c r="H4" s="77" t="s">
        <v>48</v>
      </c>
      <c r="I4" s="77"/>
      <c r="J4" s="61" t="s">
        <v>117</v>
      </c>
      <c r="K4" s="77"/>
      <c r="L4" s="77" t="s">
        <v>60</v>
      </c>
      <c r="M4" s="77"/>
      <c r="N4" s="77" t="s">
        <v>44</v>
      </c>
      <c r="O4" s="14"/>
    </row>
    <row r="5" spans="1:15" ht="18" customHeight="1">
      <c r="B5" s="42"/>
      <c r="C5" s="44"/>
      <c r="D5" s="44"/>
      <c r="E5" s="44"/>
      <c r="H5" s="43"/>
      <c r="I5" s="43"/>
      <c r="J5" s="43"/>
      <c r="K5" s="43"/>
      <c r="L5" s="153"/>
      <c r="N5" s="154"/>
      <c r="O5" s="155"/>
    </row>
    <row r="6" spans="1:15" ht="18" customHeight="1" thickBot="1">
      <c r="B6" s="42"/>
      <c r="C6" s="12" t="s">
        <v>43</v>
      </c>
      <c r="D6" s="12"/>
      <c r="E6" s="12"/>
      <c r="F6" s="12"/>
      <c r="G6" s="32"/>
      <c r="H6" s="10"/>
      <c r="I6" s="10"/>
      <c r="J6" s="10"/>
      <c r="K6" s="10"/>
      <c r="N6" s="156"/>
      <c r="O6" s="155"/>
    </row>
    <row r="7" spans="1:15" ht="17" thickBot="1">
      <c r="B7" s="42"/>
      <c r="C7" s="137" t="s">
        <v>113</v>
      </c>
      <c r="D7" s="45"/>
      <c r="E7" s="45"/>
      <c r="F7" s="143" t="s">
        <v>2</v>
      </c>
      <c r="G7" s="78"/>
      <c r="H7" s="86">
        <f t="shared" ref="H7:H12" si="0">J7</f>
        <v>1</v>
      </c>
      <c r="I7" s="43"/>
      <c r="J7" s="86">
        <f>Notes!E16</f>
        <v>1</v>
      </c>
      <c r="K7" s="43"/>
      <c r="L7" s="46"/>
      <c r="N7" s="157"/>
      <c r="O7" s="155"/>
    </row>
    <row r="8" spans="1:15" ht="17" thickBot="1">
      <c r="B8" s="42"/>
      <c r="C8" s="88" t="s">
        <v>59</v>
      </c>
      <c r="D8" s="45"/>
      <c r="E8" s="45"/>
      <c r="F8" s="143" t="s">
        <v>2</v>
      </c>
      <c r="G8" s="78"/>
      <c r="H8" s="86">
        <f t="shared" si="0"/>
        <v>0</v>
      </c>
      <c r="I8" s="43"/>
      <c r="J8" s="86">
        <f>Notes!E13</f>
        <v>0</v>
      </c>
      <c r="K8" s="43"/>
      <c r="L8" s="46"/>
      <c r="N8" s="157"/>
      <c r="O8" s="155"/>
    </row>
    <row r="9" spans="1:15" ht="17" thickBot="1">
      <c r="B9" s="42"/>
      <c r="C9" s="88" t="s">
        <v>58</v>
      </c>
      <c r="D9" s="45"/>
      <c r="E9" s="45"/>
      <c r="F9" s="85" t="s">
        <v>2</v>
      </c>
      <c r="G9" s="78"/>
      <c r="H9" s="86">
        <f t="shared" si="0"/>
        <v>0.81300813008130079</v>
      </c>
      <c r="I9" s="43"/>
      <c r="J9" s="86">
        <f>Notes!E17</f>
        <v>0.81300813008130079</v>
      </c>
      <c r="K9" s="43"/>
      <c r="L9" s="46"/>
      <c r="N9" s="156"/>
      <c r="O9" s="155"/>
    </row>
    <row r="10" spans="1:15" ht="17" thickBot="1">
      <c r="B10" s="42"/>
      <c r="C10" s="132" t="s">
        <v>109</v>
      </c>
      <c r="D10" s="45"/>
      <c r="E10" s="45"/>
      <c r="F10" s="100" t="s">
        <v>61</v>
      </c>
      <c r="G10" s="78"/>
      <c r="H10" s="147">
        <f t="shared" si="0"/>
        <v>369</v>
      </c>
      <c r="I10" s="43"/>
      <c r="J10" s="147">
        <f>Notes!E20</f>
        <v>369</v>
      </c>
      <c r="K10" s="43"/>
      <c r="L10" s="46"/>
      <c r="N10" s="157"/>
      <c r="O10" s="155"/>
    </row>
    <row r="11" spans="1:15" ht="17" thickBot="1">
      <c r="A11" s="90"/>
      <c r="B11" s="91"/>
      <c r="C11" s="114" t="s">
        <v>90</v>
      </c>
      <c r="D11" s="45"/>
      <c r="E11" s="45"/>
      <c r="F11" s="22" t="s">
        <v>118</v>
      </c>
      <c r="G11" s="78"/>
      <c r="H11" s="148">
        <f t="shared" si="0"/>
        <v>8322</v>
      </c>
      <c r="I11" s="88"/>
      <c r="J11" s="147">
        <f>Notes!E22</f>
        <v>8322</v>
      </c>
      <c r="K11" s="90"/>
      <c r="L11" s="46"/>
      <c r="M11" s="90"/>
      <c r="N11" s="158"/>
      <c r="O11" s="155"/>
    </row>
    <row r="12" spans="1:15" ht="17" thickBot="1">
      <c r="B12" s="42"/>
      <c r="C12" s="190" t="s">
        <v>144</v>
      </c>
      <c r="F12" s="100" t="s">
        <v>61</v>
      </c>
      <c r="H12" s="148">
        <f t="shared" si="0"/>
        <v>300</v>
      </c>
      <c r="I12" s="88"/>
      <c r="J12" s="147">
        <f>Notes!E19</f>
        <v>300</v>
      </c>
      <c r="K12" s="43"/>
      <c r="L12" s="46"/>
      <c r="N12" s="158"/>
      <c r="O12" s="155"/>
    </row>
    <row r="13" spans="1:15">
      <c r="A13" s="90"/>
      <c r="B13" s="91"/>
      <c r="C13" s="32"/>
      <c r="F13" s="32"/>
      <c r="H13" s="11"/>
      <c r="I13" s="103"/>
      <c r="J13" s="103"/>
      <c r="K13" s="102"/>
      <c r="N13" s="154"/>
      <c r="O13" s="155"/>
    </row>
    <row r="14" spans="1:15" ht="17" thickBot="1">
      <c r="A14" s="90"/>
      <c r="B14" s="91"/>
      <c r="C14" s="12" t="s">
        <v>41</v>
      </c>
      <c r="F14" s="12"/>
      <c r="H14" s="11"/>
      <c r="I14" s="11"/>
      <c r="J14" s="11"/>
      <c r="K14" s="102"/>
      <c r="N14" s="157"/>
      <c r="O14" s="155"/>
    </row>
    <row r="15" spans="1:15" ht="17" thickBot="1">
      <c r="A15" s="90"/>
      <c r="B15" s="91"/>
      <c r="C15" s="36" t="s">
        <v>21</v>
      </c>
      <c r="D15" s="99"/>
      <c r="E15" s="99"/>
      <c r="F15" s="104" t="s">
        <v>19</v>
      </c>
      <c r="H15" s="151">
        <f>J15</f>
        <v>222000000</v>
      </c>
      <c r="I15" s="102"/>
      <c r="J15" s="105">
        <f>Notes!E26</f>
        <v>222000000</v>
      </c>
      <c r="N15" s="157"/>
      <c r="O15" s="155"/>
    </row>
    <row r="16" spans="1:15" ht="17" thickBot="1">
      <c r="A16" s="90"/>
      <c r="B16" s="91"/>
      <c r="C16" s="36" t="s">
        <v>22</v>
      </c>
      <c r="F16" s="106" t="s">
        <v>49</v>
      </c>
      <c r="H16" s="151">
        <f>J16</f>
        <v>9000000</v>
      </c>
      <c r="J16" s="105">
        <f>Notes!E28</f>
        <v>9000000</v>
      </c>
      <c r="K16" s="102"/>
      <c r="N16" s="88"/>
      <c r="O16" s="155"/>
    </row>
    <row r="17" spans="1:15" ht="17" thickBot="1">
      <c r="A17" s="90"/>
      <c r="B17" s="91"/>
      <c r="C17" s="117" t="s">
        <v>102</v>
      </c>
      <c r="F17" s="117" t="s">
        <v>19</v>
      </c>
      <c r="H17" s="105">
        <f>L17</f>
        <v>12768645.735707592</v>
      </c>
      <c r="I17" s="94"/>
      <c r="J17" s="94"/>
      <c r="K17" s="94"/>
      <c r="L17" s="105">
        <f>Notes!E99</f>
        <v>12768645.735707592</v>
      </c>
      <c r="N17" s="88"/>
      <c r="O17" s="155"/>
    </row>
    <row r="18" spans="1:15">
      <c r="B18" s="42"/>
      <c r="N18" s="156"/>
      <c r="O18" s="155"/>
    </row>
    <row r="19" spans="1:15">
      <c r="B19" s="42"/>
      <c r="N19" s="157"/>
      <c r="O19" s="155"/>
    </row>
    <row r="20" spans="1:15" ht="17" thickBot="1">
      <c r="A20" s="90"/>
      <c r="B20" s="91"/>
      <c r="C20" s="32" t="s">
        <v>4</v>
      </c>
      <c r="F20" s="32"/>
      <c r="H20" s="10"/>
      <c r="I20" s="11"/>
      <c r="J20" s="11"/>
      <c r="K20" s="11"/>
      <c r="N20" s="158"/>
      <c r="O20" s="155"/>
    </row>
    <row r="21" spans="1:15" ht="17" thickBot="1">
      <c r="A21" s="90"/>
      <c r="B21" s="91"/>
      <c r="C21" s="88" t="s">
        <v>23</v>
      </c>
      <c r="F21" s="100" t="s">
        <v>1</v>
      </c>
      <c r="H21" s="101">
        <f>J21</f>
        <v>25</v>
      </c>
      <c r="I21" s="102"/>
      <c r="J21" s="105">
        <f>Notes!E30</f>
        <v>25</v>
      </c>
      <c r="K21" s="103"/>
      <c r="N21" s="158"/>
      <c r="O21" s="155"/>
    </row>
    <row r="22" spans="1:15" ht="17" thickBot="1">
      <c r="A22" s="90"/>
      <c r="B22" s="91"/>
      <c r="C22" s="88" t="s">
        <v>70</v>
      </c>
      <c r="F22" s="100" t="s">
        <v>1</v>
      </c>
      <c r="H22" s="101">
        <f t="shared" ref="H22" si="1">L22</f>
        <v>3</v>
      </c>
      <c r="I22" s="103"/>
      <c r="J22" s="103"/>
      <c r="K22" s="103"/>
      <c r="L22" s="105">
        <f>Notes!E61</f>
        <v>3</v>
      </c>
      <c r="N22" s="158"/>
      <c r="O22" s="155"/>
    </row>
    <row r="23" spans="1:15" ht="17" thickBot="1">
      <c r="A23" s="90"/>
      <c r="B23" s="91"/>
      <c r="C23" s="88" t="s">
        <v>68</v>
      </c>
      <c r="F23" s="100" t="s">
        <v>69</v>
      </c>
      <c r="H23" s="107">
        <f>L23</f>
        <v>3.235581614498978E-2</v>
      </c>
      <c r="I23" s="103"/>
      <c r="J23" s="103"/>
      <c r="K23" s="11"/>
      <c r="L23" s="105">
        <f>Notes!E104</f>
        <v>3.235581614498978E-2</v>
      </c>
      <c r="N23" s="88"/>
      <c r="O23" s="155"/>
    </row>
    <row r="24" spans="1:15" ht="17" thickBot="1">
      <c r="B24" s="159"/>
      <c r="C24" s="160"/>
      <c r="D24" s="160"/>
      <c r="E24" s="160"/>
      <c r="F24" s="160"/>
      <c r="G24" s="160"/>
      <c r="H24" s="160"/>
      <c r="I24" s="160"/>
      <c r="J24" s="160"/>
      <c r="K24" s="160"/>
      <c r="L24" s="160"/>
      <c r="M24" s="160"/>
      <c r="N24" s="160"/>
      <c r="O24" s="161"/>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9"/>
  <sheetViews>
    <sheetView workbookViewId="0">
      <selection activeCell="E30" sqref="E30"/>
    </sheetView>
  </sheetViews>
  <sheetFormatPr baseColWidth="10" defaultColWidth="33.1640625" defaultRowHeight="16"/>
  <cols>
    <col min="1" max="1" width="3.5" style="47" customWidth="1"/>
    <col min="2" max="2" width="6.5" style="47" customWidth="1"/>
    <col min="3" max="3" width="27.83203125" style="47" customWidth="1"/>
    <col min="4" max="4" width="16.1640625" style="47" customWidth="1"/>
    <col min="5" max="5" width="10.1640625" style="47" customWidth="1"/>
    <col min="6" max="7" width="13.1640625" style="47" customWidth="1"/>
    <col min="8" max="8" width="12.5" style="51" customWidth="1"/>
    <col min="9" max="9" width="31.5" style="51" customWidth="1"/>
    <col min="10" max="10" width="98.5" style="47" customWidth="1"/>
    <col min="11" max="16384" width="33.1640625" style="47"/>
  </cols>
  <sheetData>
    <row r="1" spans="2:10" ht="17" thickBot="1"/>
    <row r="2" spans="2:10">
      <c r="B2" s="48"/>
      <c r="C2" s="49"/>
      <c r="D2" s="49"/>
      <c r="E2" s="49"/>
      <c r="F2" s="49"/>
      <c r="G2" s="49"/>
      <c r="H2" s="52"/>
      <c r="I2" s="52"/>
      <c r="J2" s="162"/>
    </row>
    <row r="3" spans="2:10">
      <c r="B3" s="50"/>
      <c r="C3" s="13" t="s">
        <v>14</v>
      </c>
      <c r="D3" s="13"/>
      <c r="E3" s="13"/>
      <c r="F3" s="13"/>
      <c r="G3" s="13"/>
      <c r="H3" s="18"/>
      <c r="I3" s="18"/>
      <c r="J3" s="163"/>
    </row>
    <row r="4" spans="2:10">
      <c r="B4" s="50"/>
      <c r="J4" s="163"/>
    </row>
    <row r="5" spans="2:10">
      <c r="B5" s="53"/>
      <c r="C5" s="15" t="s">
        <v>15</v>
      </c>
      <c r="D5" s="15" t="s">
        <v>0</v>
      </c>
      <c r="E5" s="15" t="s">
        <v>11</v>
      </c>
      <c r="F5" s="15" t="s">
        <v>16</v>
      </c>
      <c r="G5" s="15" t="s">
        <v>45</v>
      </c>
      <c r="H5" s="19" t="s">
        <v>17</v>
      </c>
      <c r="I5" s="19" t="s">
        <v>46</v>
      </c>
      <c r="J5" s="79" t="s">
        <v>8</v>
      </c>
    </row>
    <row r="6" spans="2:10">
      <c r="B6" s="50"/>
      <c r="C6" s="13"/>
      <c r="D6" s="13"/>
      <c r="E6" s="13"/>
      <c r="F6" s="13"/>
      <c r="G6" s="13"/>
      <c r="H6" s="18"/>
      <c r="I6" s="18"/>
      <c r="J6" s="14"/>
    </row>
    <row r="7" spans="2:10">
      <c r="B7" s="50"/>
      <c r="C7" s="169" t="s">
        <v>136</v>
      </c>
      <c r="D7" s="90" t="s">
        <v>76</v>
      </c>
      <c r="E7" s="90" t="s">
        <v>56</v>
      </c>
      <c r="F7" s="47">
        <v>2015</v>
      </c>
      <c r="G7" s="47">
        <v>2010</v>
      </c>
      <c r="H7" s="84">
        <v>42328</v>
      </c>
      <c r="I7" s="133" t="s">
        <v>91</v>
      </c>
      <c r="J7" s="163" t="s">
        <v>77</v>
      </c>
    </row>
    <row r="8" spans="2:10">
      <c r="B8" s="50"/>
      <c r="C8" s="164" t="s">
        <v>137</v>
      </c>
      <c r="D8" s="164" t="s">
        <v>117</v>
      </c>
      <c r="F8" s="47">
        <v>2020</v>
      </c>
      <c r="G8" s="47">
        <v>2018</v>
      </c>
      <c r="H8" s="136">
        <v>44256</v>
      </c>
      <c r="I8" s="51" t="s">
        <v>138</v>
      </c>
      <c r="J8" s="163" t="s">
        <v>126</v>
      </c>
    </row>
    <row r="9" spans="2:10" ht="17" thickBot="1">
      <c r="B9" s="165"/>
      <c r="C9" s="166"/>
      <c r="D9" s="166"/>
      <c r="E9" s="166"/>
      <c r="F9" s="166"/>
      <c r="G9" s="166"/>
      <c r="H9" s="167"/>
      <c r="I9" s="167"/>
      <c r="J9" s="168"/>
    </row>
  </sheetData>
  <phoneticPr fontId="33" type="noConversion"/>
  <hyperlinks>
    <hyperlink ref="I7" r:id="rId1" xr:uid="{2F62302E-2727-E848-AF65-36D7101F61AA}"/>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AA202"/>
  <sheetViews>
    <sheetView zoomScaleNormal="100" workbookViewId="0">
      <selection activeCell="E19" sqref="E19"/>
    </sheetView>
  </sheetViews>
  <sheetFormatPr baseColWidth="10" defaultColWidth="10.6640625" defaultRowHeight="16"/>
  <cols>
    <col min="1" max="2" width="3.5" style="54" customWidth="1"/>
    <col min="3" max="3" width="9.5" style="54" customWidth="1"/>
    <col min="4" max="4" width="4" style="54" customWidth="1"/>
    <col min="5" max="5" width="13.1640625" style="54" customWidth="1"/>
    <col min="6" max="6" width="13.5" style="54" customWidth="1"/>
    <col min="7" max="13" width="10.6640625" style="54"/>
    <col min="14" max="14" width="15.6640625" style="54" customWidth="1"/>
    <col min="15" max="15" width="10.6640625" style="54"/>
    <col min="16" max="16" width="54.6640625" style="54" customWidth="1"/>
    <col min="17" max="16384" width="10.6640625" style="54"/>
  </cols>
  <sheetData>
    <row r="1" spans="1:27" ht="17" thickBot="1"/>
    <row r="2" spans="1:27">
      <c r="B2" s="55"/>
      <c r="C2" s="56"/>
      <c r="D2" s="56"/>
      <c r="E2" s="56"/>
      <c r="F2" s="56"/>
      <c r="G2" s="56"/>
      <c r="H2" s="56"/>
      <c r="I2" s="56"/>
      <c r="J2" s="56"/>
      <c r="K2" s="56"/>
      <c r="L2" s="56"/>
      <c r="M2" s="56"/>
      <c r="N2" s="175"/>
      <c r="O2" s="175"/>
      <c r="P2" s="56"/>
      <c r="Q2" s="56"/>
      <c r="R2" s="179"/>
      <c r="S2" s="179"/>
      <c r="T2" s="56"/>
      <c r="U2" s="56"/>
      <c r="V2" s="56"/>
      <c r="W2" s="56"/>
      <c r="X2" s="56"/>
      <c r="Y2" s="56"/>
      <c r="Z2" s="56"/>
      <c r="AA2" s="57"/>
    </row>
    <row r="3" spans="1:27">
      <c r="A3" s="58"/>
      <c r="B3" s="82"/>
      <c r="C3" s="61" t="s">
        <v>0</v>
      </c>
      <c r="D3" s="61" t="s">
        <v>57</v>
      </c>
      <c r="E3" s="61" t="s">
        <v>24</v>
      </c>
      <c r="F3" s="61"/>
      <c r="G3" s="61"/>
      <c r="H3" s="59"/>
      <c r="I3" s="59"/>
      <c r="J3" s="59"/>
      <c r="K3" s="59"/>
      <c r="L3" s="59"/>
      <c r="M3" s="59"/>
      <c r="N3" s="176"/>
      <c r="O3" s="176"/>
      <c r="P3" s="59"/>
      <c r="Q3" s="59"/>
      <c r="R3" s="178"/>
      <c r="S3" s="178"/>
      <c r="T3" s="59"/>
      <c r="U3" s="59"/>
      <c r="V3" s="59"/>
      <c r="W3" s="59"/>
      <c r="X3" s="59"/>
      <c r="Y3" s="59"/>
      <c r="Z3" s="59"/>
      <c r="AA3" s="83"/>
    </row>
    <row r="4" spans="1:27">
      <c r="B4" s="60"/>
      <c r="R4" s="177"/>
      <c r="S4" s="177"/>
      <c r="AA4" s="170"/>
    </row>
    <row r="5" spans="1:27">
      <c r="B5" s="60"/>
      <c r="R5" s="177"/>
      <c r="S5" s="177"/>
      <c r="AA5" s="170"/>
    </row>
    <row r="6" spans="1:27">
      <c r="B6" s="60"/>
      <c r="C6" s="54" t="s">
        <v>117</v>
      </c>
      <c r="R6" s="177"/>
      <c r="S6" s="177"/>
      <c r="AA6" s="170"/>
    </row>
    <row r="7" spans="1:27">
      <c r="B7" s="60"/>
      <c r="E7" s="54">
        <v>1.04</v>
      </c>
      <c r="F7" s="146" t="s">
        <v>2</v>
      </c>
      <c r="G7" s="54" t="s">
        <v>120</v>
      </c>
      <c r="R7" s="177"/>
      <c r="S7" s="177"/>
      <c r="AA7" s="170"/>
    </row>
    <row r="8" spans="1:27">
      <c r="B8" s="60"/>
      <c r="E8" s="54">
        <v>1.42</v>
      </c>
      <c r="F8" s="146" t="s">
        <v>2</v>
      </c>
      <c r="G8" s="54" t="s">
        <v>121</v>
      </c>
      <c r="R8" s="177"/>
      <c r="S8" s="177"/>
      <c r="AA8" s="170"/>
    </row>
    <row r="9" spans="1:27">
      <c r="B9" s="60"/>
      <c r="E9" s="145">
        <f>-1</f>
        <v>-1</v>
      </c>
      <c r="F9" s="54" t="s">
        <v>2</v>
      </c>
      <c r="G9" s="54" t="s">
        <v>122</v>
      </c>
      <c r="R9" s="177"/>
      <c r="S9" s="177"/>
      <c r="AA9" s="170"/>
    </row>
    <row r="10" spans="1:27">
      <c r="B10" s="60"/>
      <c r="E10" s="145">
        <f>-1</f>
        <v>-1</v>
      </c>
      <c r="F10" s="54" t="s">
        <v>2</v>
      </c>
      <c r="G10" s="54" t="s">
        <v>123</v>
      </c>
      <c r="R10" s="177"/>
      <c r="S10" s="177"/>
      <c r="AA10" s="170"/>
    </row>
    <row r="11" spans="1:27">
      <c r="B11" s="60"/>
      <c r="E11" s="54">
        <v>-0.03</v>
      </c>
      <c r="F11" s="54" t="s">
        <v>2</v>
      </c>
      <c r="G11" s="54" t="s">
        <v>124</v>
      </c>
      <c r="R11" s="177"/>
      <c r="S11" s="177"/>
      <c r="AA11" s="170"/>
    </row>
    <row r="12" spans="1:27">
      <c r="B12" s="60"/>
      <c r="E12" s="145">
        <v>0</v>
      </c>
      <c r="F12" s="54" t="s">
        <v>2</v>
      </c>
      <c r="G12" s="54" t="s">
        <v>125</v>
      </c>
      <c r="R12" s="177"/>
      <c r="S12" s="177"/>
      <c r="AA12" s="170"/>
    </row>
    <row r="13" spans="1:27">
      <c r="B13" s="60"/>
      <c r="E13" s="145">
        <f>E12</f>
        <v>0</v>
      </c>
      <c r="F13" s="54" t="s">
        <v>2</v>
      </c>
      <c r="G13" s="54" t="s">
        <v>59</v>
      </c>
      <c r="L13" s="54" t="s">
        <v>133</v>
      </c>
      <c r="R13" s="177"/>
      <c r="S13" s="177"/>
      <c r="AA13" s="170"/>
    </row>
    <row r="14" spans="1:27">
      <c r="B14" s="60"/>
      <c r="E14" s="54">
        <f>AVERAGE(E7:E8)</f>
        <v>1.23</v>
      </c>
      <c r="F14" s="146" t="s">
        <v>2</v>
      </c>
      <c r="G14" s="54" t="s">
        <v>140</v>
      </c>
      <c r="R14" s="177"/>
      <c r="S14" s="177"/>
      <c r="AA14" s="170"/>
    </row>
    <row r="15" spans="1:27">
      <c r="B15" s="60"/>
      <c r="E15" s="145"/>
      <c r="F15" s="146"/>
      <c r="R15" s="177"/>
      <c r="S15" s="177"/>
      <c r="AA15" s="170"/>
    </row>
    <row r="16" spans="1:27">
      <c r="B16" s="60"/>
      <c r="E16" s="145">
        <v>1</v>
      </c>
      <c r="F16" s="54" t="s">
        <v>2</v>
      </c>
      <c r="G16" s="54" t="s">
        <v>113</v>
      </c>
      <c r="L16" s="54" t="s">
        <v>141</v>
      </c>
      <c r="R16" s="177"/>
      <c r="S16" s="177"/>
      <c r="AA16" s="170"/>
    </row>
    <row r="17" spans="2:27">
      <c r="B17" s="60"/>
      <c r="E17" s="145">
        <f>1/E14</f>
        <v>0.81300813008130079</v>
      </c>
      <c r="F17" s="146" t="s">
        <v>2</v>
      </c>
      <c r="G17" s="54" t="s">
        <v>73</v>
      </c>
      <c r="L17" s="54" t="s">
        <v>142</v>
      </c>
      <c r="R17" s="177"/>
      <c r="S17" s="177"/>
      <c r="AA17" s="170"/>
    </row>
    <row r="18" spans="2:27">
      <c r="B18" s="60"/>
      <c r="R18" s="177"/>
      <c r="S18" s="177"/>
      <c r="AA18" s="170"/>
    </row>
    <row r="19" spans="2:27">
      <c r="B19" s="60"/>
      <c r="E19" s="54">
        <v>300</v>
      </c>
      <c r="F19" s="54" t="s">
        <v>61</v>
      </c>
      <c r="G19" s="54" t="s">
        <v>119</v>
      </c>
      <c r="R19" s="177"/>
      <c r="S19" s="177"/>
      <c r="AA19" s="170"/>
    </row>
    <row r="20" spans="2:27">
      <c r="B20" s="60"/>
      <c r="E20" s="54">
        <f>E19*E14</f>
        <v>369</v>
      </c>
      <c r="F20" s="54" t="s">
        <v>61</v>
      </c>
      <c r="G20" s="54" t="s">
        <v>109</v>
      </c>
      <c r="R20" s="177"/>
      <c r="S20" s="177"/>
      <c r="AA20" s="170"/>
    </row>
    <row r="21" spans="2:27">
      <c r="B21" s="60"/>
      <c r="R21" s="177"/>
      <c r="S21" s="177"/>
      <c r="AA21" s="170"/>
    </row>
    <row r="22" spans="2:27">
      <c r="B22" s="60"/>
      <c r="E22" s="54">
        <v>8322</v>
      </c>
      <c r="F22" s="54" t="s">
        <v>118</v>
      </c>
      <c r="G22" s="54" t="s">
        <v>90</v>
      </c>
      <c r="R22" s="177"/>
      <c r="S22" s="177"/>
      <c r="AA22" s="170"/>
    </row>
    <row r="23" spans="2:27">
      <c r="B23" s="60"/>
      <c r="R23" s="177"/>
      <c r="S23" s="177"/>
      <c r="AA23" s="170"/>
    </row>
    <row r="24" spans="2:27">
      <c r="B24" s="60"/>
      <c r="R24" s="177"/>
      <c r="S24" s="177"/>
      <c r="AA24" s="170"/>
    </row>
    <row r="25" spans="2:27">
      <c r="B25" s="60"/>
      <c r="E25" s="54">
        <f>0.74</f>
        <v>0.74</v>
      </c>
      <c r="F25" s="54" t="s">
        <v>128</v>
      </c>
      <c r="G25" s="54" t="s">
        <v>127</v>
      </c>
      <c r="R25" s="177"/>
      <c r="S25" s="177"/>
      <c r="AA25" s="170"/>
    </row>
    <row r="26" spans="2:27">
      <c r="B26" s="60"/>
      <c r="E26" s="54">
        <f>E25*1000000*E19</f>
        <v>222000000</v>
      </c>
      <c r="F26" s="54" t="s">
        <v>19</v>
      </c>
      <c r="G26" s="36" t="s">
        <v>21</v>
      </c>
      <c r="L26" s="54" t="s">
        <v>132</v>
      </c>
      <c r="R26" s="177"/>
      <c r="S26" s="177"/>
      <c r="AA26" s="170"/>
    </row>
    <row r="27" spans="2:27">
      <c r="B27" s="60"/>
      <c r="E27" s="54">
        <f>0.03</f>
        <v>0.03</v>
      </c>
      <c r="F27" s="54" t="s">
        <v>131</v>
      </c>
      <c r="G27" s="54" t="s">
        <v>129</v>
      </c>
      <c r="R27" s="177"/>
      <c r="S27" s="177"/>
      <c r="AA27" s="170"/>
    </row>
    <row r="28" spans="2:27">
      <c r="B28" s="60"/>
      <c r="E28" s="54">
        <f>E27*1000000*E19</f>
        <v>9000000</v>
      </c>
      <c r="F28" s="54" t="s">
        <v>130</v>
      </c>
      <c r="G28" s="47" t="s">
        <v>22</v>
      </c>
      <c r="L28" s="54" t="s">
        <v>132</v>
      </c>
      <c r="R28" s="177"/>
      <c r="S28" s="177"/>
      <c r="AA28" s="170"/>
    </row>
    <row r="29" spans="2:27">
      <c r="B29" s="60"/>
      <c r="E29" s="150"/>
      <c r="G29" s="47"/>
      <c r="R29" s="177"/>
      <c r="S29" s="177"/>
      <c r="AA29" s="170"/>
    </row>
    <row r="30" spans="2:27">
      <c r="B30" s="60"/>
      <c r="E30" s="150">
        <v>25</v>
      </c>
      <c r="F30" s="54" t="s">
        <v>135</v>
      </c>
      <c r="G30" s="164" t="s">
        <v>23</v>
      </c>
      <c r="R30" s="177"/>
      <c r="S30" s="177"/>
      <c r="AA30" s="170"/>
    </row>
    <row r="31" spans="2:27">
      <c r="B31" s="60"/>
      <c r="G31" s="47"/>
      <c r="R31" s="177"/>
      <c r="S31" s="177"/>
      <c r="AA31" s="170"/>
    </row>
    <row r="32" spans="2:27">
      <c r="B32" s="60"/>
      <c r="R32" s="177"/>
      <c r="S32" s="177"/>
      <c r="AA32" s="170"/>
    </row>
    <row r="33" spans="2:27" ht="17" thickBot="1">
      <c r="B33" s="60"/>
      <c r="R33" s="177"/>
      <c r="S33" s="177"/>
      <c r="AA33" s="170"/>
    </row>
    <row r="34" spans="2:27">
      <c r="B34" s="60"/>
      <c r="C34" s="90" t="s">
        <v>76</v>
      </c>
      <c r="J34" s="177"/>
      <c r="P34" s="177"/>
      <c r="Q34" s="122"/>
      <c r="R34" s="177"/>
      <c r="S34" s="177"/>
      <c r="AA34" s="170"/>
    </row>
    <row r="35" spans="2:27" ht="20" thickBot="1">
      <c r="B35" s="60"/>
      <c r="C35" s="164"/>
      <c r="J35" s="177"/>
      <c r="P35" s="177"/>
      <c r="Q35" s="125"/>
      <c r="R35" s="177"/>
      <c r="S35" s="177"/>
      <c r="AA35" s="170"/>
    </row>
    <row r="36" spans="2:27" ht="19">
      <c r="B36" s="60"/>
      <c r="J36" s="177"/>
      <c r="K36" s="181"/>
      <c r="L36" s="121"/>
      <c r="M36" s="121"/>
      <c r="N36" s="121"/>
      <c r="O36" s="182"/>
      <c r="P36" s="177"/>
      <c r="Q36" s="126"/>
      <c r="R36" s="177"/>
      <c r="S36" s="177"/>
      <c r="AA36" s="170"/>
    </row>
    <row r="37" spans="2:27" ht="19">
      <c r="B37" s="60"/>
      <c r="E37" s="149">
        <f>M39</f>
        <v>1.1737</v>
      </c>
      <c r="F37" s="54" t="s">
        <v>62</v>
      </c>
      <c r="G37" s="54" t="s">
        <v>86</v>
      </c>
      <c r="J37" s="177"/>
      <c r="K37" s="123" t="s">
        <v>50</v>
      </c>
      <c r="L37" s="124" t="s">
        <v>7</v>
      </c>
      <c r="M37" s="124" t="s">
        <v>3</v>
      </c>
      <c r="N37" s="124" t="s">
        <v>6</v>
      </c>
      <c r="O37" s="183" t="s">
        <v>51</v>
      </c>
      <c r="P37" s="177"/>
      <c r="Q37" s="126"/>
      <c r="R37" s="177"/>
      <c r="S37" s="177"/>
      <c r="AA37" s="170"/>
    </row>
    <row r="38" spans="2:27" ht="17" thickBot="1">
      <c r="B38" s="60"/>
      <c r="G38" s="54" t="s">
        <v>78</v>
      </c>
      <c r="J38" s="177"/>
      <c r="K38" s="184"/>
      <c r="L38" s="171"/>
      <c r="M38" s="171"/>
      <c r="N38" s="171"/>
      <c r="O38" s="185"/>
      <c r="P38" s="177"/>
      <c r="Q38" s="130"/>
      <c r="R38" s="177"/>
      <c r="S38" s="177"/>
      <c r="AA38" s="170"/>
    </row>
    <row r="39" spans="2:27" ht="17" thickBot="1">
      <c r="B39" s="60"/>
      <c r="G39" s="54" t="s">
        <v>79</v>
      </c>
      <c r="K39" s="186" t="s">
        <v>52</v>
      </c>
      <c r="L39" s="158" t="s">
        <v>53</v>
      </c>
      <c r="M39" s="127">
        <v>1.1737</v>
      </c>
      <c r="N39" s="158" t="s">
        <v>54</v>
      </c>
      <c r="O39" s="187" t="s">
        <v>112</v>
      </c>
      <c r="P39" s="177"/>
      <c r="R39" s="177"/>
      <c r="S39" s="177"/>
      <c r="AA39" s="170"/>
    </row>
    <row r="40" spans="2:27" ht="17" thickBot="1">
      <c r="B40" s="60"/>
      <c r="F40" s="172"/>
      <c r="G40" s="54" t="s">
        <v>80</v>
      </c>
      <c r="K40" s="134" t="s">
        <v>55</v>
      </c>
      <c r="L40" s="129"/>
      <c r="M40" s="129"/>
      <c r="N40" s="129"/>
      <c r="O40" s="130"/>
      <c r="R40" s="177"/>
      <c r="S40" s="177"/>
      <c r="AA40" s="170"/>
    </row>
    <row r="41" spans="2:27">
      <c r="B41" s="60"/>
      <c r="G41" s="54" t="s">
        <v>81</v>
      </c>
      <c r="R41" s="177"/>
      <c r="S41" s="177"/>
      <c r="AA41" s="170"/>
    </row>
    <row r="42" spans="2:27">
      <c r="B42" s="60"/>
      <c r="G42" s="54" t="s">
        <v>101</v>
      </c>
      <c r="R42" s="177"/>
      <c r="S42" s="177"/>
      <c r="AA42" s="170"/>
    </row>
    <row r="43" spans="2:27">
      <c r="B43" s="60"/>
      <c r="R43" s="177"/>
      <c r="S43" s="177"/>
      <c r="AA43" s="170"/>
    </row>
    <row r="44" spans="2:27">
      <c r="B44" s="60"/>
      <c r="R44" s="177"/>
      <c r="S44" s="177"/>
      <c r="AA44" s="170"/>
    </row>
    <row r="45" spans="2:27">
      <c r="B45" s="60"/>
      <c r="R45" s="177"/>
      <c r="S45" s="177"/>
      <c r="AA45" s="170"/>
    </row>
    <row r="46" spans="2:27">
      <c r="B46" s="60"/>
      <c r="R46" s="177"/>
      <c r="S46" s="177"/>
      <c r="AA46" s="170"/>
    </row>
    <row r="47" spans="2:27">
      <c r="B47" s="60"/>
      <c r="R47" s="177"/>
      <c r="S47" s="177"/>
      <c r="AA47" s="170"/>
    </row>
    <row r="48" spans="2:27">
      <c r="B48" s="60"/>
      <c r="R48" s="177"/>
      <c r="S48" s="177"/>
      <c r="AA48" s="170"/>
    </row>
    <row r="49" spans="2:27">
      <c r="B49" s="60"/>
      <c r="R49" s="177"/>
      <c r="S49" s="177"/>
      <c r="AA49" s="170"/>
    </row>
    <row r="50" spans="2:27">
      <c r="B50" s="60"/>
      <c r="R50" s="177"/>
      <c r="S50" s="177"/>
      <c r="AA50" s="170"/>
    </row>
    <row r="51" spans="2:27">
      <c r="B51" s="60"/>
      <c r="C51" s="58"/>
      <c r="R51" s="177"/>
      <c r="S51" s="177"/>
      <c r="AA51" s="170"/>
    </row>
    <row r="52" spans="2:27">
      <c r="B52" s="60"/>
      <c r="E52" s="150"/>
      <c r="R52" s="177"/>
      <c r="S52" s="177"/>
      <c r="AA52" s="170"/>
    </row>
    <row r="53" spans="2:27">
      <c r="B53" s="60"/>
      <c r="R53" s="177"/>
      <c r="S53" s="177"/>
      <c r="AA53" s="170"/>
    </row>
    <row r="54" spans="2:27">
      <c r="B54" s="60"/>
      <c r="R54" s="177"/>
      <c r="S54" s="177"/>
      <c r="AA54" s="170"/>
    </row>
    <row r="55" spans="2:27">
      <c r="B55" s="60"/>
      <c r="R55" s="177"/>
      <c r="S55" s="177"/>
      <c r="AA55" s="170"/>
    </row>
    <row r="56" spans="2:27">
      <c r="B56" s="60"/>
      <c r="R56" s="177"/>
      <c r="S56" s="177"/>
      <c r="AA56" s="170"/>
    </row>
    <row r="57" spans="2:27">
      <c r="B57" s="60"/>
      <c r="R57" s="177"/>
      <c r="S57" s="177"/>
      <c r="AA57" s="170"/>
    </row>
    <row r="58" spans="2:27">
      <c r="B58" s="60"/>
      <c r="R58" s="177"/>
      <c r="S58" s="177"/>
      <c r="AA58" s="170"/>
    </row>
    <row r="59" spans="2:27">
      <c r="B59" s="60"/>
      <c r="R59" s="177"/>
      <c r="S59" s="177"/>
      <c r="AA59" s="170"/>
    </row>
    <row r="60" spans="2:27">
      <c r="B60" s="60"/>
      <c r="R60" s="177"/>
      <c r="S60" s="177"/>
      <c r="AA60" s="170"/>
    </row>
    <row r="61" spans="2:27">
      <c r="B61" s="60"/>
      <c r="E61" s="54">
        <v>3</v>
      </c>
      <c r="F61" s="54" t="s">
        <v>83</v>
      </c>
      <c r="G61" s="54" t="s">
        <v>75</v>
      </c>
      <c r="R61" s="177"/>
      <c r="S61" s="177"/>
      <c r="AA61" s="170"/>
    </row>
    <row r="62" spans="2:27">
      <c r="B62" s="60"/>
      <c r="R62" s="177"/>
      <c r="S62" s="177"/>
      <c r="AA62" s="170"/>
    </row>
    <row r="63" spans="2:27">
      <c r="B63" s="60"/>
      <c r="R63" s="177"/>
      <c r="S63" s="177"/>
      <c r="AA63" s="170"/>
    </row>
    <row r="64" spans="2:27">
      <c r="B64" s="60"/>
      <c r="R64" s="177"/>
      <c r="S64" s="177"/>
      <c r="AA64" s="170"/>
    </row>
    <row r="65" spans="2:27">
      <c r="B65" s="60"/>
      <c r="R65" s="177"/>
      <c r="S65" s="177"/>
      <c r="AA65" s="170"/>
    </row>
    <row r="66" spans="2:27">
      <c r="B66" s="60"/>
      <c r="R66" s="177"/>
      <c r="S66" s="177"/>
      <c r="AA66" s="170"/>
    </row>
    <row r="67" spans="2:27">
      <c r="B67" s="60"/>
      <c r="R67" s="177"/>
      <c r="S67" s="177"/>
      <c r="AA67" s="170"/>
    </row>
    <row r="68" spans="2:27">
      <c r="B68" s="60"/>
      <c r="R68" s="177"/>
      <c r="S68" s="177"/>
      <c r="AA68" s="170"/>
    </row>
    <row r="69" spans="2:27">
      <c r="B69" s="60"/>
      <c r="R69" s="177"/>
      <c r="S69" s="177"/>
      <c r="AA69" s="170"/>
    </row>
    <row r="70" spans="2:27">
      <c r="B70" s="60"/>
      <c r="R70" s="177"/>
      <c r="S70" s="177"/>
      <c r="AA70" s="170"/>
    </row>
    <row r="71" spans="2:27">
      <c r="B71" s="60"/>
      <c r="E71" s="54">
        <v>10</v>
      </c>
      <c r="F71" s="54" t="s">
        <v>65</v>
      </c>
      <c r="G71" s="54" t="s">
        <v>103</v>
      </c>
      <c r="R71" s="177"/>
      <c r="S71" s="177"/>
      <c r="AA71" s="170"/>
    </row>
    <row r="72" spans="2:27">
      <c r="B72" s="60"/>
      <c r="E72" s="54">
        <f>E71/100</f>
        <v>0.1</v>
      </c>
      <c r="G72" s="54" t="s">
        <v>104</v>
      </c>
      <c r="R72" s="177"/>
      <c r="S72" s="177"/>
      <c r="AA72" s="170"/>
    </row>
    <row r="73" spans="2:27">
      <c r="B73" s="60"/>
      <c r="R73" s="177"/>
      <c r="S73" s="177"/>
      <c r="AA73" s="170"/>
    </row>
    <row r="74" spans="2:27">
      <c r="B74" s="60"/>
      <c r="R74" s="177"/>
      <c r="S74" s="177"/>
      <c r="AA74" s="170"/>
    </row>
    <row r="75" spans="2:27">
      <c r="B75" s="60"/>
      <c r="R75" s="177"/>
      <c r="S75" s="177"/>
      <c r="AA75" s="170"/>
    </row>
    <row r="76" spans="2:27">
      <c r="B76" s="60"/>
      <c r="R76" s="177"/>
      <c r="S76" s="177"/>
      <c r="AA76" s="170"/>
    </row>
    <row r="77" spans="2:27">
      <c r="B77" s="60"/>
      <c r="R77" s="177"/>
      <c r="S77" s="177"/>
      <c r="AA77" s="170"/>
    </row>
    <row r="78" spans="2:27">
      <c r="B78" s="60"/>
      <c r="R78" s="177"/>
      <c r="S78" s="177"/>
      <c r="AA78" s="170"/>
    </row>
    <row r="79" spans="2:27">
      <c r="B79" s="60"/>
      <c r="R79" s="177"/>
      <c r="S79" s="177"/>
      <c r="AA79" s="170"/>
    </row>
    <row r="80" spans="2:27">
      <c r="B80" s="60"/>
      <c r="R80" s="177"/>
      <c r="S80" s="177"/>
      <c r="AA80" s="170"/>
    </row>
    <row r="81" spans="2:27">
      <c r="B81" s="60"/>
      <c r="R81" s="177"/>
      <c r="S81" s="177"/>
      <c r="AA81" s="170"/>
    </row>
    <row r="82" spans="2:27">
      <c r="B82" s="60"/>
      <c r="R82" s="177"/>
      <c r="S82" s="177"/>
      <c r="AA82" s="170"/>
    </row>
    <row r="83" spans="2:27">
      <c r="B83" s="60"/>
      <c r="R83" s="177"/>
      <c r="S83" s="177"/>
      <c r="AA83" s="170"/>
    </row>
    <row r="84" spans="2:27">
      <c r="B84" s="60"/>
      <c r="R84" s="177"/>
      <c r="S84" s="177"/>
      <c r="AA84" s="170"/>
    </row>
    <row r="85" spans="2:27">
      <c r="B85" s="60"/>
      <c r="R85" s="177"/>
      <c r="S85" s="177"/>
      <c r="AA85" s="170"/>
    </row>
    <row r="86" spans="2:27">
      <c r="B86" s="60"/>
      <c r="R86" s="177"/>
      <c r="S86" s="177"/>
      <c r="AA86" s="170"/>
    </row>
    <row r="87" spans="2:27">
      <c r="B87" s="60"/>
      <c r="R87" s="177"/>
      <c r="S87" s="177"/>
      <c r="AA87" s="170"/>
    </row>
    <row r="88" spans="2:27">
      <c r="B88" s="60"/>
      <c r="R88" s="177"/>
      <c r="S88" s="177"/>
      <c r="AA88" s="170"/>
    </row>
    <row r="89" spans="2:27">
      <c r="B89" s="60"/>
      <c r="R89" s="177"/>
      <c r="S89" s="177"/>
      <c r="AA89" s="170"/>
    </row>
    <row r="90" spans="2:27">
      <c r="B90" s="60"/>
      <c r="R90" s="177"/>
      <c r="S90" s="177"/>
      <c r="AA90" s="170"/>
    </row>
    <row r="91" spans="2:27">
      <c r="B91" s="60"/>
      <c r="R91" s="177"/>
      <c r="S91" s="177"/>
      <c r="AA91" s="170"/>
    </row>
    <row r="92" spans="2:27">
      <c r="B92" s="60"/>
      <c r="R92" s="177"/>
      <c r="S92" s="177"/>
      <c r="AA92" s="170"/>
    </row>
    <row r="93" spans="2:27">
      <c r="B93" s="60"/>
      <c r="R93" s="177"/>
      <c r="S93" s="177"/>
      <c r="AA93" s="170"/>
    </row>
    <row r="94" spans="2:27">
      <c r="B94" s="60"/>
      <c r="R94" s="177"/>
      <c r="S94" s="177"/>
      <c r="AA94" s="170"/>
    </row>
    <row r="95" spans="2:27">
      <c r="B95" s="60"/>
      <c r="R95" s="177"/>
      <c r="S95" s="177"/>
      <c r="AA95" s="170"/>
    </row>
    <row r="96" spans="2:27">
      <c r="B96" s="60"/>
      <c r="C96" s="58"/>
      <c r="R96" s="177"/>
      <c r="S96" s="177"/>
      <c r="AA96" s="170"/>
    </row>
    <row r="97" spans="1:27">
      <c r="B97" s="60"/>
      <c r="E97" s="54">
        <v>149865595</v>
      </c>
      <c r="F97" s="54" t="s">
        <v>82</v>
      </c>
      <c r="G97" s="54" t="s">
        <v>105</v>
      </c>
      <c r="R97" s="177"/>
      <c r="S97" s="177"/>
      <c r="AA97" s="170"/>
    </row>
    <row r="98" spans="1:27">
      <c r="B98" s="60"/>
      <c r="E98" s="54">
        <f>E97/E37</f>
        <v>127686457.35707591</v>
      </c>
      <c r="F98" s="54" t="s">
        <v>19</v>
      </c>
      <c r="G98" s="54" t="s">
        <v>105</v>
      </c>
      <c r="R98" s="177"/>
      <c r="S98" s="177"/>
      <c r="AA98" s="170"/>
    </row>
    <row r="99" spans="1:27">
      <c r="B99" s="60"/>
      <c r="E99" s="54">
        <f>E98*E72</f>
        <v>12768645.735707592</v>
      </c>
      <c r="F99" s="54" t="s">
        <v>19</v>
      </c>
      <c r="G99" s="54" t="s">
        <v>106</v>
      </c>
      <c r="R99" s="177"/>
      <c r="S99" s="177"/>
      <c r="AA99" s="170"/>
    </row>
    <row r="100" spans="1:27">
      <c r="B100" s="60"/>
      <c r="R100" s="177"/>
      <c r="S100" s="177"/>
      <c r="AA100" s="170"/>
    </row>
    <row r="101" spans="1:27">
      <c r="B101" s="60"/>
      <c r="R101" s="177"/>
      <c r="S101" s="177"/>
      <c r="AA101" s="170"/>
    </row>
    <row r="102" spans="1:27">
      <c r="B102" s="60"/>
      <c r="R102" s="177"/>
      <c r="S102" s="177"/>
      <c r="AA102" s="170"/>
    </row>
    <row r="103" spans="1:27">
      <c r="B103" s="60"/>
      <c r="E103" s="54">
        <v>7.9952892230000003</v>
      </c>
      <c r="F103" s="54" t="s">
        <v>84</v>
      </c>
      <c r="G103" s="54" t="s">
        <v>74</v>
      </c>
      <c r="R103" s="177"/>
      <c r="S103" s="177"/>
      <c r="AA103" s="170"/>
    </row>
    <row r="104" spans="1:27">
      <c r="B104" s="60"/>
      <c r="E104" s="54">
        <f>E103*0.00404686</f>
        <v>3.235581614498978E-2</v>
      </c>
      <c r="F104" s="54" t="s">
        <v>69</v>
      </c>
      <c r="G104" s="54" t="s">
        <v>74</v>
      </c>
      <c r="R104" s="177"/>
      <c r="S104" s="177"/>
      <c r="AA104" s="170"/>
    </row>
    <row r="105" spans="1:27">
      <c r="A105" s="120"/>
      <c r="B105" s="131"/>
      <c r="R105" s="177"/>
      <c r="S105" s="177"/>
      <c r="AA105" s="170"/>
    </row>
    <row r="106" spans="1:27">
      <c r="A106" s="120"/>
      <c r="B106" s="131"/>
      <c r="R106" s="177"/>
      <c r="S106" s="177"/>
      <c r="AA106" s="170"/>
    </row>
    <row r="107" spans="1:27">
      <c r="A107" s="120"/>
      <c r="B107" s="131"/>
      <c r="R107" s="177"/>
      <c r="S107" s="177"/>
      <c r="AA107" s="170"/>
    </row>
    <row r="108" spans="1:27">
      <c r="A108" s="120"/>
      <c r="B108" s="131"/>
      <c r="R108" s="177"/>
      <c r="S108" s="177"/>
      <c r="AA108" s="170"/>
    </row>
    <row r="109" spans="1:27">
      <c r="A109" s="120"/>
      <c r="B109" s="131"/>
      <c r="R109" s="177"/>
      <c r="S109" s="177"/>
      <c r="AA109" s="170"/>
    </row>
    <row r="110" spans="1:27">
      <c r="A110" s="120"/>
      <c r="B110" s="131"/>
      <c r="R110" s="177"/>
      <c r="S110" s="177"/>
      <c r="AA110" s="170"/>
    </row>
    <row r="111" spans="1:27">
      <c r="A111" s="120"/>
      <c r="B111" s="131"/>
      <c r="R111" s="177"/>
      <c r="S111" s="177"/>
      <c r="AA111" s="170"/>
    </row>
    <row r="112" spans="1:27">
      <c r="A112" s="120"/>
      <c r="B112" s="131"/>
      <c r="R112" s="177"/>
      <c r="S112" s="177"/>
      <c r="AA112" s="170"/>
    </row>
    <row r="113" spans="1:27">
      <c r="A113" s="120"/>
      <c r="B113" s="131"/>
      <c r="R113" s="177"/>
      <c r="S113" s="177"/>
      <c r="AA113" s="170"/>
    </row>
    <row r="114" spans="1:27">
      <c r="A114" s="120"/>
      <c r="B114" s="131"/>
      <c r="R114" s="177"/>
      <c r="S114" s="177"/>
      <c r="AA114" s="170"/>
    </row>
    <row r="115" spans="1:27">
      <c r="A115" s="120"/>
      <c r="B115" s="131"/>
      <c r="R115" s="177"/>
      <c r="S115" s="177"/>
      <c r="AA115" s="170"/>
    </row>
    <row r="116" spans="1:27">
      <c r="A116" s="120"/>
      <c r="B116" s="131"/>
      <c r="R116" s="177"/>
      <c r="S116" s="177"/>
      <c r="AA116" s="170"/>
    </row>
    <row r="117" spans="1:27">
      <c r="A117" s="120"/>
      <c r="B117" s="131"/>
      <c r="R117" s="177"/>
      <c r="S117" s="177"/>
      <c r="AA117" s="170"/>
    </row>
    <row r="118" spans="1:27">
      <c r="A118" s="120"/>
      <c r="B118" s="131"/>
      <c r="R118" s="177"/>
      <c r="S118" s="177"/>
      <c r="AA118" s="170"/>
    </row>
    <row r="119" spans="1:27">
      <c r="A119" s="120"/>
      <c r="B119" s="131"/>
      <c r="R119" s="177"/>
      <c r="S119" s="177"/>
      <c r="AA119" s="170"/>
    </row>
    <row r="120" spans="1:27">
      <c r="A120" s="120"/>
      <c r="B120" s="131"/>
      <c r="R120" s="177"/>
      <c r="S120" s="177"/>
      <c r="AA120" s="170"/>
    </row>
    <row r="121" spans="1:27">
      <c r="A121" s="120"/>
      <c r="B121" s="131"/>
      <c r="R121" s="177"/>
      <c r="S121" s="177"/>
      <c r="AA121" s="170"/>
    </row>
    <row r="122" spans="1:27">
      <c r="A122" s="120"/>
      <c r="B122" s="131"/>
      <c r="R122" s="177"/>
      <c r="S122" s="177"/>
      <c r="AA122" s="170"/>
    </row>
    <row r="123" spans="1:27">
      <c r="A123" s="120"/>
      <c r="B123" s="131"/>
      <c r="R123" s="177"/>
      <c r="S123" s="177"/>
      <c r="AA123" s="170"/>
    </row>
    <row r="124" spans="1:27">
      <c r="A124" s="120"/>
      <c r="B124" s="131"/>
      <c r="R124" s="177"/>
      <c r="S124" s="177"/>
      <c r="AA124" s="170"/>
    </row>
    <row r="125" spans="1:27">
      <c r="A125" s="120"/>
      <c r="B125" s="131"/>
      <c r="R125" s="177"/>
      <c r="S125" s="177"/>
      <c r="AA125" s="170"/>
    </row>
    <row r="126" spans="1:27">
      <c r="A126" s="120"/>
      <c r="B126" s="131"/>
      <c r="R126" s="177"/>
      <c r="S126" s="177"/>
      <c r="AA126" s="170"/>
    </row>
    <row r="127" spans="1:27">
      <c r="A127" s="120"/>
      <c r="B127" s="131"/>
      <c r="R127" s="177"/>
      <c r="S127" s="177"/>
      <c r="AA127" s="170"/>
    </row>
    <row r="128" spans="1:27">
      <c r="A128" s="120"/>
      <c r="B128" s="131"/>
      <c r="R128" s="177"/>
      <c r="S128" s="177"/>
      <c r="AA128" s="170"/>
    </row>
    <row r="129" spans="1:27">
      <c r="A129" s="120"/>
      <c r="B129" s="131"/>
      <c r="C129" s="58"/>
      <c r="R129" s="177"/>
      <c r="S129" s="177"/>
      <c r="AA129" s="170"/>
    </row>
    <row r="130" spans="1:27">
      <c r="A130" s="120"/>
      <c r="B130" s="131"/>
      <c r="R130" s="177"/>
      <c r="S130" s="177"/>
      <c r="AA130" s="170"/>
    </row>
    <row r="131" spans="1:27">
      <c r="A131" s="120"/>
      <c r="B131" s="131"/>
      <c r="R131" s="177"/>
      <c r="S131" s="177"/>
      <c r="AA131" s="170"/>
    </row>
    <row r="132" spans="1:27">
      <c r="A132" s="120"/>
      <c r="B132" s="131"/>
      <c r="R132" s="177"/>
      <c r="S132" s="177"/>
      <c r="AA132" s="170"/>
    </row>
    <row r="133" spans="1:27">
      <c r="A133" s="120"/>
      <c r="B133" s="131"/>
      <c r="R133" s="177"/>
      <c r="S133" s="177"/>
      <c r="AA133" s="170"/>
    </row>
    <row r="134" spans="1:27">
      <c r="A134" s="120"/>
      <c r="B134" s="131"/>
      <c r="R134" s="177"/>
      <c r="S134" s="177"/>
      <c r="AA134" s="170"/>
    </row>
    <row r="135" spans="1:27">
      <c r="A135" s="120"/>
      <c r="B135" s="131"/>
      <c r="R135" s="177"/>
      <c r="S135" s="177"/>
      <c r="AA135" s="170"/>
    </row>
    <row r="136" spans="1:27">
      <c r="A136" s="120"/>
      <c r="B136" s="131"/>
      <c r="R136" s="177"/>
      <c r="S136" s="177"/>
      <c r="AA136" s="170"/>
    </row>
    <row r="137" spans="1:27">
      <c r="A137" s="120"/>
      <c r="B137" s="131"/>
      <c r="R137" s="177"/>
      <c r="S137" s="177"/>
      <c r="AA137" s="170"/>
    </row>
    <row r="138" spans="1:27">
      <c r="A138" s="120"/>
      <c r="B138" s="131"/>
      <c r="R138" s="177"/>
      <c r="S138" s="177"/>
      <c r="AA138" s="170"/>
    </row>
    <row r="139" spans="1:27" ht="17" thickBot="1">
      <c r="A139" s="120"/>
      <c r="B139" s="128"/>
      <c r="C139" s="173"/>
      <c r="D139" s="173"/>
      <c r="E139" s="173"/>
      <c r="F139" s="173"/>
      <c r="G139" s="173"/>
      <c r="H139" s="173"/>
      <c r="I139" s="173"/>
      <c r="J139" s="173"/>
      <c r="K139" s="173"/>
      <c r="L139" s="173"/>
      <c r="M139" s="173"/>
      <c r="N139" s="173"/>
      <c r="O139" s="173"/>
      <c r="P139" s="173"/>
      <c r="Q139" s="173"/>
      <c r="R139" s="180"/>
      <c r="S139" s="180"/>
      <c r="T139" s="173"/>
      <c r="U139" s="173"/>
      <c r="V139" s="173"/>
      <c r="W139" s="173"/>
      <c r="X139" s="173"/>
      <c r="Y139" s="173"/>
      <c r="Z139" s="173"/>
      <c r="AA139" s="174"/>
    </row>
    <row r="140" spans="1:27">
      <c r="A140" s="120"/>
      <c r="B140" s="131"/>
    </row>
    <row r="141" spans="1:27">
      <c r="A141" s="120"/>
      <c r="B141" s="131"/>
    </row>
    <row r="142" spans="1:27">
      <c r="A142" s="120"/>
      <c r="B142" s="131"/>
    </row>
    <row r="143" spans="1:27">
      <c r="A143" s="120"/>
      <c r="B143" s="131"/>
    </row>
    <row r="144" spans="1:27">
      <c r="A144" s="120"/>
      <c r="B144" s="131"/>
    </row>
    <row r="145" spans="1:5">
      <c r="A145" s="120"/>
      <c r="B145" s="131"/>
    </row>
    <row r="146" spans="1:5">
      <c r="A146" s="120"/>
      <c r="B146" s="131"/>
    </row>
    <row r="147" spans="1:5">
      <c r="A147" s="120"/>
      <c r="B147" s="131"/>
    </row>
    <row r="148" spans="1:5">
      <c r="A148" s="120"/>
      <c r="B148" s="131"/>
    </row>
    <row r="149" spans="1:5">
      <c r="A149" s="120"/>
      <c r="B149" s="131"/>
    </row>
    <row r="150" spans="1:5">
      <c r="A150" s="120"/>
      <c r="B150" s="131"/>
    </row>
    <row r="151" spans="1:5">
      <c r="A151" s="120"/>
      <c r="B151" s="131"/>
    </row>
    <row r="152" spans="1:5">
      <c r="A152" s="120"/>
      <c r="B152" s="131"/>
    </row>
    <row r="153" spans="1:5">
      <c r="A153" s="120"/>
      <c r="B153" s="131"/>
    </row>
    <row r="154" spans="1:5">
      <c r="A154" s="120"/>
      <c r="B154" s="131"/>
    </row>
    <row r="155" spans="1:5">
      <c r="A155" s="120"/>
      <c r="B155" s="131"/>
    </row>
    <row r="156" spans="1:5">
      <c r="A156" s="120"/>
      <c r="B156" s="131"/>
    </row>
    <row r="157" spans="1:5">
      <c r="A157" s="120"/>
      <c r="B157" s="131"/>
    </row>
    <row r="158" spans="1:5">
      <c r="A158" s="120"/>
      <c r="B158" s="131"/>
    </row>
    <row r="159" spans="1:5">
      <c r="A159" s="120"/>
      <c r="B159" s="131"/>
    </row>
    <row r="160" spans="1:5">
      <c r="A160" s="120"/>
      <c r="B160" s="131"/>
      <c r="E160" s="135"/>
    </row>
    <row r="161" spans="1:2">
      <c r="A161" s="120"/>
      <c r="B161" s="131"/>
    </row>
    <row r="162" spans="1:2">
      <c r="A162" s="120"/>
      <c r="B162" s="131"/>
    </row>
    <row r="163" spans="1:2">
      <c r="A163" s="120"/>
      <c r="B163" s="131"/>
    </row>
    <row r="164" spans="1:2">
      <c r="A164" s="120"/>
      <c r="B164" s="131"/>
    </row>
    <row r="165" spans="1:2">
      <c r="A165" s="120"/>
      <c r="B165" s="131"/>
    </row>
    <row r="166" spans="1:2">
      <c r="A166" s="120"/>
      <c r="B166" s="131"/>
    </row>
    <row r="167" spans="1:2">
      <c r="A167" s="120"/>
      <c r="B167" s="131"/>
    </row>
    <row r="168" spans="1:2">
      <c r="A168" s="120"/>
      <c r="B168" s="131"/>
    </row>
    <row r="169" spans="1:2">
      <c r="A169" s="120"/>
      <c r="B169" s="131"/>
    </row>
    <row r="170" spans="1:2">
      <c r="A170" s="120"/>
      <c r="B170" s="131"/>
    </row>
    <row r="171" spans="1:2">
      <c r="A171" s="120"/>
      <c r="B171" s="131"/>
    </row>
    <row r="172" spans="1:2">
      <c r="A172" s="120"/>
      <c r="B172" s="131"/>
    </row>
    <row r="173" spans="1:2">
      <c r="A173" s="120"/>
      <c r="B173" s="131"/>
    </row>
    <row r="174" spans="1:2">
      <c r="A174" s="120"/>
      <c r="B174" s="131"/>
    </row>
    <row r="175" spans="1:2">
      <c r="A175" s="120"/>
      <c r="B175" s="131"/>
    </row>
    <row r="176" spans="1:2">
      <c r="A176" s="120"/>
      <c r="B176" s="131"/>
    </row>
    <row r="177" spans="1:2">
      <c r="A177" s="120"/>
      <c r="B177" s="131"/>
    </row>
    <row r="178" spans="1:2">
      <c r="A178" s="120"/>
      <c r="B178" s="131"/>
    </row>
    <row r="179" spans="1:2">
      <c r="A179" s="120"/>
      <c r="B179" s="131"/>
    </row>
    <row r="180" spans="1:2">
      <c r="A180" s="120"/>
      <c r="B180" s="131"/>
    </row>
    <row r="181" spans="1:2">
      <c r="A181" s="120"/>
      <c r="B181" s="131"/>
    </row>
    <row r="182" spans="1:2">
      <c r="A182" s="120"/>
      <c r="B182" s="131"/>
    </row>
    <row r="183" spans="1:2">
      <c r="A183" s="120"/>
      <c r="B183" s="131"/>
    </row>
    <row r="184" spans="1:2">
      <c r="A184" s="120"/>
      <c r="B184" s="131"/>
    </row>
    <row r="185" spans="1:2">
      <c r="A185" s="120"/>
      <c r="B185" s="131"/>
    </row>
    <row r="186" spans="1:2">
      <c r="A186" s="120"/>
      <c r="B186" s="131"/>
    </row>
    <row r="187" spans="1:2">
      <c r="A187" s="120"/>
      <c r="B187" s="131"/>
    </row>
    <row r="188" spans="1:2">
      <c r="A188" s="120"/>
      <c r="B188" s="131"/>
    </row>
    <row r="189" spans="1:2">
      <c r="A189" s="120"/>
      <c r="B189" s="131"/>
    </row>
    <row r="190" spans="1:2">
      <c r="A190" s="120"/>
      <c r="B190" s="131"/>
    </row>
    <row r="191" spans="1:2">
      <c r="A191" s="120"/>
      <c r="B191" s="131"/>
    </row>
    <row r="192" spans="1:2">
      <c r="A192" s="120"/>
      <c r="B192" s="131"/>
    </row>
    <row r="193" spans="1:2">
      <c r="A193" s="120"/>
      <c r="B193" s="131"/>
    </row>
    <row r="194" spans="1:2">
      <c r="A194" s="120"/>
      <c r="B194" s="131"/>
    </row>
    <row r="195" spans="1:2">
      <c r="A195" s="120"/>
      <c r="B195" s="131"/>
    </row>
    <row r="196" spans="1:2">
      <c r="A196" s="120"/>
      <c r="B196" s="131"/>
    </row>
    <row r="197" spans="1:2">
      <c r="A197" s="120"/>
      <c r="B197" s="131"/>
    </row>
    <row r="198" spans="1:2">
      <c r="A198" s="120"/>
      <c r="B198" s="131"/>
    </row>
    <row r="199" spans="1:2">
      <c r="A199" s="120"/>
      <c r="B199" s="131"/>
    </row>
    <row r="200" spans="1:2">
      <c r="A200" s="120"/>
      <c r="B200" s="131"/>
    </row>
    <row r="201" spans="1:2">
      <c r="A201" s="120"/>
      <c r="B201" s="131"/>
    </row>
    <row r="202" spans="1:2">
      <c r="A202" s="120"/>
      <c r="B202" s="131"/>
    </row>
  </sheetData>
  <hyperlinks>
    <hyperlink ref="K40" r:id="rId1" xr:uid="{9D2E3410-B07E-E24E-9E7C-DB8D87FFA7F6}"/>
  </hyperlinks>
  <pageMargins left="0.75" right="0.75" top="1" bottom="1" header="0.5" footer="0.5"/>
  <pageSetup paperSize="9" orientation="portrait" horizontalDpi="4294967292" verticalDpi="4294967292"/>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cp:lastPrinted>2015-02-13T09:40:54Z</cp:lastPrinted>
  <dcterms:created xsi:type="dcterms:W3CDTF">2011-10-26T09:05:09Z</dcterms:created>
  <dcterms:modified xsi:type="dcterms:W3CDTF">2024-04-17T07:36:42Z</dcterms:modified>
</cp:coreProperties>
</file>