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D95E7110-F364-E741-9C95-A680ED03A08E}"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6" l="1"/>
  <c r="E29" i="12"/>
  <c r="E30" i="12"/>
  <c r="E18" i="12"/>
  <c r="E19" i="12"/>
  <c r="E21" i="12"/>
  <c r="E22" i="12"/>
  <c r="E23" i="12"/>
  <c r="E17" i="12"/>
  <c r="D13" i="16"/>
  <c r="E15" i="13" s="1"/>
  <c r="E20" i="12" s="1"/>
  <c r="D12" i="16"/>
  <c r="E11" i="13" s="1"/>
  <c r="E13" i="12"/>
  <c r="E12" i="12"/>
  <c r="E22" i="13"/>
  <c r="E27" i="12" s="1"/>
  <c r="E19" i="13"/>
  <c r="E24" i="12" s="1"/>
  <c r="E8" i="13"/>
  <c r="D17" i="16"/>
  <c r="D18" i="16" s="1"/>
  <c r="D7" i="16"/>
  <c r="D8" i="16" s="1"/>
  <c r="D10" i="16" s="1"/>
  <c r="E6" i="13" s="1"/>
  <c r="E11" i="12" s="1"/>
  <c r="E23" i="13" l="1"/>
  <c r="E28" i="12" s="1"/>
  <c r="E16" i="12"/>
</calcChain>
</file>

<file path=xl/sharedStrings.xml><?xml version="1.0" encoding="utf-8"?>
<sst xmlns="http://schemas.openxmlformats.org/spreadsheetml/2006/main" count="207" uniqueCount="127">
  <si>
    <t>Source</t>
  </si>
  <si>
    <t>km2</t>
  </si>
  <si>
    <t>Value</t>
  </si>
  <si>
    <t>Other</t>
  </si>
  <si>
    <t>Definition</t>
  </si>
  <si>
    <t>Unit</t>
  </si>
  <si>
    <t>Land use of plant in NL</t>
  </si>
  <si>
    <t>Link</t>
  </si>
  <si>
    <t>Cover Sheet</t>
  </si>
  <si>
    <t>Document</t>
  </si>
  <si>
    <t>Country</t>
  </si>
  <si>
    <t>Organization</t>
  </si>
  <si>
    <t>Quintel Intelligence</t>
  </si>
  <si>
    <t>Definition on the sources</t>
  </si>
  <si>
    <t>Type</t>
  </si>
  <si>
    <t>Date published</t>
  </si>
  <si>
    <t>Date retrieved</t>
  </si>
  <si>
    <t>Attribute</t>
  </si>
  <si>
    <t>land_use_per_unit</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</si>
  <si>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</si>
  <si>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</si>
  <si>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</si>
  <si>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</si>
  <si>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</si>
  <si>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</si>
  <si>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</si>
  <si>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</si>
  <si>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</si>
  <si>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</si>
  <si>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</si>
  <si>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</si>
  <si>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</si>
  <si>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</si>
  <si>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</si>
  <si>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</si>
  <si>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</si>
  <si>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</si>
  <si>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</si>
  <si>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</si>
  <si>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</si>
  <si>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Vopak</t>
  </si>
  <si>
    <t>MEUR/PJ/y</t>
  </si>
  <si>
    <t>M2/PJ</t>
  </si>
  <si>
    <t>LH2</t>
  </si>
  <si>
    <t>km^2/Pj</t>
  </si>
  <si>
    <t>Km2/pj</t>
  </si>
  <si>
    <t>Kyra de Haan</t>
  </si>
  <si>
    <t>Technical</t>
  </si>
  <si>
    <t>-</t>
  </si>
  <si>
    <t>typical_input_capacity</t>
  </si>
  <si>
    <t>availability</t>
  </si>
  <si>
    <t>Availability</t>
  </si>
  <si>
    <t>Quintel Assumption</t>
  </si>
  <si>
    <t>full_load_hours</t>
  </si>
  <si>
    <t>Full load hours</t>
  </si>
  <si>
    <t>Cost</t>
  </si>
  <si>
    <t>initial_investment</t>
  </si>
  <si>
    <t>euro</t>
  </si>
  <si>
    <t>Initial investment costs</t>
  </si>
  <si>
    <t>fixed_operation_and_maintenance_costs_per_year</t>
  </si>
  <si>
    <t>euro/yr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</si>
  <si>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</si>
  <si>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</si>
  <si>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</si>
  <si>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</si>
  <si>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</si>
  <si>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Investment cost with ccs</t>
  </si>
  <si>
    <t>cost_of_installing</t>
  </si>
  <si>
    <t>Installation cost</t>
  </si>
  <si>
    <t>decommissioning_costs</t>
  </si>
  <si>
    <t xml:space="preserve">Decommissioning cost </t>
  </si>
  <si>
    <t>variable_operation_and_maintenance_costs_for_ccs_per_full_load_hour</t>
  </si>
  <si>
    <t>Variable operational and maintenance costs for ccs</t>
  </si>
  <si>
    <t>takes_part_in_ets</t>
  </si>
  <si>
    <t>yes=1,no=0</t>
  </si>
  <si>
    <t>wacc</t>
  </si>
  <si>
    <t>%</t>
  </si>
  <si>
    <t>technical_lifetime</t>
  </si>
  <si>
    <t>years</t>
  </si>
  <si>
    <t xml:space="preserve">Technical lifetime </t>
  </si>
  <si>
    <t>construction_time</t>
  </si>
  <si>
    <t>Construction time</t>
  </si>
  <si>
    <t>free_co2_factor</t>
  </si>
  <si>
    <t>Tank size m3</t>
  </si>
  <si>
    <t>Terminal size m3</t>
  </si>
  <si>
    <t>Capex mln EUR</t>
  </si>
  <si>
    <t>Capex / cbm</t>
  </si>
  <si>
    <t>Capex per year</t>
  </si>
  <si>
    <t>Opex</t>
  </si>
  <si>
    <t>Throughput 18x</t>
  </si>
  <si>
    <t>Density (kg/m3)</t>
  </si>
  <si>
    <t>Throughput in kg</t>
  </si>
  <si>
    <t>Throughput effective product</t>
  </si>
  <si>
    <t>Energy (J/Kg)</t>
  </si>
  <si>
    <t>PJ/year</t>
  </si>
  <si>
    <t>m2 terminal</t>
  </si>
  <si>
    <t>LNG</t>
  </si>
  <si>
    <t>Diesel</t>
  </si>
  <si>
    <t>NH3- fuel</t>
  </si>
  <si>
    <t>NH3- H2 carrier</t>
  </si>
  <si>
    <t>LOHC H2</t>
  </si>
  <si>
    <t>technical lifetime</t>
  </si>
  <si>
    <t>yr</t>
  </si>
  <si>
    <t>PJ/yr</t>
  </si>
  <si>
    <t>full load hours</t>
  </si>
  <si>
    <t>h/yr</t>
  </si>
  <si>
    <t>typical input capacity</t>
  </si>
  <si>
    <t>MWh/yr</t>
  </si>
  <si>
    <t>MW</t>
  </si>
  <si>
    <t>Quintel assumption</t>
  </si>
  <si>
    <t>O&amp;M</t>
  </si>
  <si>
    <t>m2</t>
  </si>
  <si>
    <t>land use per terminal in m2</t>
  </si>
  <si>
    <t>land use per terminal in km2</t>
  </si>
  <si>
    <t>Transformed table:</t>
  </si>
  <si>
    <t>information received from Vopak expert on 13-3-2024</t>
  </si>
  <si>
    <t>technical, cost and other parameters</t>
  </si>
  <si>
    <t>data received from Vopak expert on 13-4-2024</t>
  </si>
  <si>
    <t>km2/terminal</t>
  </si>
  <si>
    <t>Input capacity equal to output capacity</t>
  </si>
  <si>
    <t>EUR</t>
  </si>
  <si>
    <t>0.07</t>
  </si>
  <si>
    <t>diesel</t>
  </si>
  <si>
    <t>energy_import_diesel.ad</t>
  </si>
  <si>
    <t>Weighted average cost of capital</t>
  </si>
  <si>
    <t>typical throughput in PJ</t>
  </si>
  <si>
    <t>typical throughput in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</si>
</sst>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0"/>
      <color rgb="FF222222"/>
      <name val="Arial"/>
      <family val="2"/>
    </font>
    <font>
      <b/>
      <sz val="11"/>
      <color rgb="FF222222"/>
      <name val="Calibri"/>
      <family val="2"/>
    </font>
    <font>
      <sz val="10"/>
      <color rgb="FF222222"/>
      <name val="Arial"/>
      <family val="2"/>
    </font>
    <font>
      <sz val="9"/>
      <color rgb="FF222222"/>
      <name val="Google Sans Mono"/>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s>
  <cellStyleXfs count="25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1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0" fontId="17" fillId="2" borderId="0" xfId="0" applyFont="1" applyFill="1"/>
    <xf numFmtId="0" fontId="17" fillId="2" borderId="5" xfId="0" applyFont="1" applyFill="1" applyBorder="1"/>
    <xf numFmtId="0" fontId="17" fillId="2" borderId="9" xfId="0" applyFont="1" applyFill="1" applyBorder="1"/>
    <xf numFmtId="49" fontId="17" fillId="2" borderId="0" xfId="0" applyNumberFormat="1" applyFont="1" applyFill="1"/>
    <xf numFmtId="49" fontId="17" fillId="2" borderId="9" xfId="0" applyNumberFormat="1" applyFont="1" applyFill="1" applyBorder="1"/>
    <xf numFmtId="0" fontId="17" fillId="2" borderId="4" xfId="0" applyFont="1" applyFill="1" applyBorder="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19" xfId="0" applyFont="1" applyFill="1" applyBorder="1"/>
    <xf numFmtId="0" fontId="19" fillId="3" borderId="0" xfId="0" applyFont="1" applyFill="1"/>
    <xf numFmtId="0" fontId="13" fillId="2" borderId="0" xfId="0" applyFont="1" applyFill="1"/>
    <xf numFmtId="0" fontId="13" fillId="2" borderId="3" xfId="0" applyFont="1" applyFill="1" applyBorder="1"/>
    <xf numFmtId="0" fontId="13" fillId="2" borderId="15" xfId="0" applyFont="1" applyFill="1" applyBorder="1"/>
    <xf numFmtId="0" fontId="13" fillId="0" borderId="0" xfId="0" applyFont="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177" applyFont="1" applyFill="1" applyBorder="1" applyAlignment="1" applyProtection="1"/>
    <xf numFmtId="0" fontId="12" fillId="2" borderId="18" xfId="0" applyFont="1" applyFill="1" applyBorder="1"/>
    <xf numFmtId="0" fontId="12" fillId="2" borderId="6" xfId="0" applyFont="1" applyFill="1" applyBorder="1"/>
    <xf numFmtId="0" fontId="12" fillId="2" borderId="0" xfId="0" applyFont="1" applyFill="1"/>
    <xf numFmtId="0" fontId="17" fillId="2" borderId="9" xfId="0" applyFont="1" applyFill="1" applyBorder="1" applyAlignment="1">
      <alignment vertical="center"/>
    </xf>
    <xf numFmtId="0" fontId="17" fillId="2" borderId="17" xfId="0" applyFont="1" applyFill="1" applyBorder="1"/>
    <xf numFmtId="0" fontId="12" fillId="2" borderId="2" xfId="0" applyFont="1" applyFill="1" applyBorder="1"/>
    <xf numFmtId="0" fontId="17" fillId="2" borderId="7" xfId="0" applyFont="1" applyFill="1" applyBorder="1"/>
    <xf numFmtId="0" fontId="24" fillId="2" borderId="0" xfId="0" applyFont="1" applyFill="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16" xfId="0" applyFont="1" applyFill="1" applyBorder="1"/>
    <xf numFmtId="0" fontId="17" fillId="2" borderId="16" xfId="0" applyFont="1" applyFill="1" applyBorder="1"/>
    <xf numFmtId="0" fontId="19" fillId="2" borderId="9" xfId="0" applyFont="1" applyFill="1" applyBorder="1"/>
    <xf numFmtId="0" fontId="18" fillId="2" borderId="0" xfId="0" applyFont="1" applyFill="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2" fontId="11" fillId="2" borderId="0" xfId="0" applyNumberFormat="1" applyFont="1" applyFill="1"/>
    <xf numFmtId="0" fontId="11" fillId="2" borderId="0" xfId="0" applyFont="1" applyFill="1" applyAlignment="1">
      <alignment horizontal="right"/>
    </xf>
    <xf numFmtId="1" fontId="11" fillId="2" borderId="0" xfId="0" applyNumberFormat="1" applyFont="1" applyFill="1"/>
    <xf numFmtId="9" fontId="11" fillId="2" borderId="0" xfId="0" applyNumberFormat="1" applyFont="1" applyFill="1"/>
    <xf numFmtId="0" fontId="10" fillId="2" borderId="0" xfId="0" applyFont="1" applyFill="1"/>
    <xf numFmtId="0" fontId="10" fillId="2" borderId="0" xfId="0" applyFont="1" applyFill="1" applyAlignment="1">
      <alignment horizontal="right"/>
    </xf>
    <xf numFmtId="0" fontId="9" fillId="2" borderId="0" xfId="0" applyFont="1" applyFill="1"/>
    <xf numFmtId="49" fontId="8" fillId="2" borderId="0" xfId="0" applyNumberFormat="1" applyFont="1" applyFill="1"/>
    <xf numFmtId="0" fontId="8" fillId="2" borderId="0" xfId="0" applyFont="1" applyFill="1"/>
    <xf numFmtId="0" fontId="7" fillId="2" borderId="0" xfId="0" applyFont="1" applyFill="1"/>
    <xf numFmtId="0" fontId="6" fillId="2" borderId="0" xfId="0" applyFont="1" applyFill="1"/>
    <xf numFmtId="164" fontId="11" fillId="2" borderId="18" xfId="0" applyNumberFormat="1" applyFont="1" applyFill="1" applyBorder="1" applyAlignment="1">
      <alignment vertical="center"/>
    </xf>
    <xf numFmtId="17" fontId="12" fillId="2" borderId="0" xfId="0" applyNumberFormat="1" applyFont="1" applyFill="1"/>
    <xf numFmtId="0" fontId="23" fillId="12" borderId="18" xfId="0" applyFont="1" applyFill="1" applyBorder="1"/>
    <xf numFmtId="0" fontId="5" fillId="2" borderId="0" xfId="0" applyFont="1" applyFill="1"/>
    <xf numFmtId="165" fontId="11" fillId="2" borderId="18" xfId="0" applyNumberFormat="1" applyFont="1" applyFill="1" applyBorder="1" applyAlignment="1">
      <alignment vertical="center"/>
    </xf>
    <xf numFmtId="0" fontId="4" fillId="2" borderId="0" xfId="0" applyFont="1" applyFill="1"/>
    <xf numFmtId="0" fontId="3" fillId="2" borderId="0" xfId="0" applyFont="1" applyFill="1"/>
    <xf numFmtId="0" fontId="3" fillId="0" borderId="0" xfId="0" applyFont="1"/>
    <xf numFmtId="0" fontId="19" fillId="0" borderId="0" xfId="0" applyFont="1"/>
    <xf numFmtId="0" fontId="17" fillId="0" borderId="0" xfId="0" applyFont="1"/>
    <xf numFmtId="0" fontId="3" fillId="2" borderId="18" xfId="0" applyFont="1" applyFill="1" applyBorder="1"/>
    <xf numFmtId="164" fontId="3" fillId="2" borderId="18" xfId="0" applyNumberFormat="1" applyFont="1" applyFill="1" applyBorder="1"/>
    <xf numFmtId="164" fontId="22" fillId="2" borderId="0" xfId="0" applyNumberFormat="1" applyFont="1" applyFill="1"/>
    <xf numFmtId="2" fontId="3" fillId="2" borderId="18" xfId="0" applyNumberFormat="1" applyFont="1" applyFill="1" applyBorder="1"/>
    <xf numFmtId="0" fontId="25" fillId="0" borderId="0" xfId="0" applyFont="1"/>
    <xf numFmtId="0" fontId="26" fillId="0" borderId="0" xfId="0" applyFont="1"/>
    <xf numFmtId="3" fontId="27" fillId="0" borderId="0" xfId="0" applyNumberFormat="1" applyFont="1"/>
    <xf numFmtId="0" fontId="27" fillId="0" borderId="0" xfId="0" applyFont="1"/>
    <xf numFmtId="0" fontId="28" fillId="0" borderId="0" xfId="0" applyFont="1"/>
    <xf numFmtId="3" fontId="11" fillId="2" borderId="0" xfId="0" applyNumberFormat="1" applyFont="1" applyFill="1"/>
    <xf numFmtId="0" fontId="3" fillId="2" borderId="0" xfId="0" applyFont="1" applyFill="1" applyAlignment="1">
      <alignment vertical="center"/>
    </xf>
    <xf numFmtId="1" fontId="11" fillId="2" borderId="21" xfId="0" applyNumberFormat="1" applyFont="1" applyFill="1" applyBorder="1" applyAlignment="1">
      <alignment vertical="center"/>
    </xf>
    <xf numFmtId="1" fontId="11" fillId="2" borderId="20" xfId="0" applyNumberFormat="1" applyFont="1" applyFill="1" applyBorder="1" applyAlignment="1">
      <alignment vertical="center"/>
    </xf>
    <xf numFmtId="2" fontId="11" fillId="2" borderId="18" xfId="0" applyNumberFormat="1" applyFont="1" applyFill="1" applyBorder="1" applyAlignment="1">
      <alignment vertical="center"/>
    </xf>
    <xf numFmtId="165" fontId="3" fillId="2" borderId="18" xfId="0" applyNumberFormat="1" applyFont="1" applyFill="1" applyBorder="1"/>
    <xf numFmtId="0" fontId="2" fillId="2" borderId="0" xfId="0" applyFont="1" applyFill="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0" borderId="0" xfId="0" applyFont="1"/>
    <xf numFmtId="0" fontId="1" fillId="2" borderId="0" xfId="0" applyFont="1" applyFill="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933450</xdr:colOff>
      <xdr:row>24</xdr:row>
      <xdr:rowOff>101600</xdr:rowOff>
    </xdr:from>
    <xdr:to>
      <xdr:col>15</xdr:col>
      <xdr:colOff>38100</xdr:colOff>
      <xdr:row>35</xdr:row>
      <xdr:rowOff>79375</xdr:rowOff>
    </xdr:to>
    <xdr:pic>
      <xdr:nvPicPr>
        <xdr:cNvPr id="7" name="Picture 6">
          <a:extLst>
            <a:ext uri="{FF2B5EF4-FFF2-40B4-BE49-F238E27FC236}">
              <a16:creationId xmlns:a16="http://schemas.microsoft.com/office/drawing/2014/main" id="{BE560061-6AA8-2308-A6C3-54CCC590DDC8}"/>
            </a:ext>
          </a:extLst>
        </xdr:cNvPr>
        <xdr:cNvPicPr>
          <a:picLocks noChangeAspect="1"/>
        </xdr:cNvPicPr>
      </xdr:nvPicPr>
      <xdr:blipFill>
        <a:blip xmlns:r="http://schemas.openxmlformats.org/officeDocument/2006/relationships" r:embed="rId1"/>
        <a:stretch>
          <a:fillRect/>
        </a:stretch>
      </xdr:blipFill>
      <xdr:spPr>
        <a:xfrm>
          <a:off x="7905750" y="2146300"/>
          <a:ext cx="5772150" cy="2212975"/>
        </a:xfrm>
        <a:prstGeom prst="rect">
          <a:avLst/>
        </a:prstGeom>
      </xdr:spPr>
    </xdr:pic>
    <xdr:clientData/>
  </xdr:twoCellAnchor>
  <xdr:twoCellAnchor editAs="oneCell">
    <xdr:from>
      <xdr:col>8</xdr:col>
      <xdr:colOff>952499</xdr:colOff>
      <xdr:row>37</xdr:row>
      <xdr:rowOff>0</xdr:rowOff>
    </xdr:from>
    <xdr:to>
      <xdr:col>18</xdr:col>
      <xdr:colOff>692488</xdr:colOff>
      <xdr:row>49</xdr:row>
      <xdr:rowOff>25400</xdr:rowOff>
    </xdr:to>
    <xdr:pic>
      <xdr:nvPicPr>
        <xdr:cNvPr id="2" name="Picture 1">
          <a:extLst>
            <a:ext uri="{FF2B5EF4-FFF2-40B4-BE49-F238E27FC236}">
              <a16:creationId xmlns:a16="http://schemas.microsoft.com/office/drawing/2014/main" id="{BF432104-E2A0-FBD8-8297-417A617A55CA}"/>
            </a:ext>
          </a:extLst>
        </xdr:cNvPr>
        <xdr:cNvPicPr>
          <a:picLocks noChangeAspect="1"/>
        </xdr:cNvPicPr>
      </xdr:nvPicPr>
      <xdr:blipFill>
        <a:blip xmlns:r="http://schemas.openxmlformats.org/officeDocument/2006/relationships" r:embed="rId2"/>
        <a:stretch>
          <a:fillRect/>
        </a:stretch>
      </xdr:blipFill>
      <xdr:spPr>
        <a:xfrm>
          <a:off x="7924799" y="4686300"/>
          <a:ext cx="9264989" cy="2463800"/>
        </a:xfrm>
        <a:prstGeom prst="rect">
          <a:avLst/>
        </a:prstGeom>
      </xdr:spPr>
    </xdr:pic>
    <xdr:clientData/>
  </xdr:twoCellAnchor>
  <xdr:twoCellAnchor editAs="oneCell">
    <xdr:from>
      <xdr:col>18</xdr:col>
      <xdr:colOff>635000</xdr:colOff>
      <xdr:row>37</xdr:row>
      <xdr:rowOff>63500</xdr:rowOff>
    </xdr:from>
    <xdr:to>
      <xdr:col>21</xdr:col>
      <xdr:colOff>609600</xdr:colOff>
      <xdr:row>45</xdr:row>
      <xdr:rowOff>69134</xdr:rowOff>
    </xdr:to>
    <xdr:pic>
      <xdr:nvPicPr>
        <xdr:cNvPr id="3" name="Picture 2">
          <a:extLst>
            <a:ext uri="{FF2B5EF4-FFF2-40B4-BE49-F238E27FC236}">
              <a16:creationId xmlns:a16="http://schemas.microsoft.com/office/drawing/2014/main" id="{EE931E7D-1819-7E7F-A446-52F2280FE5B0}"/>
            </a:ext>
          </a:extLst>
        </xdr:cNvPr>
        <xdr:cNvPicPr>
          <a:picLocks noChangeAspect="1"/>
        </xdr:cNvPicPr>
      </xdr:nvPicPr>
      <xdr:blipFill>
        <a:blip xmlns:r="http://schemas.openxmlformats.org/officeDocument/2006/relationships" r:embed="rId3"/>
        <a:stretch>
          <a:fillRect/>
        </a:stretch>
      </xdr:blipFill>
      <xdr:spPr>
        <a:xfrm>
          <a:off x="17132300" y="4749800"/>
          <a:ext cx="2832100" cy="16312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3" customWidth="1"/>
    <col min="2" max="2" width="11.6640625" style="16" customWidth="1"/>
    <col min="3" max="3" width="38.5" style="16" customWidth="1"/>
    <col min="4" max="16384" width="10.6640625" style="16"/>
  </cols>
  <sheetData>
    <row r="1" spans="1:3" s="21" customFormat="1">
      <c r="A1" s="19"/>
      <c r="B1" s="20"/>
      <c r="C1" s="20"/>
    </row>
    <row r="2" spans="1:3" ht="21">
      <c r="A2" s="1"/>
      <c r="B2" s="22" t="s">
        <v>8</v>
      </c>
      <c r="C2" s="22"/>
    </row>
    <row r="3" spans="1:3">
      <c r="A3" s="1"/>
      <c r="B3" s="8"/>
      <c r="C3" s="8"/>
    </row>
    <row r="4" spans="1:3">
      <c r="A4" s="1"/>
      <c r="B4" s="2" t="s">
        <v>9</v>
      </c>
      <c r="C4" s="3" t="s">
        <v>123</v>
      </c>
    </row>
    <row r="5" spans="1:3">
      <c r="A5" s="1"/>
      <c r="B5" s="4" t="s">
        <v>21</v>
      </c>
      <c r="C5" s="5" t="s">
        <v>46</v>
      </c>
    </row>
    <row r="6" spans="1:3">
      <c r="A6" s="1"/>
      <c r="B6" s="6" t="s">
        <v>11</v>
      </c>
      <c r="C6" s="7" t="s">
        <v>12</v>
      </c>
    </row>
    <row r="7" spans="1:3">
      <c r="A7" s="1"/>
      <c r="B7" s="8"/>
      <c r="C7" s="8"/>
    </row>
    <row r="8" spans="1:3">
      <c r="A8" s="1"/>
      <c r="B8" s="8"/>
      <c r="C8" s="8"/>
    </row>
    <row r="9" spans="1:3">
      <c r="A9" s="1"/>
      <c r="B9" s="38" t="s">
        <v>22</v>
      </c>
      <c r="C9" s="39"/>
    </row>
    <row r="10" spans="1:3">
      <c r="A10" s="1"/>
      <c r="B10" s="40"/>
      <c r="C10" s="36"/>
    </row>
    <row r="11" spans="1:3">
      <c r="A11" s="1"/>
      <c r="B11" s="40" t="s">
        <v>23</v>
      </c>
      <c r="C11" s="41" t="s">
        <v>24</v>
      </c>
    </row>
    <row r="12" spans="1:3" ht="17" thickBot="1">
      <c r="A12" s="1"/>
      <c r="B12" s="40"/>
      <c r="C12" s="10" t="s">
        <v>25</v>
      </c>
    </row>
    <row r="13" spans="1:3" ht="17" thickBot="1">
      <c r="A13" s="1"/>
      <c r="B13" s="40"/>
      <c r="C13" s="34" t="s">
        <v>26</v>
      </c>
    </row>
    <row r="14" spans="1:3">
      <c r="A14" s="1"/>
      <c r="B14" s="40"/>
      <c r="C14" s="36" t="s">
        <v>27</v>
      </c>
    </row>
    <row r="15" spans="1:3">
      <c r="A15" s="1"/>
      <c r="B15" s="40"/>
      <c r="C15" s="36"/>
    </row>
    <row r="16" spans="1:3">
      <c r="A16" s="1"/>
      <c r="B16" s="40" t="s">
        <v>28</v>
      </c>
      <c r="C16" s="42" t="s">
        <v>29</v>
      </c>
    </row>
    <row r="17" spans="1:3">
      <c r="A17" s="1"/>
      <c r="B17" s="40"/>
      <c r="C17" s="43" t="s">
        <v>30</v>
      </c>
    </row>
    <row r="18" spans="1:3">
      <c r="A18" s="1"/>
      <c r="B18" s="40"/>
      <c r="C18" s="44" t="s">
        <v>31</v>
      </c>
    </row>
    <row r="19" spans="1:3">
      <c r="A19" s="1"/>
      <c r="B19" s="40"/>
      <c r="C19" s="45" t="s">
        <v>32</v>
      </c>
    </row>
    <row r="20" spans="1:3">
      <c r="A20" s="1"/>
      <c r="B20" s="46"/>
      <c r="C20" s="47" t="s">
        <v>20</v>
      </c>
    </row>
    <row r="21" spans="1:3">
      <c r="A21" s="1"/>
      <c r="B21" s="46"/>
      <c r="C21" s="48" t="s">
        <v>33</v>
      </c>
    </row>
    <row r="22" spans="1:3">
      <c r="A22" s="1"/>
      <c r="B22" s="46"/>
      <c r="C22" s="49" t="s">
        <v>34</v>
      </c>
    </row>
    <row r="23" spans="1:3">
      <c r="B23" s="46"/>
      <c r="C23" s="5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tabSelected="1" workbookViewId="0">
      <selection activeCell="C25" sqref="C25"/>
    </sheetView>
  </sheetViews>
  <sheetFormatPr baseColWidth="10" defaultColWidth="10.6640625" defaultRowHeight="16"/>
  <cols>
    <col min="1" max="1" width="3.6640625" style="26" customWidth="1"/>
    <col min="2" max="2" width="3.5" style="26" customWidth="1"/>
    <col min="3" max="3" width="55.1640625" style="26" customWidth="1"/>
    <col min="4" max="4" width="17.1640625" style="26" customWidth="1"/>
    <col min="5" max="5" width="17.5" style="26" customWidth="1"/>
    <col min="6" max="6" width="4.5" style="26" customWidth="1"/>
    <col min="7" max="7" width="45" style="26" customWidth="1"/>
    <col min="8" max="8" width="5.1640625" style="26" customWidth="1"/>
    <col min="9" max="9" width="42.5" style="26" customWidth="1"/>
    <col min="10" max="10" width="2.5" style="26" customWidth="1"/>
    <col min="11" max="16384" width="10.6640625" style="26"/>
  </cols>
  <sheetData>
    <row r="2" spans="2:10">
      <c r="B2" s="102" t="s">
        <v>39</v>
      </c>
      <c r="C2" s="103"/>
      <c r="D2" s="103"/>
      <c r="E2" s="104"/>
    </row>
    <row r="3" spans="2:10">
      <c r="B3" s="105"/>
      <c r="C3" s="106"/>
      <c r="D3" s="106"/>
      <c r="E3" s="107"/>
    </row>
    <row r="4" spans="2:10">
      <c r="B4" s="105"/>
      <c r="C4" s="106"/>
      <c r="D4" s="106"/>
      <c r="E4" s="107"/>
    </row>
    <row r="5" spans="2:10">
      <c r="B5" s="108"/>
      <c r="C5" s="109"/>
      <c r="D5" s="109"/>
      <c r="E5" s="110"/>
    </row>
    <row r="6" spans="2:10" ht="17" thickBot="1"/>
    <row r="7" spans="2:10">
      <c r="B7" s="27"/>
      <c r="C7" s="15"/>
      <c r="D7" s="15"/>
      <c r="E7" s="15"/>
      <c r="F7" s="15"/>
      <c r="G7" s="15"/>
      <c r="H7" s="15"/>
      <c r="I7" s="15"/>
      <c r="J7" s="28"/>
    </row>
    <row r="8" spans="2:10" s="10" customFormat="1">
      <c r="B8" s="56"/>
      <c r="C8" s="12" t="s">
        <v>17</v>
      </c>
      <c r="D8" s="57" t="s">
        <v>5</v>
      </c>
      <c r="E8" s="12" t="s">
        <v>2</v>
      </c>
      <c r="F8" s="12"/>
      <c r="G8" s="12" t="s">
        <v>4</v>
      </c>
      <c r="H8" s="12"/>
      <c r="I8" s="12" t="s">
        <v>0</v>
      </c>
      <c r="J8" s="24"/>
    </row>
    <row r="9" spans="2:10" s="10" customFormat="1">
      <c r="B9" s="18"/>
      <c r="D9" s="25"/>
      <c r="J9" s="11"/>
    </row>
    <row r="10" spans="2:10" s="10" customFormat="1" ht="17" thickBot="1">
      <c r="B10" s="18"/>
      <c r="C10" s="10" t="s">
        <v>47</v>
      </c>
      <c r="D10" s="25"/>
      <c r="J10" s="11"/>
    </row>
    <row r="11" spans="2:10" s="10" customFormat="1" ht="17" thickBot="1">
      <c r="B11" s="18"/>
      <c r="C11" s="83" t="s">
        <v>49</v>
      </c>
      <c r="D11" s="84"/>
      <c r="E11" s="87">
        <f>'Research data'!E6</f>
        <v>15707.76</v>
      </c>
      <c r="F11" s="83"/>
      <c r="G11" s="83" t="s">
        <v>119</v>
      </c>
      <c r="H11" s="85"/>
      <c r="I11" s="86" t="s">
        <v>40</v>
      </c>
      <c r="J11" s="11"/>
    </row>
    <row r="12" spans="2:10" s="10" customFormat="1" ht="17" thickBot="1">
      <c r="B12" s="18"/>
      <c r="C12" s="83" t="s">
        <v>50</v>
      </c>
      <c r="D12" s="84"/>
      <c r="E12" s="87">
        <f>'Research data'!E7</f>
        <v>1</v>
      </c>
      <c r="F12" s="83"/>
      <c r="G12" s="83" t="s">
        <v>51</v>
      </c>
      <c r="H12" s="85"/>
      <c r="I12" s="86" t="s">
        <v>52</v>
      </c>
      <c r="J12" s="11"/>
    </row>
    <row r="13" spans="2:10" s="10" customFormat="1" ht="17" thickBot="1">
      <c r="B13" s="18"/>
      <c r="C13" s="83" t="s">
        <v>53</v>
      </c>
      <c r="D13" s="84"/>
      <c r="E13" s="87">
        <f>'Research data'!E8</f>
        <v>8760</v>
      </c>
      <c r="F13" s="83"/>
      <c r="G13" s="83" t="s">
        <v>54</v>
      </c>
      <c r="H13" s="85"/>
      <c r="I13" s="86" t="s">
        <v>52</v>
      </c>
      <c r="J13" s="11"/>
    </row>
    <row r="14" spans="2:10" s="10" customFormat="1">
      <c r="B14" s="18"/>
      <c r="C14" s="82"/>
      <c r="D14" s="82"/>
      <c r="E14" s="82"/>
      <c r="F14" s="82"/>
      <c r="G14" s="82"/>
      <c r="H14" s="82"/>
      <c r="I14" s="82"/>
      <c r="J14" s="11"/>
    </row>
    <row r="15" spans="2:10" s="10" customFormat="1" ht="17" thickBot="1">
      <c r="B15" s="18"/>
      <c r="C15" s="10" t="s">
        <v>55</v>
      </c>
      <c r="D15" s="82"/>
      <c r="E15" s="82"/>
      <c r="F15" s="82"/>
      <c r="G15" s="82"/>
      <c r="H15" s="82"/>
      <c r="I15" s="82"/>
      <c r="J15" s="11"/>
    </row>
    <row r="16" spans="2:10" s="10" customFormat="1" ht="17" thickBot="1">
      <c r="B16" s="18"/>
      <c r="C16" s="83" t="s">
        <v>56</v>
      </c>
      <c r="D16" s="17" t="s">
        <v>57</v>
      </c>
      <c r="E16" s="87">
        <f>'Research data'!E11</f>
        <v>450000000</v>
      </c>
      <c r="F16" s="83"/>
      <c r="G16" s="83" t="s">
        <v>58</v>
      </c>
      <c r="H16" s="83"/>
      <c r="I16" s="86" t="s">
        <v>40</v>
      </c>
      <c r="J16" s="11"/>
    </row>
    <row r="17" spans="2:10" s="10" customFormat="1" ht="17" thickBot="1">
      <c r="B17" s="18"/>
      <c r="C17" s="83" t="s">
        <v>65</v>
      </c>
      <c r="D17" s="17" t="s">
        <v>57</v>
      </c>
      <c r="E17" s="87">
        <f>'Research data'!E12</f>
        <v>0</v>
      </c>
      <c r="F17" s="83"/>
      <c r="G17" s="83" t="s">
        <v>66</v>
      </c>
      <c r="H17" s="83"/>
      <c r="I17" s="86"/>
      <c r="J17" s="11"/>
    </row>
    <row r="18" spans="2:10" s="10" customFormat="1" ht="17" thickBot="1">
      <c r="B18" s="18"/>
      <c r="C18" s="83" t="s">
        <v>67</v>
      </c>
      <c r="D18" s="17" t="s">
        <v>57</v>
      </c>
      <c r="E18" s="87">
        <f>'Research data'!E13</f>
        <v>0</v>
      </c>
      <c r="F18" s="83"/>
      <c r="G18" s="83" t="s">
        <v>68</v>
      </c>
      <c r="H18" s="83"/>
      <c r="I18" s="86"/>
      <c r="J18" s="11"/>
    </row>
    <row r="19" spans="2:10" s="10" customFormat="1" ht="17" thickBot="1">
      <c r="B19" s="18"/>
      <c r="C19" s="83" t="s">
        <v>69</v>
      </c>
      <c r="D19" s="17" t="s">
        <v>57</v>
      </c>
      <c r="E19" s="87">
        <f>'Research data'!E14</f>
        <v>0</v>
      </c>
      <c r="F19" s="83"/>
      <c r="G19" s="83" t="s">
        <v>70</v>
      </c>
      <c r="H19" s="83"/>
      <c r="I19" s="86"/>
      <c r="J19" s="11"/>
    </row>
    <row r="20" spans="2:10" s="10" customFormat="1" ht="17" thickBot="1">
      <c r="B20" s="18"/>
      <c r="C20" s="83" t="s">
        <v>59</v>
      </c>
      <c r="D20" s="17" t="s">
        <v>60</v>
      </c>
      <c r="E20" s="87">
        <f>'Research data'!E15</f>
        <v>10000000</v>
      </c>
      <c r="F20" s="83"/>
      <c r="G20" s="83" t="s">
        <v>61</v>
      </c>
      <c r="H20" s="83"/>
      <c r="I20" s="86" t="s">
        <v>40</v>
      </c>
      <c r="J20" s="11"/>
    </row>
    <row r="21" spans="2:10" s="10" customFormat="1" ht="17" thickBot="1">
      <c r="B21" s="18"/>
      <c r="C21" s="83" t="s">
        <v>62</v>
      </c>
      <c r="D21" s="17" t="s">
        <v>63</v>
      </c>
      <c r="E21" s="87">
        <f>'Research data'!E16</f>
        <v>0</v>
      </c>
      <c r="F21" s="83"/>
      <c r="G21" s="83" t="s">
        <v>64</v>
      </c>
      <c r="H21" s="83"/>
      <c r="I21" s="86"/>
      <c r="J21" s="11"/>
    </row>
    <row r="22" spans="2:10" s="10" customFormat="1" ht="17" thickBot="1">
      <c r="B22" s="18"/>
      <c r="C22" s="83" t="s">
        <v>71</v>
      </c>
      <c r="D22" s="17" t="s">
        <v>63</v>
      </c>
      <c r="E22" s="87">
        <f>'Research data'!E17</f>
        <v>0</v>
      </c>
      <c r="F22" s="83"/>
      <c r="G22" s="83" t="s">
        <v>72</v>
      </c>
      <c r="H22" s="83"/>
      <c r="I22" s="86"/>
      <c r="J22" s="11"/>
    </row>
    <row r="23" spans="2:10" s="10" customFormat="1" ht="17" thickBot="1">
      <c r="B23" s="18"/>
      <c r="C23" s="83" t="s">
        <v>73</v>
      </c>
      <c r="D23" s="17" t="s">
        <v>74</v>
      </c>
      <c r="E23" s="87">
        <f>'Research data'!E18</f>
        <v>0</v>
      </c>
      <c r="F23" s="83"/>
      <c r="G23" s="83"/>
      <c r="H23" s="83"/>
      <c r="I23" s="86" t="s">
        <v>52</v>
      </c>
      <c r="J23" s="11"/>
    </row>
    <row r="24" spans="2:10" s="10" customFormat="1" ht="17" thickBot="1">
      <c r="B24" s="18"/>
      <c r="C24" s="83" t="s">
        <v>75</v>
      </c>
      <c r="D24" s="17" t="s">
        <v>76</v>
      </c>
      <c r="E24" s="89">
        <f>'Research data'!E19</f>
        <v>7.0000000000000007E-2</v>
      </c>
      <c r="F24" s="83"/>
      <c r="G24" s="111" t="s">
        <v>124</v>
      </c>
      <c r="H24" s="83"/>
      <c r="I24" s="78" t="s">
        <v>40</v>
      </c>
      <c r="J24" s="11"/>
    </row>
    <row r="25" spans="2:10" s="10" customFormat="1">
      <c r="B25" s="18"/>
      <c r="C25" s="82"/>
      <c r="D25" s="58"/>
      <c r="E25" s="88"/>
      <c r="F25" s="82"/>
      <c r="G25" s="82"/>
      <c r="H25" s="82"/>
      <c r="I25" s="82"/>
      <c r="J25" s="11"/>
    </row>
    <row r="26" spans="2:10" s="10" customFormat="1" ht="17" thickBot="1">
      <c r="B26" s="18"/>
      <c r="C26" s="10" t="s">
        <v>3</v>
      </c>
      <c r="D26" s="58"/>
      <c r="E26" s="88"/>
      <c r="F26" s="82"/>
      <c r="G26" s="82"/>
      <c r="H26" s="82"/>
      <c r="I26" s="82"/>
      <c r="J26" s="11"/>
    </row>
    <row r="27" spans="2:10" s="10" customFormat="1" ht="17" thickBot="1">
      <c r="B27" s="18"/>
      <c r="C27" s="83" t="s">
        <v>77</v>
      </c>
      <c r="D27" s="17" t="s">
        <v>78</v>
      </c>
      <c r="E27" s="87">
        <f>'Research data'!E22</f>
        <v>20</v>
      </c>
      <c r="F27" s="83"/>
      <c r="G27" s="83" t="s">
        <v>79</v>
      </c>
      <c r="H27" s="83"/>
      <c r="I27" s="86" t="s">
        <v>40</v>
      </c>
      <c r="J27" s="11"/>
    </row>
    <row r="28" spans="2:10" s="10" customFormat="1" ht="17" thickBot="1">
      <c r="B28" s="18"/>
      <c r="C28" s="83" t="s">
        <v>18</v>
      </c>
      <c r="D28" s="17" t="s">
        <v>1</v>
      </c>
      <c r="E28" s="100">
        <f>'Research data'!E23</f>
        <v>8.4600999999999996E-2</v>
      </c>
      <c r="F28" s="29"/>
      <c r="G28" s="29" t="s">
        <v>6</v>
      </c>
      <c r="H28" s="83"/>
      <c r="I28" s="86" t="s">
        <v>40</v>
      </c>
      <c r="J28" s="11"/>
    </row>
    <row r="29" spans="2:10" s="10" customFormat="1" ht="17" thickBot="1">
      <c r="B29" s="18"/>
      <c r="C29" s="83" t="s">
        <v>80</v>
      </c>
      <c r="D29" s="17" t="s">
        <v>78</v>
      </c>
      <c r="E29" s="87">
        <f>'Research data'!E24</f>
        <v>0</v>
      </c>
      <c r="F29" s="83"/>
      <c r="G29" s="83" t="s">
        <v>81</v>
      </c>
      <c r="H29" s="83"/>
      <c r="I29" s="86" t="s">
        <v>52</v>
      </c>
      <c r="J29" s="11"/>
    </row>
    <row r="30" spans="2:10" s="10" customFormat="1" ht="17" thickBot="1">
      <c r="B30" s="18"/>
      <c r="C30" s="83" t="s">
        <v>82</v>
      </c>
      <c r="D30" s="17" t="s">
        <v>48</v>
      </c>
      <c r="E30" s="87">
        <f>'Research data'!E25</f>
        <v>0</v>
      </c>
      <c r="F30" s="83"/>
      <c r="G30" s="83"/>
      <c r="H30" s="83"/>
      <c r="I30" s="86" t="s">
        <v>52</v>
      </c>
      <c r="J30" s="11"/>
    </row>
    <row r="31" spans="2:10" ht="15" customHeight="1" thickBot="1">
      <c r="B31" s="30"/>
      <c r="C31" s="31"/>
      <c r="D31" s="31"/>
      <c r="E31" s="31"/>
      <c r="F31" s="31"/>
      <c r="G31" s="31"/>
      <c r="H31" s="31"/>
      <c r="I31" s="31"/>
      <c r="J31" s="3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5"/>
  <sheetViews>
    <sheetView workbookViewId="0">
      <selection activeCell="J17" sqref="J17"/>
    </sheetView>
  </sheetViews>
  <sheetFormatPr baseColWidth="10" defaultColWidth="10.6640625" defaultRowHeight="16"/>
  <cols>
    <col min="1" max="1" width="3.33203125" style="59" customWidth="1"/>
    <col min="2" max="2" width="2.5" style="59" customWidth="1"/>
    <col min="3" max="3" width="34.33203125" style="59" customWidth="1"/>
    <col min="4" max="4" width="12.5" style="59" customWidth="1"/>
    <col min="5" max="5" width="13.6640625" style="59" customWidth="1"/>
    <col min="6" max="6" width="3" style="59" customWidth="1"/>
    <col min="7" max="7" width="20.6640625" style="59" customWidth="1"/>
    <col min="8" max="8" width="15.83203125" style="59" customWidth="1"/>
    <col min="9" max="9" width="2.83203125" style="59" customWidth="1"/>
    <col min="10" max="10" width="58" style="59" customWidth="1"/>
    <col min="11" max="16384" width="10.6640625" style="59"/>
  </cols>
  <sheetData>
    <row r="1" spans="2:10" ht="17" thickBot="1"/>
    <row r="2" spans="2:10">
      <c r="B2" s="60"/>
      <c r="C2" s="61"/>
      <c r="D2" s="61"/>
      <c r="E2" s="61"/>
      <c r="F2" s="61"/>
      <c r="G2" s="61"/>
      <c r="H2" s="61"/>
      <c r="I2" s="61"/>
      <c r="J2" s="61"/>
    </row>
    <row r="3" spans="2:10" s="10" customFormat="1">
      <c r="B3" s="18"/>
      <c r="C3" s="37" t="s">
        <v>19</v>
      </c>
      <c r="D3" s="37" t="s">
        <v>5</v>
      </c>
      <c r="E3" s="37" t="s">
        <v>20</v>
      </c>
      <c r="F3" s="37"/>
      <c r="G3" s="37"/>
      <c r="H3" s="37"/>
      <c r="I3" s="37"/>
      <c r="J3" s="37" t="s">
        <v>36</v>
      </c>
    </row>
    <row r="4" spans="2:10">
      <c r="B4" s="62"/>
      <c r="C4" s="63"/>
      <c r="D4" s="63"/>
      <c r="E4" s="64"/>
      <c r="F4" s="64"/>
      <c r="G4" s="64"/>
      <c r="H4" s="64"/>
      <c r="I4" s="9"/>
      <c r="J4" s="9"/>
    </row>
    <row r="5" spans="2:10" ht="17" thickBot="1">
      <c r="B5" s="62"/>
      <c r="C5" s="10" t="s">
        <v>47</v>
      </c>
      <c r="D5" s="25"/>
      <c r="E5" s="64"/>
      <c r="F5" s="64"/>
      <c r="G5" s="64"/>
      <c r="H5" s="64"/>
      <c r="I5" s="9"/>
      <c r="J5" s="9"/>
    </row>
    <row r="6" spans="2:10" ht="17" thickBot="1">
      <c r="B6" s="62"/>
      <c r="C6" s="83" t="s">
        <v>49</v>
      </c>
      <c r="D6" s="17" t="s">
        <v>108</v>
      </c>
      <c r="E6" s="97">
        <f>ROUND(Notes!D10,2)</f>
        <v>15707.76</v>
      </c>
      <c r="F6" s="64"/>
      <c r="G6" s="64"/>
      <c r="H6" s="64"/>
      <c r="I6" s="9"/>
      <c r="J6" s="96" t="s">
        <v>40</v>
      </c>
    </row>
    <row r="7" spans="2:10" ht="17" thickBot="1">
      <c r="B7" s="62"/>
      <c r="C7" s="83" t="s">
        <v>50</v>
      </c>
      <c r="D7" s="84"/>
      <c r="E7" s="99">
        <v>1</v>
      </c>
      <c r="F7" s="64"/>
      <c r="G7" s="64"/>
      <c r="H7" s="64"/>
      <c r="I7" s="9"/>
      <c r="J7" s="96" t="s">
        <v>109</v>
      </c>
    </row>
    <row r="8" spans="2:10" ht="17" thickBot="1">
      <c r="B8" s="62"/>
      <c r="C8" s="83" t="s">
        <v>53</v>
      </c>
      <c r="D8" s="84"/>
      <c r="E8" s="98">
        <f>Notes!D9</f>
        <v>8760</v>
      </c>
      <c r="F8" s="64"/>
      <c r="G8" s="64"/>
      <c r="H8" s="64"/>
      <c r="I8" s="9"/>
      <c r="J8" s="96" t="s">
        <v>109</v>
      </c>
    </row>
    <row r="9" spans="2:10">
      <c r="B9" s="62"/>
      <c r="C9" s="82"/>
      <c r="D9" s="82"/>
      <c r="E9" s="64"/>
      <c r="F9" s="64"/>
      <c r="G9" s="64"/>
      <c r="H9" s="64"/>
      <c r="I9" s="9"/>
      <c r="J9" s="9"/>
    </row>
    <row r="10" spans="2:10" ht="17" thickBot="1">
      <c r="B10" s="62"/>
      <c r="C10" s="10" t="s">
        <v>55</v>
      </c>
      <c r="D10" s="82"/>
      <c r="E10" s="64"/>
      <c r="F10" s="64"/>
      <c r="G10" s="64"/>
      <c r="H10" s="64"/>
      <c r="I10" s="9"/>
      <c r="J10" s="9"/>
    </row>
    <row r="11" spans="2:10" ht="17" thickBot="1">
      <c r="B11" s="62"/>
      <c r="C11" s="83" t="s">
        <v>56</v>
      </c>
      <c r="D11" s="17" t="s">
        <v>57</v>
      </c>
      <c r="E11" s="76">
        <f>ROUND(Notes!D12,2)</f>
        <v>450000000</v>
      </c>
      <c r="F11" s="64"/>
      <c r="G11" s="64"/>
      <c r="H11" s="64"/>
      <c r="I11" s="9"/>
      <c r="J11" s="96" t="s">
        <v>40</v>
      </c>
    </row>
    <row r="12" spans="2:10" ht="17" thickBot="1">
      <c r="B12" s="62"/>
      <c r="C12" s="83" t="s">
        <v>65</v>
      </c>
      <c r="D12" s="17" t="s">
        <v>57</v>
      </c>
      <c r="E12" s="76">
        <v>0</v>
      </c>
      <c r="F12" s="64"/>
      <c r="G12" s="64"/>
      <c r="H12" s="64"/>
      <c r="I12" s="9"/>
      <c r="J12" s="96"/>
    </row>
    <row r="13" spans="2:10" ht="17" thickBot="1">
      <c r="B13" s="62"/>
      <c r="C13" s="83" t="s">
        <v>67</v>
      </c>
      <c r="D13" s="17" t="s">
        <v>57</v>
      </c>
      <c r="E13" s="76">
        <v>0</v>
      </c>
      <c r="F13" s="64"/>
      <c r="G13" s="64"/>
      <c r="H13" s="64"/>
      <c r="I13" s="9"/>
      <c r="J13" s="96"/>
    </row>
    <row r="14" spans="2:10" ht="17" thickBot="1">
      <c r="B14" s="62"/>
      <c r="C14" s="83" t="s">
        <v>69</v>
      </c>
      <c r="D14" s="17" t="s">
        <v>57</v>
      </c>
      <c r="E14" s="76">
        <v>0</v>
      </c>
      <c r="F14" s="64"/>
      <c r="G14" s="64"/>
      <c r="H14" s="64"/>
      <c r="I14" s="9"/>
      <c r="J14" s="96"/>
    </row>
    <row r="15" spans="2:10" ht="17" thickBot="1">
      <c r="B15" s="62"/>
      <c r="C15" s="83" t="s">
        <v>59</v>
      </c>
      <c r="D15" s="17" t="s">
        <v>60</v>
      </c>
      <c r="E15" s="76">
        <f>ROUND(Notes!D13,2)</f>
        <v>10000000</v>
      </c>
      <c r="F15" s="64"/>
      <c r="G15" s="64"/>
      <c r="H15" s="64"/>
      <c r="I15" s="9"/>
      <c r="J15" s="96" t="s">
        <v>40</v>
      </c>
    </row>
    <row r="16" spans="2:10" ht="17" thickBot="1">
      <c r="B16" s="62"/>
      <c r="C16" s="83" t="s">
        <v>62</v>
      </c>
      <c r="D16" s="17" t="s">
        <v>63</v>
      </c>
      <c r="E16" s="76">
        <v>0</v>
      </c>
      <c r="F16" s="64"/>
      <c r="G16" s="64"/>
      <c r="H16" s="64"/>
      <c r="I16" s="9"/>
      <c r="J16" s="96"/>
    </row>
    <row r="17" spans="2:10" ht="17" thickBot="1">
      <c r="B17" s="62"/>
      <c r="C17" s="83" t="s">
        <v>71</v>
      </c>
      <c r="D17" s="17" t="s">
        <v>63</v>
      </c>
      <c r="E17" s="76">
        <v>0</v>
      </c>
      <c r="F17" s="64"/>
      <c r="G17" s="64"/>
      <c r="H17" s="64"/>
      <c r="I17" s="9"/>
      <c r="J17" s="96"/>
    </row>
    <row r="18" spans="2:10" ht="17" thickBot="1">
      <c r="B18" s="62"/>
      <c r="C18" s="83" t="s">
        <v>73</v>
      </c>
      <c r="D18" s="17" t="s">
        <v>74</v>
      </c>
      <c r="E18" s="76">
        <v>0</v>
      </c>
      <c r="F18" s="64"/>
      <c r="G18" s="64"/>
      <c r="H18" s="64"/>
      <c r="I18" s="9"/>
      <c r="J18" s="96"/>
    </row>
    <row r="19" spans="2:10" ht="17" thickBot="1">
      <c r="B19" s="62"/>
      <c r="C19" s="83" t="s">
        <v>75</v>
      </c>
      <c r="D19" s="17" t="s">
        <v>76</v>
      </c>
      <c r="E19" s="99">
        <f>Notes!D15</f>
        <v>7.0000000000000007E-2</v>
      </c>
      <c r="F19" s="64"/>
      <c r="G19" s="64"/>
      <c r="H19" s="64"/>
      <c r="I19" s="9"/>
      <c r="J19" s="96" t="s">
        <v>40</v>
      </c>
    </row>
    <row r="20" spans="2:10">
      <c r="B20" s="62"/>
      <c r="C20" s="82"/>
      <c r="D20" s="58"/>
      <c r="E20" s="64"/>
      <c r="F20" s="64"/>
      <c r="G20" s="64"/>
      <c r="H20" s="64"/>
      <c r="I20" s="9"/>
      <c r="J20" s="9"/>
    </row>
    <row r="21" spans="2:10" ht="17" thickBot="1">
      <c r="B21" s="62"/>
      <c r="C21" s="10" t="s">
        <v>3</v>
      </c>
      <c r="D21" s="58"/>
      <c r="E21" s="64"/>
      <c r="F21" s="64"/>
      <c r="G21" s="64"/>
      <c r="H21" s="64"/>
      <c r="I21" s="9"/>
      <c r="J21" s="9"/>
    </row>
    <row r="22" spans="2:10" ht="17" thickBot="1">
      <c r="B22" s="62"/>
      <c r="C22" s="83" t="s">
        <v>77</v>
      </c>
      <c r="D22" s="17" t="s">
        <v>78</v>
      </c>
      <c r="E22" s="76">
        <f>Notes!D16</f>
        <v>20</v>
      </c>
      <c r="F22" s="64"/>
      <c r="G22" s="64"/>
      <c r="H22" s="64"/>
      <c r="I22" s="9"/>
      <c r="J22" s="96" t="s">
        <v>40</v>
      </c>
    </row>
    <row r="23" spans="2:10" ht="17" thickBot="1">
      <c r="B23" s="62"/>
      <c r="C23" s="83" t="s">
        <v>18</v>
      </c>
      <c r="D23" s="79" t="s">
        <v>44</v>
      </c>
      <c r="E23" s="80">
        <f>Notes!D18</f>
        <v>8.4600999999999996E-2</v>
      </c>
      <c r="F23" s="64"/>
      <c r="G23" s="64"/>
      <c r="H23" s="64"/>
      <c r="I23" s="9"/>
      <c r="J23" s="96" t="s">
        <v>40</v>
      </c>
    </row>
    <row r="24" spans="2:10" ht="17" thickBot="1">
      <c r="B24" s="62"/>
      <c r="C24" s="83" t="s">
        <v>80</v>
      </c>
      <c r="D24" s="17" t="s">
        <v>78</v>
      </c>
      <c r="E24" s="76">
        <v>0</v>
      </c>
      <c r="F24" s="64"/>
      <c r="G24" s="64"/>
      <c r="H24" s="64"/>
      <c r="I24" s="9"/>
      <c r="J24" s="9"/>
    </row>
    <row r="25" spans="2:10" ht="17" thickBot="1">
      <c r="B25" s="62"/>
      <c r="C25" s="83" t="s">
        <v>82</v>
      </c>
      <c r="D25" s="17" t="s">
        <v>48</v>
      </c>
      <c r="E25" s="76">
        <v>0</v>
      </c>
      <c r="F25" s="64"/>
      <c r="G25" s="64"/>
      <c r="H25" s="64"/>
      <c r="I25" s="9"/>
      <c r="J25" s="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A7" sqref="A7"/>
    </sheetView>
  </sheetViews>
  <sheetFormatPr baseColWidth="10" defaultColWidth="33.1640625" defaultRowHeight="16"/>
  <cols>
    <col min="1" max="1" width="4.5" style="36" customWidth="1"/>
    <col min="2" max="2" width="3.6640625" style="36" customWidth="1"/>
    <col min="3" max="3" width="27.83203125" style="36" customWidth="1"/>
    <col min="4" max="4" width="16.1640625" style="36" customWidth="1"/>
    <col min="5" max="5" width="10.33203125" style="36" customWidth="1"/>
    <col min="6" max="7" width="13.33203125" style="36" customWidth="1"/>
    <col min="8" max="8" width="12.6640625" style="51" customWidth="1"/>
    <col min="9" max="9" width="33" style="51" customWidth="1"/>
    <col min="10" max="10" width="103.5" style="36" customWidth="1"/>
    <col min="11" max="16384" width="33.1640625" style="36"/>
  </cols>
  <sheetData>
    <row r="1" spans="2:10" ht="17" thickBot="1"/>
    <row r="2" spans="2:10">
      <c r="B2" s="52"/>
      <c r="C2" s="53"/>
      <c r="D2" s="53"/>
      <c r="E2" s="53"/>
      <c r="F2" s="53"/>
      <c r="G2" s="53"/>
      <c r="H2" s="54"/>
      <c r="I2" s="54"/>
      <c r="J2" s="53"/>
    </row>
    <row r="3" spans="2:10">
      <c r="B3" s="35"/>
      <c r="C3" s="10" t="s">
        <v>13</v>
      </c>
      <c r="D3" s="10"/>
      <c r="E3" s="10"/>
      <c r="F3" s="10"/>
      <c r="G3" s="10"/>
      <c r="H3" s="13"/>
      <c r="I3" s="13"/>
    </row>
    <row r="4" spans="2:10">
      <c r="B4" s="35"/>
    </row>
    <row r="5" spans="2:10">
      <c r="B5" s="55"/>
      <c r="C5" s="12" t="s">
        <v>14</v>
      </c>
      <c r="D5" s="12" t="s">
        <v>0</v>
      </c>
      <c r="E5" s="12" t="s">
        <v>10</v>
      </c>
      <c r="F5" s="12" t="s">
        <v>15</v>
      </c>
      <c r="G5" s="12" t="s">
        <v>37</v>
      </c>
      <c r="H5" s="14" t="s">
        <v>16</v>
      </c>
      <c r="I5" s="14" t="s">
        <v>38</v>
      </c>
      <c r="J5" s="12" t="s">
        <v>7</v>
      </c>
    </row>
    <row r="6" spans="2:10">
      <c r="B6" s="35"/>
      <c r="C6" s="10"/>
      <c r="D6" s="10"/>
      <c r="E6" s="10"/>
      <c r="F6" s="10"/>
      <c r="G6" s="10"/>
      <c r="H6" s="13"/>
      <c r="I6" s="13"/>
      <c r="J6" s="10"/>
    </row>
    <row r="7" spans="2:10">
      <c r="B7" s="35"/>
      <c r="C7" s="82" t="s">
        <v>116</v>
      </c>
      <c r="D7" s="79" t="s">
        <v>40</v>
      </c>
      <c r="E7" s="75"/>
      <c r="F7" s="77"/>
      <c r="I7" s="72"/>
      <c r="J7" s="82" t="s">
        <v>117</v>
      </c>
    </row>
    <row r="8" spans="2:10">
      <c r="B8" s="35"/>
      <c r="H8" s="36"/>
      <c r="I8" s="36"/>
      <c r="J8" s="33"/>
    </row>
    <row r="9" spans="2:10">
      <c r="B9" s="35"/>
      <c r="H9" s="36"/>
      <c r="I9" s="36"/>
    </row>
    <row r="10" spans="2:10">
      <c r="B10" s="35"/>
      <c r="D10" s="59"/>
      <c r="H10" s="36"/>
      <c r="I10" s="73"/>
      <c r="J10" s="71"/>
    </row>
    <row r="11" spans="2:10">
      <c r="B11" s="35"/>
      <c r="D11" s="59"/>
      <c r="H11" s="36"/>
      <c r="I11" s="73"/>
    </row>
    <row r="12" spans="2:10">
      <c r="B12" s="35"/>
      <c r="D12" s="75"/>
      <c r="H12" s="36"/>
      <c r="I12" s="36"/>
      <c r="J12" s="59"/>
    </row>
    <row r="13" spans="2:10">
      <c r="B13" s="35"/>
      <c r="H13" s="36"/>
      <c r="I13" s="36"/>
    </row>
    <row r="14" spans="2:10">
      <c r="B14" s="35"/>
      <c r="H14" s="36"/>
      <c r="I14" s="73"/>
      <c r="J14" s="71"/>
    </row>
    <row r="15" spans="2:10">
      <c r="B15" s="35"/>
      <c r="H15" s="36"/>
      <c r="I15" s="36"/>
    </row>
    <row r="16" spans="2:10">
      <c r="B16" s="35"/>
      <c r="H16" s="36"/>
      <c r="I16" s="36"/>
    </row>
    <row r="17" spans="2:10">
      <c r="B17" s="35"/>
      <c r="H17" s="36"/>
      <c r="I17" s="73"/>
      <c r="J17" s="71"/>
    </row>
    <row r="18" spans="2:10">
      <c r="B18" s="35"/>
      <c r="D18" s="75"/>
      <c r="H18" s="36"/>
      <c r="I18" s="36"/>
    </row>
    <row r="19" spans="2:10">
      <c r="B19" s="35"/>
      <c r="H19" s="36"/>
      <c r="I19" s="36"/>
    </row>
    <row r="20" spans="2:10">
      <c r="B20" s="35"/>
      <c r="H20" s="36"/>
      <c r="I20" s="36"/>
    </row>
    <row r="21" spans="2:10">
      <c r="B21" s="35"/>
      <c r="H21" s="36"/>
      <c r="I21" s="73"/>
      <c r="J21" s="71"/>
    </row>
    <row r="22" spans="2:10">
      <c r="B22" s="35"/>
      <c r="H22" s="36"/>
      <c r="I22" s="36"/>
    </row>
    <row r="23" spans="2:10">
      <c r="B23" s="35"/>
      <c r="H23" s="36"/>
      <c r="I23" s="36"/>
    </row>
    <row r="24" spans="2:10">
      <c r="B24" s="35"/>
      <c r="H24" s="36"/>
      <c r="I24" s="36"/>
    </row>
    <row r="25" spans="2:10">
      <c r="B25" s="35"/>
      <c r="H25" s="36"/>
      <c r="I25" s="73"/>
      <c r="J25" s="7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21"/>
  <sheetViews>
    <sheetView zoomScaleNormal="80" workbookViewId="0">
      <selection activeCell="E14" sqref="E14"/>
    </sheetView>
  </sheetViews>
  <sheetFormatPr baseColWidth="10" defaultColWidth="10.6640625" defaultRowHeight="16"/>
  <cols>
    <col min="1" max="1" width="5.5" style="59" customWidth="1"/>
    <col min="2" max="2" width="4.33203125" style="59" customWidth="1"/>
    <col min="3" max="3" width="27.6640625" style="59" customWidth="1"/>
    <col min="4" max="4" width="15.1640625" style="59" customWidth="1"/>
    <col min="5" max="16384" width="10.6640625" style="59"/>
  </cols>
  <sheetData>
    <row r="1" spans="2:13" ht="17" thickBot="1"/>
    <row r="2" spans="2:13">
      <c r="B2" s="60"/>
      <c r="C2" s="61"/>
      <c r="D2" s="61"/>
      <c r="E2" s="61"/>
      <c r="F2" s="61"/>
      <c r="G2" s="61"/>
      <c r="H2" s="61"/>
      <c r="I2" s="61"/>
      <c r="J2" s="61"/>
      <c r="K2" s="61"/>
      <c r="L2" s="61"/>
      <c r="M2" s="61"/>
    </row>
    <row r="3" spans="2:13" s="10" customFormat="1">
      <c r="B3" s="56"/>
      <c r="C3" s="12"/>
      <c r="D3" s="12"/>
      <c r="E3" s="12"/>
      <c r="F3" s="12"/>
      <c r="G3" s="12"/>
      <c r="H3" s="12"/>
      <c r="I3" s="12"/>
      <c r="J3" s="12"/>
      <c r="K3" s="12"/>
      <c r="L3" s="12"/>
      <c r="M3" s="12"/>
    </row>
    <row r="4" spans="2:13" s="10" customFormat="1">
      <c r="B4" s="18"/>
    </row>
    <row r="5" spans="2:13" s="10" customFormat="1">
      <c r="B5" s="18"/>
      <c r="C5" s="10" t="s">
        <v>115</v>
      </c>
    </row>
    <row r="6" spans="2:13">
      <c r="B6" s="62"/>
    </row>
    <row r="7" spans="2:13">
      <c r="B7" s="62"/>
      <c r="C7" s="112" t="s">
        <v>125</v>
      </c>
      <c r="D7" s="59">
        <f>D37</f>
        <v>495.36</v>
      </c>
      <c r="E7" s="82" t="s">
        <v>103</v>
      </c>
    </row>
    <row r="8" spans="2:13">
      <c r="B8" s="62"/>
      <c r="C8" s="112" t="s">
        <v>126</v>
      </c>
      <c r="D8" s="67">
        <f>D7/(3.6*10^-6)</f>
        <v>137600000</v>
      </c>
      <c r="E8" s="82" t="s">
        <v>107</v>
      </c>
    </row>
    <row r="9" spans="2:13">
      <c r="B9" s="62"/>
      <c r="C9" s="82" t="s">
        <v>104</v>
      </c>
      <c r="D9" s="59">
        <v>8760</v>
      </c>
      <c r="E9" s="82" t="s">
        <v>105</v>
      </c>
      <c r="F9" s="82" t="s">
        <v>109</v>
      </c>
    </row>
    <row r="10" spans="2:13">
      <c r="B10" s="62"/>
      <c r="C10" s="82" t="s">
        <v>106</v>
      </c>
      <c r="D10" s="67">
        <f>D8/D9</f>
        <v>15707.762557077625</v>
      </c>
      <c r="E10" s="82" t="s">
        <v>108</v>
      </c>
    </row>
    <row r="11" spans="2:13">
      <c r="B11" s="62"/>
      <c r="C11" s="10"/>
    </row>
    <row r="12" spans="2:13">
      <c r="B12" s="62"/>
      <c r="C12" s="82" t="s">
        <v>58</v>
      </c>
      <c r="D12" s="95">
        <f>D28*10^6</f>
        <v>450000000</v>
      </c>
      <c r="E12" s="82" t="s">
        <v>120</v>
      </c>
    </row>
    <row r="13" spans="2:13">
      <c r="B13" s="62"/>
      <c r="C13" s="82" t="s">
        <v>110</v>
      </c>
      <c r="D13" s="95">
        <f>D31*10^6</f>
        <v>10000000</v>
      </c>
      <c r="E13" s="82" t="s">
        <v>120</v>
      </c>
    </row>
    <row r="14" spans="2:13">
      <c r="B14" s="62"/>
      <c r="C14" s="10"/>
    </row>
    <row r="15" spans="2:13">
      <c r="B15" s="62"/>
      <c r="C15" s="82" t="s">
        <v>75</v>
      </c>
      <c r="D15" s="59">
        <v>7.0000000000000007E-2</v>
      </c>
    </row>
    <row r="16" spans="2:13">
      <c r="B16" s="62"/>
      <c r="C16" s="82" t="s">
        <v>101</v>
      </c>
      <c r="D16" s="59">
        <v>20</v>
      </c>
      <c r="E16" s="82" t="s">
        <v>102</v>
      </c>
      <c r="F16" s="75"/>
    </row>
    <row r="17" spans="2:11">
      <c r="B17" s="62"/>
      <c r="C17" s="82" t="s">
        <v>112</v>
      </c>
      <c r="D17" s="59">
        <f>D39</f>
        <v>84601</v>
      </c>
      <c r="E17" s="82" t="s">
        <v>111</v>
      </c>
      <c r="F17" s="75"/>
    </row>
    <row r="18" spans="2:11">
      <c r="B18" s="62"/>
      <c r="C18" s="82" t="s">
        <v>113</v>
      </c>
      <c r="D18" s="59">
        <f>D17*10^-6</f>
        <v>8.4600999999999996E-2</v>
      </c>
      <c r="E18" s="82" t="s">
        <v>118</v>
      </c>
      <c r="F18" s="75"/>
    </row>
    <row r="19" spans="2:11">
      <c r="B19" s="62"/>
      <c r="C19" s="82"/>
      <c r="E19" s="82"/>
      <c r="F19" s="75"/>
    </row>
    <row r="20" spans="2:11">
      <c r="B20" s="62"/>
      <c r="C20" s="82"/>
      <c r="E20" s="82"/>
      <c r="F20" s="75"/>
    </row>
    <row r="21" spans="2:11">
      <c r="B21" s="62"/>
      <c r="D21" s="79" t="s">
        <v>41</v>
      </c>
      <c r="E21" s="79" t="s">
        <v>42</v>
      </c>
      <c r="F21" s="79" t="s">
        <v>45</v>
      </c>
    </row>
    <row r="22" spans="2:11">
      <c r="B22" s="62"/>
      <c r="C22" s="101" t="s">
        <v>122</v>
      </c>
      <c r="D22" s="101" t="s">
        <v>121</v>
      </c>
      <c r="E22" s="101">
        <v>171</v>
      </c>
      <c r="F22" s="101">
        <f xml:space="preserve"> E22/1000000</f>
        <v>1.7100000000000001E-4</v>
      </c>
    </row>
    <row r="23" spans="2:11">
      <c r="B23" s="62"/>
      <c r="C23" s="79"/>
      <c r="D23" s="81"/>
    </row>
    <row r="24" spans="2:11">
      <c r="B24" s="62"/>
      <c r="C24" s="82" t="s">
        <v>114</v>
      </c>
      <c r="K24" s="79" t="s">
        <v>40</v>
      </c>
    </row>
    <row r="25" spans="2:11">
      <c r="B25" s="62"/>
      <c r="D25" s="90" t="s">
        <v>97</v>
      </c>
    </row>
    <row r="26" spans="2:11">
      <c r="B26" s="62"/>
      <c r="C26" s="90" t="s">
        <v>83</v>
      </c>
      <c r="D26" s="92">
        <v>60000</v>
      </c>
    </row>
    <row r="27" spans="2:11">
      <c r="B27" s="62"/>
      <c r="C27" s="90" t="s">
        <v>84</v>
      </c>
      <c r="D27" s="92">
        <v>800000</v>
      </c>
    </row>
    <row r="28" spans="2:11">
      <c r="B28" s="62"/>
      <c r="C28" s="90" t="s">
        <v>85</v>
      </c>
      <c r="D28" s="93">
        <v>450</v>
      </c>
    </row>
    <row r="29" spans="2:11">
      <c r="B29" s="62"/>
      <c r="C29" s="90" t="s">
        <v>86</v>
      </c>
      <c r="D29" s="93">
        <v>563</v>
      </c>
    </row>
    <row r="30" spans="2:11">
      <c r="B30" s="62"/>
      <c r="C30" s="90" t="s">
        <v>87</v>
      </c>
      <c r="D30" s="93">
        <v>23</v>
      </c>
    </row>
    <row r="31" spans="2:11">
      <c r="B31" s="62"/>
      <c r="C31" s="90" t="s">
        <v>88</v>
      </c>
      <c r="D31" s="93">
        <v>10</v>
      </c>
    </row>
    <row r="32" spans="2:11">
      <c r="B32" s="62"/>
      <c r="C32" s="90" t="s">
        <v>89</v>
      </c>
      <c r="D32" s="92">
        <v>14400000</v>
      </c>
    </row>
    <row r="33" spans="2:13">
      <c r="B33" s="62"/>
      <c r="C33" s="90" t="s">
        <v>90</v>
      </c>
      <c r="D33" s="93">
        <v>800</v>
      </c>
    </row>
    <row r="34" spans="2:13">
      <c r="B34" s="62"/>
      <c r="C34" s="90" t="s">
        <v>91</v>
      </c>
      <c r="D34" s="92">
        <v>11520000000</v>
      </c>
    </row>
    <row r="35" spans="2:13" s="10" customFormat="1">
      <c r="B35" s="18"/>
      <c r="C35" s="90" t="s">
        <v>92</v>
      </c>
      <c r="D35" s="92">
        <v>11520000000</v>
      </c>
    </row>
    <row r="36" spans="2:13">
      <c r="B36" s="62"/>
      <c r="C36" s="90" t="s">
        <v>93</v>
      </c>
      <c r="D36" s="92">
        <v>43000000</v>
      </c>
    </row>
    <row r="37" spans="2:13">
      <c r="B37" s="62"/>
      <c r="C37" s="90" t="s">
        <v>94</v>
      </c>
      <c r="D37" s="94">
        <v>495.36</v>
      </c>
    </row>
    <row r="38" spans="2:13">
      <c r="B38" s="62"/>
      <c r="C38" s="90" t="s">
        <v>41</v>
      </c>
      <c r="D38" s="93">
        <v>7.0000000000000007E-2</v>
      </c>
      <c r="K38" s="75"/>
      <c r="L38" s="75"/>
      <c r="M38" s="75"/>
    </row>
    <row r="39" spans="2:13">
      <c r="B39" s="62"/>
      <c r="C39" s="90" t="s">
        <v>95</v>
      </c>
      <c r="D39" s="93">
        <v>84601</v>
      </c>
      <c r="E39" s="75"/>
      <c r="F39" s="75"/>
    </row>
    <row r="40" spans="2:13">
      <c r="B40" s="62"/>
      <c r="C40" s="90" t="s">
        <v>42</v>
      </c>
      <c r="D40" s="93">
        <v>171</v>
      </c>
      <c r="F40" s="75"/>
    </row>
    <row r="41" spans="2:13">
      <c r="B41" s="62"/>
      <c r="C41" s="75"/>
      <c r="F41" s="75"/>
    </row>
    <row r="42" spans="2:13">
      <c r="B42" s="62"/>
      <c r="F42" s="75"/>
    </row>
    <row r="43" spans="2:13">
      <c r="B43" s="62"/>
    </row>
    <row r="44" spans="2:13">
      <c r="B44" s="62"/>
      <c r="C44" s="10"/>
    </row>
    <row r="45" spans="2:13">
      <c r="B45" s="62"/>
    </row>
    <row r="46" spans="2:13">
      <c r="B46" s="62"/>
      <c r="C46" s="75"/>
      <c r="F46" s="75"/>
    </row>
    <row r="47" spans="2:13">
      <c r="B47" s="62"/>
    </row>
    <row r="48" spans="2:13">
      <c r="B48" s="62"/>
      <c r="C48" s="75"/>
    </row>
    <row r="49" spans="2:25">
      <c r="B49" s="62"/>
      <c r="F49" s="75"/>
    </row>
    <row r="50" spans="2:25">
      <c r="B50" s="62"/>
    </row>
    <row r="51" spans="2:25">
      <c r="B51" s="62"/>
    </row>
    <row r="52" spans="2:25">
      <c r="B52" s="62"/>
      <c r="C52" s="75"/>
      <c r="F52" s="75"/>
      <c r="J52" s="90" t="s">
        <v>83</v>
      </c>
      <c r="K52" s="90" t="s">
        <v>84</v>
      </c>
      <c r="L52" s="90" t="s">
        <v>85</v>
      </c>
      <c r="M52" s="90" t="s">
        <v>86</v>
      </c>
      <c r="N52" s="90" t="s">
        <v>87</v>
      </c>
      <c r="O52" s="90" t="s">
        <v>88</v>
      </c>
      <c r="P52" s="90" t="s">
        <v>89</v>
      </c>
      <c r="Q52" s="90" t="s">
        <v>90</v>
      </c>
      <c r="R52" s="90" t="s">
        <v>91</v>
      </c>
      <c r="S52" s="90" t="s">
        <v>92</v>
      </c>
      <c r="T52" s="90" t="s">
        <v>93</v>
      </c>
      <c r="U52" s="90" t="s">
        <v>94</v>
      </c>
      <c r="V52" s="90" t="s">
        <v>41</v>
      </c>
      <c r="W52" s="90" t="s">
        <v>95</v>
      </c>
      <c r="X52" s="90" t="s">
        <v>42</v>
      </c>
      <c r="Y52"/>
    </row>
    <row r="53" spans="2:25">
      <c r="B53" s="62"/>
      <c r="C53" s="75"/>
      <c r="F53" s="75"/>
      <c r="I53" s="91" t="s">
        <v>96</v>
      </c>
      <c r="J53" s="92">
        <v>180000</v>
      </c>
      <c r="K53" s="92">
        <v>540000</v>
      </c>
      <c r="L53" s="92">
        <v>1500</v>
      </c>
      <c r="M53" s="92">
        <v>2778</v>
      </c>
      <c r="N53" s="93">
        <v>75</v>
      </c>
      <c r="O53" s="93">
        <v>37</v>
      </c>
      <c r="P53" s="92">
        <v>9720000</v>
      </c>
      <c r="Q53" s="93">
        <v>430</v>
      </c>
      <c r="R53" s="92">
        <v>4179600000</v>
      </c>
      <c r="S53" s="92">
        <v>4179600000</v>
      </c>
      <c r="T53" s="92">
        <v>54000000</v>
      </c>
      <c r="U53" s="94">
        <v>225.7</v>
      </c>
      <c r="V53" s="93">
        <v>0.5</v>
      </c>
      <c r="W53" s="93">
        <v>85056</v>
      </c>
      <c r="X53" s="93">
        <v>377</v>
      </c>
    </row>
    <row r="54" spans="2:25">
      <c r="B54" s="62"/>
      <c r="I54" s="90" t="s">
        <v>43</v>
      </c>
      <c r="J54" s="92">
        <v>40000</v>
      </c>
      <c r="K54" s="92">
        <v>192000</v>
      </c>
      <c r="L54" s="92">
        <v>1161</v>
      </c>
      <c r="M54" s="92">
        <v>6047</v>
      </c>
      <c r="N54" s="93">
        <v>58</v>
      </c>
      <c r="O54" s="93">
        <v>50</v>
      </c>
      <c r="P54" s="92">
        <v>3456000</v>
      </c>
      <c r="Q54" s="93">
        <v>71</v>
      </c>
      <c r="R54" s="92">
        <v>245030400</v>
      </c>
      <c r="S54" s="92">
        <v>245030400</v>
      </c>
      <c r="T54" s="92">
        <v>120000000</v>
      </c>
      <c r="U54" s="94">
        <v>29.4</v>
      </c>
      <c r="V54" s="93">
        <v>3.67</v>
      </c>
      <c r="W54" s="93">
        <v>54283</v>
      </c>
      <c r="X54" s="93">
        <v>1846</v>
      </c>
    </row>
    <row r="55" spans="2:25">
      <c r="B55" s="62"/>
      <c r="I55" s="90" t="s">
        <v>97</v>
      </c>
      <c r="J55" s="92">
        <v>60000</v>
      </c>
      <c r="K55" s="92">
        <v>800000</v>
      </c>
      <c r="L55" s="93">
        <v>450</v>
      </c>
      <c r="M55" s="93">
        <v>563</v>
      </c>
      <c r="N55" s="93">
        <v>23</v>
      </c>
      <c r="O55" s="93">
        <v>10</v>
      </c>
      <c r="P55" s="92">
        <v>14400000</v>
      </c>
      <c r="Q55" s="93">
        <v>800</v>
      </c>
      <c r="R55" s="92">
        <v>11520000000</v>
      </c>
      <c r="S55" s="92">
        <v>11520000000</v>
      </c>
      <c r="T55" s="92">
        <v>43000000</v>
      </c>
      <c r="U55" s="94">
        <v>495.36</v>
      </c>
      <c r="V55" s="93">
        <v>7.0000000000000007E-2</v>
      </c>
      <c r="W55" s="93">
        <v>84601</v>
      </c>
      <c r="X55" s="93">
        <v>171</v>
      </c>
    </row>
    <row r="56" spans="2:25">
      <c r="B56" s="62"/>
      <c r="I56" s="90" t="s">
        <v>98</v>
      </c>
      <c r="J56" s="92">
        <v>85000</v>
      </c>
      <c r="K56" s="92">
        <v>404000</v>
      </c>
      <c r="L56" s="92">
        <v>1106</v>
      </c>
      <c r="M56" s="92">
        <v>2738</v>
      </c>
      <c r="N56" s="93">
        <v>55</v>
      </c>
      <c r="O56" s="93">
        <v>40</v>
      </c>
      <c r="P56" s="92">
        <v>7272000</v>
      </c>
      <c r="Q56" s="93">
        <v>683</v>
      </c>
      <c r="R56" s="92">
        <v>4963867200</v>
      </c>
      <c r="S56" s="92">
        <v>4963867200</v>
      </c>
      <c r="T56" s="92">
        <v>18600000</v>
      </c>
      <c r="U56" s="94">
        <v>92.33</v>
      </c>
      <c r="V56" s="93">
        <v>1.03</v>
      </c>
      <c r="W56" s="93">
        <v>53718</v>
      </c>
      <c r="X56" s="93">
        <v>582</v>
      </c>
    </row>
    <row r="57" spans="2:25">
      <c r="B57" s="62"/>
      <c r="I57" s="90" t="s">
        <v>99</v>
      </c>
      <c r="J57" s="92">
        <v>85000</v>
      </c>
      <c r="K57" s="92">
        <v>404000</v>
      </c>
      <c r="L57" s="92">
        <v>1106</v>
      </c>
      <c r="M57" s="92">
        <v>2738</v>
      </c>
      <c r="N57" s="93">
        <v>55</v>
      </c>
      <c r="O57" s="93">
        <v>40</v>
      </c>
      <c r="P57" s="92">
        <v>7272000</v>
      </c>
      <c r="Q57" s="93">
        <v>683</v>
      </c>
      <c r="R57" s="92">
        <v>4963867200</v>
      </c>
      <c r="S57" s="92">
        <v>555953126</v>
      </c>
      <c r="T57" s="92">
        <v>120000000</v>
      </c>
      <c r="U57" s="94">
        <v>66.709999999999994</v>
      </c>
      <c r="V57" s="93">
        <v>1.43</v>
      </c>
      <c r="W57" s="93">
        <v>53718</v>
      </c>
      <c r="X57" s="93">
        <v>805</v>
      </c>
    </row>
    <row r="58" spans="2:25">
      <c r="B58" s="62"/>
      <c r="I58" s="90" t="s">
        <v>100</v>
      </c>
      <c r="J58" s="92">
        <v>60000</v>
      </c>
      <c r="K58" s="92">
        <v>520000</v>
      </c>
      <c r="L58" s="93">
        <v>500</v>
      </c>
      <c r="M58" s="93">
        <v>962</v>
      </c>
      <c r="N58" s="93">
        <v>25</v>
      </c>
      <c r="O58" s="93">
        <v>12</v>
      </c>
      <c r="P58" s="92">
        <v>9360000</v>
      </c>
      <c r="Q58" s="93">
        <v>870</v>
      </c>
      <c r="R58" s="92">
        <v>8143200000</v>
      </c>
      <c r="S58" s="92">
        <v>504878400</v>
      </c>
      <c r="T58" s="92">
        <v>120000000</v>
      </c>
      <c r="U58" s="94">
        <v>60.59</v>
      </c>
      <c r="V58" s="93">
        <v>0.61</v>
      </c>
      <c r="W58" s="93">
        <v>21549</v>
      </c>
      <c r="X58" s="93">
        <v>356</v>
      </c>
    </row>
    <row r="59" spans="2:25">
      <c r="B59" s="62"/>
    </row>
    <row r="60" spans="2:25">
      <c r="B60" s="62"/>
    </row>
    <row r="61" spans="2:25">
      <c r="B61" s="62"/>
    </row>
    <row r="62" spans="2:25">
      <c r="B62" s="62"/>
    </row>
    <row r="63" spans="2:25">
      <c r="B63" s="62"/>
    </row>
    <row r="64" spans="2:25">
      <c r="B64" s="62"/>
    </row>
    <row r="65" spans="2:7">
      <c r="B65" s="62"/>
    </row>
    <row r="66" spans="2:7">
      <c r="B66" s="62"/>
    </row>
    <row r="67" spans="2:7">
      <c r="B67" s="62"/>
    </row>
    <row r="68" spans="2:7">
      <c r="B68" s="62"/>
    </row>
    <row r="69" spans="2:7">
      <c r="B69" s="62"/>
    </row>
    <row r="70" spans="2:7">
      <c r="B70" s="62"/>
    </row>
    <row r="71" spans="2:7">
      <c r="B71" s="62"/>
    </row>
    <row r="72" spans="2:7">
      <c r="B72" s="62"/>
    </row>
    <row r="73" spans="2:7">
      <c r="B73" s="62"/>
    </row>
    <row r="74" spans="2:7">
      <c r="B74" s="62"/>
    </row>
    <row r="75" spans="2:7">
      <c r="B75" s="62"/>
    </row>
    <row r="76" spans="2:7">
      <c r="B76" s="62"/>
    </row>
    <row r="77" spans="2:7">
      <c r="B77" s="62"/>
      <c r="C77" s="10"/>
    </row>
    <row r="78" spans="2:7">
      <c r="B78" s="62"/>
    </row>
    <row r="79" spans="2:7">
      <c r="B79" s="62"/>
      <c r="C79" s="74"/>
      <c r="E79" s="74"/>
      <c r="G79" s="74"/>
    </row>
    <row r="80" spans="2:7">
      <c r="B80" s="62"/>
      <c r="C80" s="74"/>
      <c r="G80" s="74"/>
    </row>
    <row r="81" spans="2:8">
      <c r="B81" s="62"/>
      <c r="G81" s="74"/>
    </row>
    <row r="82" spans="2:8">
      <c r="B82" s="62"/>
    </row>
    <row r="83" spans="2:8">
      <c r="B83" s="62"/>
      <c r="C83" s="74"/>
      <c r="G83" s="74"/>
    </row>
    <row r="84" spans="2:8">
      <c r="B84" s="62"/>
    </row>
    <row r="85" spans="2:8">
      <c r="B85" s="62"/>
      <c r="C85" s="74"/>
      <c r="G85" s="74"/>
      <c r="H85" s="74"/>
    </row>
    <row r="86" spans="2:8">
      <c r="B86" s="62"/>
    </row>
    <row r="87" spans="2:8">
      <c r="B87" s="62"/>
      <c r="C87" s="74"/>
    </row>
    <row r="88" spans="2:8">
      <c r="B88" s="62"/>
    </row>
    <row r="89" spans="2:8">
      <c r="B89" s="62"/>
    </row>
    <row r="90" spans="2:8">
      <c r="B90" s="62"/>
      <c r="D90" s="70"/>
      <c r="E90" s="69"/>
    </row>
    <row r="91" spans="2:8">
      <c r="B91" s="62"/>
      <c r="C91" s="69"/>
      <c r="D91" s="66"/>
    </row>
    <row r="92" spans="2:8">
      <c r="B92" s="62"/>
    </row>
    <row r="93" spans="2:8">
      <c r="B93" s="62"/>
    </row>
    <row r="94" spans="2:8">
      <c r="B94" s="62"/>
    </row>
    <row r="95" spans="2:8">
      <c r="B95" s="62"/>
    </row>
    <row r="96" spans="2:8">
      <c r="B96" s="62"/>
    </row>
    <row r="97" spans="2:4">
      <c r="B97" s="62"/>
    </row>
    <row r="98" spans="2:4">
      <c r="B98" s="62"/>
    </row>
    <row r="99" spans="2:4">
      <c r="B99" s="62"/>
    </row>
    <row r="100" spans="2:4">
      <c r="B100" s="62"/>
      <c r="D100" s="65"/>
    </row>
    <row r="101" spans="2:4">
      <c r="B101" s="62"/>
      <c r="D101" s="67"/>
    </row>
    <row r="102" spans="2:4">
      <c r="B102" s="62"/>
      <c r="D102" s="65"/>
    </row>
    <row r="103" spans="2:4">
      <c r="B103" s="62"/>
      <c r="D103" s="65"/>
    </row>
    <row r="104" spans="2:4">
      <c r="B104" s="62"/>
      <c r="D104" s="65"/>
    </row>
    <row r="105" spans="2:4">
      <c r="B105" s="62"/>
      <c r="D105" s="65"/>
    </row>
    <row r="106" spans="2:4">
      <c r="B106" s="62"/>
      <c r="D106" s="65"/>
    </row>
    <row r="107" spans="2:4">
      <c r="B107" s="62"/>
      <c r="D107" s="65"/>
    </row>
    <row r="108" spans="2:4">
      <c r="B108" s="62"/>
      <c r="D108" s="65"/>
    </row>
    <row r="109" spans="2:4">
      <c r="B109" s="62"/>
      <c r="D109" s="65"/>
    </row>
    <row r="110" spans="2:4">
      <c r="B110" s="62"/>
    </row>
    <row r="111" spans="2:4">
      <c r="B111" s="62"/>
    </row>
    <row r="112" spans="2:4">
      <c r="B112" s="62"/>
    </row>
    <row r="113" spans="2:2">
      <c r="B113" s="62"/>
    </row>
    <row r="114" spans="2:2">
      <c r="B114" s="62"/>
    </row>
    <row r="115" spans="2:2">
      <c r="B115" s="62"/>
    </row>
    <row r="116" spans="2:2">
      <c r="B116" s="62"/>
    </row>
    <row r="117" spans="2:2">
      <c r="B117" s="62"/>
    </row>
    <row r="118" spans="2:2">
      <c r="B118" s="62"/>
    </row>
    <row r="119" spans="2:2">
      <c r="B119" s="62"/>
    </row>
    <row r="120" spans="2:2">
      <c r="B120" s="62"/>
    </row>
    <row r="121" spans="2:2">
      <c r="B121" s="62"/>
    </row>
    <row r="122" spans="2:2">
      <c r="B122" s="62"/>
    </row>
    <row r="123" spans="2:2">
      <c r="B123" s="62"/>
    </row>
    <row r="124" spans="2:2">
      <c r="B124" s="62"/>
    </row>
    <row r="125" spans="2:2">
      <c r="B125" s="62"/>
    </row>
    <row r="126" spans="2:2">
      <c r="B126" s="62"/>
    </row>
    <row r="127" spans="2:2">
      <c r="B127" s="62"/>
    </row>
    <row r="128" spans="2:2">
      <c r="B128" s="62"/>
    </row>
    <row r="129" spans="2:2">
      <c r="B129" s="62"/>
    </row>
    <row r="130" spans="2:2">
      <c r="B130" s="62"/>
    </row>
    <row r="131" spans="2:2">
      <c r="B131" s="62"/>
    </row>
    <row r="132" spans="2:2">
      <c r="B132" s="62"/>
    </row>
    <row r="133" spans="2:2">
      <c r="B133" s="62"/>
    </row>
    <row r="134" spans="2:2">
      <c r="B134" s="62"/>
    </row>
    <row r="135" spans="2:2">
      <c r="B135" s="62"/>
    </row>
    <row r="136" spans="2:2">
      <c r="B136" s="62"/>
    </row>
    <row r="137" spans="2:2">
      <c r="B137" s="62"/>
    </row>
    <row r="138" spans="2:2">
      <c r="B138" s="62"/>
    </row>
    <row r="139" spans="2:2">
      <c r="B139" s="62"/>
    </row>
    <row r="140" spans="2:2">
      <c r="B140" s="62"/>
    </row>
    <row r="141" spans="2:2">
      <c r="B141" s="62"/>
    </row>
    <row r="142" spans="2:2">
      <c r="B142" s="62"/>
    </row>
    <row r="143" spans="2:2">
      <c r="B143" s="62"/>
    </row>
    <row r="144" spans="2:2">
      <c r="B144" s="62"/>
    </row>
    <row r="145" spans="2:4">
      <c r="B145" s="62"/>
    </row>
    <row r="146" spans="2:4">
      <c r="B146" s="62"/>
    </row>
    <row r="147" spans="2:4">
      <c r="B147" s="62"/>
    </row>
    <row r="148" spans="2:4">
      <c r="B148" s="62"/>
    </row>
    <row r="149" spans="2:4">
      <c r="B149" s="62"/>
    </row>
    <row r="150" spans="2:4">
      <c r="B150" s="62"/>
    </row>
    <row r="151" spans="2:4">
      <c r="B151" s="62"/>
    </row>
    <row r="152" spans="2:4">
      <c r="B152" s="62"/>
    </row>
    <row r="153" spans="2:4">
      <c r="B153" s="62"/>
      <c r="D153" s="68"/>
    </row>
    <row r="154" spans="2:4">
      <c r="B154" s="62"/>
    </row>
    <row r="155" spans="2:4">
      <c r="B155" s="62"/>
    </row>
    <row r="156" spans="2:4">
      <c r="B156" s="62"/>
    </row>
    <row r="157" spans="2:4">
      <c r="B157" s="62"/>
    </row>
    <row r="158" spans="2:4">
      <c r="B158" s="62"/>
    </row>
    <row r="159" spans="2:4">
      <c r="B159" s="62"/>
    </row>
    <row r="160" spans="2:4">
      <c r="B160" s="62"/>
    </row>
    <row r="161" spans="2:2">
      <c r="B161" s="62"/>
    </row>
    <row r="162" spans="2:2">
      <c r="B162" s="62"/>
    </row>
    <row r="163" spans="2:2">
      <c r="B163" s="62"/>
    </row>
    <row r="164" spans="2:2">
      <c r="B164" s="62"/>
    </row>
    <row r="165" spans="2:2">
      <c r="B165" s="62"/>
    </row>
    <row r="166" spans="2:2">
      <c r="B166" s="62"/>
    </row>
    <row r="167" spans="2:2">
      <c r="B167" s="62"/>
    </row>
    <row r="168" spans="2:2">
      <c r="B168" s="62"/>
    </row>
    <row r="169" spans="2:2">
      <c r="B169" s="62"/>
    </row>
    <row r="170" spans="2:2">
      <c r="B170" s="62"/>
    </row>
    <row r="171" spans="2:2">
      <c r="B171" s="62"/>
    </row>
    <row r="172" spans="2:2">
      <c r="B172" s="62"/>
    </row>
    <row r="173" spans="2:2">
      <c r="B173" s="62"/>
    </row>
    <row r="174" spans="2:2">
      <c r="B174" s="62"/>
    </row>
    <row r="175" spans="2:2">
      <c r="B175" s="62"/>
    </row>
    <row r="176" spans="2:2">
      <c r="B176" s="62"/>
    </row>
    <row r="177" spans="2:2">
      <c r="B177" s="62"/>
    </row>
    <row r="178" spans="2:2">
      <c r="B178" s="62"/>
    </row>
    <row r="179" spans="2:2">
      <c r="B179" s="62"/>
    </row>
    <row r="180" spans="2:2">
      <c r="B180" s="62"/>
    </row>
    <row r="181" spans="2:2">
      <c r="B181" s="62"/>
    </row>
    <row r="182" spans="2:2">
      <c r="B182" s="62"/>
    </row>
    <row r="183" spans="2:2">
      <c r="B183" s="62"/>
    </row>
    <row r="184" spans="2:2">
      <c r="B184" s="62"/>
    </row>
    <row r="185" spans="2:2">
      <c r="B185" s="62"/>
    </row>
    <row r="186" spans="2:2">
      <c r="B186" s="62"/>
    </row>
    <row r="187" spans="2:2">
      <c r="B187" s="62"/>
    </row>
    <row r="188" spans="2:2">
      <c r="B188" s="62"/>
    </row>
    <row r="189" spans="2:2">
      <c r="B189" s="62"/>
    </row>
    <row r="190" spans="2:2">
      <c r="B190" s="62"/>
    </row>
    <row r="191" spans="2:2">
      <c r="B191" s="62"/>
    </row>
    <row r="192" spans="2:2">
      <c r="B192" s="62"/>
    </row>
    <row r="193" spans="2:5">
      <c r="B193" s="62"/>
    </row>
    <row r="194" spans="2:5">
      <c r="B194" s="62"/>
    </row>
    <row r="195" spans="2:5">
      <c r="B195" s="62"/>
    </row>
    <row r="196" spans="2:5">
      <c r="B196" s="62"/>
    </row>
    <row r="197" spans="2:5">
      <c r="B197" s="62"/>
    </row>
    <row r="198" spans="2:5">
      <c r="B198" s="62"/>
    </row>
    <row r="199" spans="2:5">
      <c r="B199" s="62"/>
    </row>
    <row r="200" spans="2:5">
      <c r="B200" s="62"/>
    </row>
    <row r="201" spans="2:5">
      <c r="B201" s="62"/>
    </row>
    <row r="202" spans="2:5">
      <c r="B202" s="62"/>
      <c r="C202" s="69"/>
      <c r="E202" s="69"/>
    </row>
    <row r="203" spans="2:5">
      <c r="B203" s="62"/>
      <c r="E203" s="69"/>
    </row>
    <row r="204" spans="2:5">
      <c r="B204" s="62"/>
    </row>
    <row r="205" spans="2:5">
      <c r="B205" s="62"/>
      <c r="C205" s="69"/>
    </row>
    <row r="206" spans="2:5">
      <c r="B206" s="62"/>
    </row>
    <row r="207" spans="2:5">
      <c r="B207" s="62"/>
    </row>
    <row r="208" spans="2:5">
      <c r="B208" s="62"/>
    </row>
    <row r="209" spans="2:2">
      <c r="B209" s="62"/>
    </row>
    <row r="210" spans="2:2">
      <c r="B210" s="62"/>
    </row>
    <row r="211" spans="2:2">
      <c r="B211" s="62"/>
    </row>
    <row r="212" spans="2:2">
      <c r="B212" s="62"/>
    </row>
    <row r="213" spans="2:2">
      <c r="B213" s="62"/>
    </row>
    <row r="214" spans="2:2">
      <c r="B214" s="62"/>
    </row>
    <row r="215" spans="2:2">
      <c r="B215" s="62"/>
    </row>
    <row r="216" spans="2:2">
      <c r="B216" s="62"/>
    </row>
    <row r="217" spans="2:2">
      <c r="B217" s="62"/>
    </row>
    <row r="218" spans="2:2">
      <c r="B218" s="62"/>
    </row>
    <row r="219" spans="2:2">
      <c r="B219" s="62"/>
    </row>
    <row r="220" spans="2:2">
      <c r="B220" s="62"/>
    </row>
    <row r="221" spans="2:2">
      <c r="B221" s="6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2024-04-09T11:31:14Z</dcterms:modified>
</cp:coreProperties>
</file>