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showInkAnnotation="0" codeName="ThisWorkbook" autoCompressPictures="0"/>
  <mc:AlternateContent xmlns:mc="http://schemas.openxmlformats.org/markup-compatibility/2006">
    <mc:Choice Requires="x15">
      <x15ac:absPath xmlns:x15ac="http://schemas.microsoft.com/office/spreadsheetml/2010/11/ac" url="/Users/martlubben/Projects/etdataset/source_analyses/dk/2015/1_chp/"/>
    </mc:Choice>
  </mc:AlternateContent>
  <xr:revisionPtr revIDLastSave="0" documentId="13_ncr:1_{4B18B8DB-4605-C146-80A7-436A1C1A22CC}" xr6:coauthVersionLast="34" xr6:coauthVersionMax="34" xr10:uidLastSave="{00000000-0000-0000-0000-000000000000}"/>
  <bookViews>
    <workbookView xWindow="48000" yWindow="-3160" windowWidth="19200" windowHeight="21160" tabRatio="500" activeTab="1" xr2:uid="{00000000-000D-0000-FFFF-FFFF00000000}"/>
  </bookViews>
  <sheets>
    <sheet name="Sources" sheetId="6" r:id="rId1"/>
    <sheet name="Power plants - overview" sheetId="5" r:id="rId2"/>
    <sheet name="Main activity CHP" sheetId="4" r:id="rId3"/>
  </sheets>
  <externalReferences>
    <externalReference r:id="rId4"/>
  </externalReferences>
  <definedNames>
    <definedName name="_xlnm._FilterDatabase" localSheetId="2" hidden="1">'Main activity CHP'!$B$75:$W$147</definedName>
    <definedName name="kWh_MJ_conversion">[1]Assumptions!$C$174</definedName>
    <definedName name="PJ_to_MWh">#REF!</definedName>
  </definedName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H43" i="5" l="1"/>
  <c r="I22" i="5" l="1"/>
  <c r="I41" i="5" l="1"/>
  <c r="I43" i="5" s="1"/>
  <c r="D16" i="4"/>
  <c r="M63" i="4" s="1"/>
  <c r="D15" i="4"/>
  <c r="M66" i="4" s="1"/>
  <c r="D14" i="4"/>
  <c r="D17" i="4" l="1"/>
  <c r="M64" i="4"/>
  <c r="M67" i="4" s="1"/>
  <c r="I74" i="5" l="1"/>
  <c r="H74" i="5"/>
  <c r="P71" i="5"/>
  <c r="O71" i="5"/>
  <c r="N71" i="5"/>
  <c r="M71" i="5"/>
  <c r="L71" i="5"/>
  <c r="K71" i="5"/>
  <c r="J71" i="5"/>
  <c r="I71" i="5"/>
  <c r="H71" i="5"/>
  <c r="G71" i="5"/>
  <c r="F71" i="5"/>
  <c r="E71" i="5"/>
  <c r="D71" i="5"/>
  <c r="C71" i="5"/>
  <c r="B71" i="5"/>
  <c r="I63" i="5"/>
  <c r="H63" i="5"/>
  <c r="E63" i="5"/>
  <c r="I52" i="5"/>
  <c r="H52" i="5"/>
  <c r="E52" i="5"/>
  <c r="P49" i="5"/>
  <c r="O49" i="5"/>
  <c r="N49" i="5"/>
  <c r="M49" i="5"/>
  <c r="L49" i="5"/>
  <c r="K49" i="5"/>
  <c r="J49" i="5"/>
  <c r="I49" i="5"/>
  <c r="H49" i="5"/>
  <c r="G49" i="5"/>
  <c r="F49" i="5"/>
  <c r="E49" i="5"/>
  <c r="D49" i="5"/>
  <c r="C49" i="5"/>
  <c r="B49" i="5"/>
  <c r="E43" i="5"/>
  <c r="H41" i="5"/>
  <c r="E41" i="5"/>
  <c r="H22" i="5"/>
  <c r="E22" i="5"/>
  <c r="I65" i="5" l="1"/>
  <c r="H65" i="5"/>
</calcChain>
</file>

<file path=xl/sharedStrings.xml><?xml version="1.0" encoding="utf-8"?>
<sst xmlns="http://schemas.openxmlformats.org/spreadsheetml/2006/main" count="451" uniqueCount="245">
  <si>
    <t>Results overview by converter</t>
  </si>
  <si>
    <t>Sector</t>
  </si>
  <si>
    <t>Unit type</t>
  </si>
  <si>
    <t>Electricity production (TJ)</t>
  </si>
  <si>
    <t>Total fuel input (TJ)</t>
  </si>
  <si>
    <t>Total heat production (TJ)</t>
  </si>
  <si>
    <t>Full load hours (hrs/yr)</t>
  </si>
  <si>
    <t>Installed electrical capacity (MW)</t>
  </si>
  <si>
    <t>Installed heat capacity (MW)</t>
  </si>
  <si>
    <t>Agriculture</t>
  </si>
  <si>
    <t>Gas CHP</t>
  </si>
  <si>
    <t>Biogas CHP</t>
  </si>
  <si>
    <t>Wood pellets CHP</t>
  </si>
  <si>
    <t>All units</t>
  </si>
  <si>
    <t>Households</t>
  </si>
  <si>
    <t>Energy industry</t>
  </si>
  <si>
    <t>Gas turbine CHP</t>
  </si>
  <si>
    <t>Gas engine CHP</t>
  </si>
  <si>
    <t>Gas CC CHP</t>
  </si>
  <si>
    <t>Coal CHP</t>
  </si>
  <si>
    <t>Industry</t>
  </si>
  <si>
    <t>Industry &amp; Energy industry</t>
  </si>
  <si>
    <t>Main activity</t>
  </si>
  <si>
    <t>Lignite CHP</t>
  </si>
  <si>
    <t>Co-firing CHP</t>
  </si>
  <si>
    <t>Waste incineration</t>
  </si>
  <si>
    <t>Waste CHP</t>
  </si>
  <si>
    <t>Fuel input for electricity and sold heat (TJ)</t>
  </si>
  <si>
    <t>Fuel input for unsold heat (TJ)</t>
  </si>
  <si>
    <t>Sold heat production (TJ)</t>
  </si>
  <si>
    <t>Unsold heat production (TJ)</t>
  </si>
  <si>
    <t>Services</t>
  </si>
  <si>
    <t>Coal</t>
  </si>
  <si>
    <t>Natural gas</t>
  </si>
  <si>
    <t xml:space="preserve">Source: </t>
  </si>
  <si>
    <t>Method:</t>
  </si>
  <si>
    <t>Calculated technology share in Industry and Energy Industry on capacity basis, since we assume all CHP techologies in Industry have the same FLH (see CHP analysis)</t>
  </si>
  <si>
    <t>Included steam turbines in CCGT total, as this CHP technology is not available in ETM for gas-fired industrial CHPs</t>
  </si>
  <si>
    <t>Assumption:</t>
  </si>
  <si>
    <t>All gas-fired CHPs in Industry have same FLH (seee chp_analysis itself)</t>
  </si>
  <si>
    <t>Purpose:</t>
  </si>
  <si>
    <t>To calculate one of the few inputs that need to be set in the CHP analysis: technology production shares for gas-fired CHPs.</t>
  </si>
  <si>
    <t>Power plants - overview</t>
  </si>
  <si>
    <t>A. Central plants</t>
  </si>
  <si>
    <t>Power plant</t>
  </si>
  <si>
    <t>Unit</t>
  </si>
  <si>
    <t>Short name</t>
  </si>
  <si>
    <t>Status</t>
  </si>
  <si>
    <t>Notes</t>
  </si>
  <si>
    <t>Commissioned 
(year)</t>
  </si>
  <si>
    <t>Electricity capacity (MW)</t>
  </si>
  <si>
    <t>Electricity overload capacity (MW)</t>
  </si>
  <si>
    <t>Fuel oil</t>
  </si>
  <si>
    <t>Gas oil</t>
  </si>
  <si>
    <t>Straw</t>
  </si>
  <si>
    <t>Wood chips</t>
  </si>
  <si>
    <t>Wood pellets</t>
  </si>
  <si>
    <t>CHP?</t>
  </si>
  <si>
    <t>Type of plant (ETM)</t>
  </si>
  <si>
    <t>Western Denmark (DK1)</t>
  </si>
  <si>
    <t>Enstedværket</t>
  </si>
  <si>
    <t>Unit 3</t>
  </si>
  <si>
    <t>ENV3</t>
  </si>
  <si>
    <t>Preserved</t>
  </si>
  <si>
    <t>40 MW biomass.</t>
  </si>
  <si>
    <t>Yes</t>
  </si>
  <si>
    <t>YES</t>
  </si>
  <si>
    <t>Esbjergværket</t>
  </si>
  <si>
    <t>ESV3</t>
  </si>
  <si>
    <t>Ready state</t>
  </si>
  <si>
    <t>Heat agreement expires at the end of 2019.</t>
  </si>
  <si>
    <t>The Esbjergværket CHP plant.pdf (DONG rapport)</t>
  </si>
  <si>
    <t>Fynsværket</t>
  </si>
  <si>
    <t>Unit 7</t>
  </si>
  <si>
    <t>FYV7</t>
  </si>
  <si>
    <t>Cooling water permit expires at the end of 2020.</t>
  </si>
  <si>
    <t>Unit 8</t>
  </si>
  <si>
    <t>FYV8</t>
  </si>
  <si>
    <t>110 MWth</t>
  </si>
  <si>
    <t>Herningværket</t>
  </si>
  <si>
    <t>HEV</t>
  </si>
  <si>
    <t>Nordjyllandsværket</t>
  </si>
  <si>
    <t>Unit 2</t>
  </si>
  <si>
    <t>NJV2</t>
  </si>
  <si>
    <t>Permanently out of operation</t>
  </si>
  <si>
    <t>NJV3</t>
  </si>
  <si>
    <t>Skærbækværket</t>
  </si>
  <si>
    <t>SKV3</t>
  </si>
  <si>
    <t>90 MW wood chips from middle of 2017.</t>
  </si>
  <si>
    <t>Studstrupværket</t>
  </si>
  <si>
    <t>SSV3</t>
  </si>
  <si>
    <t>Does not run simultaneously with unit 4 (conditioned ready state).</t>
  </si>
  <si>
    <t>Unit 4</t>
  </si>
  <si>
    <t>SSV4</t>
  </si>
  <si>
    <t>Conditioned ready state</t>
  </si>
  <si>
    <t>3 months start-up warning</t>
  </si>
  <si>
    <t>In total, DK1 (only ready state)</t>
  </si>
  <si>
    <t>Eastern Denmark (DK2)</t>
  </si>
  <si>
    <t>Amagerværket</t>
  </si>
  <si>
    <t>Unit 1</t>
  </si>
  <si>
    <t>AMV1</t>
  </si>
  <si>
    <t>AMV3</t>
  </si>
  <si>
    <t>Asnæsværket</t>
  </si>
  <si>
    <t>ASV2</t>
  </si>
  <si>
    <t>Heat agreement expires at the end of 2017. Does not run simultaneously with ASV5 (Conditioned ready state).</t>
  </si>
  <si>
    <t>Industrial symbiosis (also oil from Statoil Refinery)</t>
  </si>
  <si>
    <t>ASV4</t>
  </si>
  <si>
    <t>Unit 5</t>
  </si>
  <si>
    <t>ASV5</t>
  </si>
  <si>
    <t>8 weeks start-up warning. Backup for ASV2.</t>
  </si>
  <si>
    <t>Avedøreværket</t>
  </si>
  <si>
    <t>AVV1</t>
  </si>
  <si>
    <t>AVV2</t>
  </si>
  <si>
    <t>H.C. Ørstedsværket</t>
  </si>
  <si>
    <t>Sektion 2 (Unit 1-4)</t>
  </si>
  <si>
    <t>HCV1-4</t>
  </si>
  <si>
    <t>Converted in 1994.</t>
  </si>
  <si>
    <t>HCV7</t>
  </si>
  <si>
    <t>HCV8</t>
  </si>
  <si>
    <t>Kyndbyværket</t>
  </si>
  <si>
    <t>Unit 21</t>
  </si>
  <si>
    <t>KYV21</t>
  </si>
  <si>
    <t>6 weeks start-up warning.</t>
  </si>
  <si>
    <t>Stigsnæsværket</t>
  </si>
  <si>
    <t>STV1</t>
  </si>
  <si>
    <t>STV2</t>
  </si>
  <si>
    <t>Svanemølleværket</t>
  </si>
  <si>
    <t>Unit 1-3</t>
  </si>
  <si>
    <t>SMV1-3</t>
  </si>
  <si>
    <t>Renovated in 2007/2008.</t>
  </si>
  <si>
    <t>SMV7</t>
  </si>
  <si>
    <t>Østkraft</t>
  </si>
  <si>
    <t>Unit 6</t>
  </si>
  <si>
    <t>ØKR6</t>
  </si>
  <si>
    <t xml:space="preserve">Can also fire with 100 pc wood chips (15 MW electricity) from 2016. Is also an ancillary plant. </t>
  </si>
  <si>
    <t>In total, DK2 (only ready state)</t>
  </si>
  <si>
    <t>In total, Denmark (only ready state)</t>
  </si>
  <si>
    <t>All data logged at the beginning of the year. Source: Energinet's knowledge of projects in the pipeline and own calculations.</t>
  </si>
  <si>
    <t>B. Central ancillary plants</t>
  </si>
  <si>
    <t>SSV5</t>
  </si>
  <si>
    <t>Unit 22</t>
  </si>
  <si>
    <t>KYV22</t>
  </si>
  <si>
    <t>Unit 41</t>
  </si>
  <si>
    <t>KYV41</t>
  </si>
  <si>
    <t>Unit 51</t>
  </si>
  <si>
    <t>KYV51</t>
  </si>
  <si>
    <t>Unit 52</t>
  </si>
  <si>
    <t>KYV52</t>
  </si>
  <si>
    <t>Masnedøværket</t>
  </si>
  <si>
    <t>Unit 31</t>
  </si>
  <si>
    <t>MAV31</t>
  </si>
  <si>
    <t>Diesel plant</t>
  </si>
  <si>
    <t>ØKR1-4</t>
  </si>
  <si>
    <t>ØKR5</t>
  </si>
  <si>
    <t>ØKR7</t>
  </si>
  <si>
    <t>All data logged at the beginning of the year. Source: Energinet</t>
  </si>
  <si>
    <t>C. District heating, industrial and local plants incl. regulating power</t>
  </si>
  <si>
    <t xml:space="preserve">In total, Denmark </t>
  </si>
  <si>
    <t>All data logged at the beginning of the year. Source: Energinet Masterdata, 1 January 2017</t>
  </si>
  <si>
    <t>2017_Energinet_Analysis_Assumptions_2017.xlsx</t>
  </si>
  <si>
    <t>Researched all electricity plants in Denmark</t>
  </si>
  <si>
    <t>Coal plant for district heat (CHP)</t>
  </si>
  <si>
    <t>Co-firing coal plant for district heat (CHP)</t>
  </si>
  <si>
    <t>Gas plant for district heat (CHP)</t>
  </si>
  <si>
    <t>Analysis technology production shares for main activity chps</t>
  </si>
  <si>
    <t>TOTAL</t>
  </si>
  <si>
    <t>Total installed electrical capacity (MW)</t>
  </si>
  <si>
    <t xml:space="preserve">Main activity </t>
  </si>
  <si>
    <t>Backup; niet in gebruik : https://da.wikipedia.org/wiki/Enstedv%C3%A6rket</t>
  </si>
  <si>
    <t>270 GWh electricity per year; the fuel type is wood chips and wood pellets and secondary fuel in the form of natural gas . The distribution of these fuels was around 65-28-7</t>
  </si>
  <si>
    <t>https://aalborgforsyning.dk/nordjyllandsv%C3%A6rket-as/fakta-om-kulfyring/produktion.aspx</t>
  </si>
  <si>
    <t>308 MW wood chips power plant  http://www.volund.dk/~/media/Downloads/Brochures_-_BIO/SKV40Denmark_Biomass.pdf</t>
  </si>
  <si>
    <t>http://www.ramboll.dk/projects/rdk/fra-kul-til-biomasse-pa-studstrupvaerket</t>
  </si>
  <si>
    <t>https://www.hofor.dk/baeredygtige-byer/amagervaerket/baeredygtig-omstilling-paa-amagervaerket/ ; Today, Amagerværket production is based on approximately 2/3 coal and 1/3 wood pellets, but will be fully converted to biomass by 2020.</t>
  </si>
  <si>
    <t>http://fjernvarmeindustrien.dk/portfolio-items/biomasseanlaeg-pa-avedorevaerket/</t>
  </si>
  <si>
    <t>Actually woodchip chp: how shall we put this in the ETM?</t>
  </si>
  <si>
    <t>Supply, transformation and consumption of heat - annual data [nrg_106a]</t>
  </si>
  <si>
    <t>Last update</t>
  </si>
  <si>
    <t>Extracted on</t>
  </si>
  <si>
    <t>Source of data</t>
  </si>
  <si>
    <t>Eurostat</t>
  </si>
  <si>
    <t>UNIT</t>
  </si>
  <si>
    <t>Terajoule</t>
  </si>
  <si>
    <t>PRODUCT</t>
  </si>
  <si>
    <t>Derived heat</t>
  </si>
  <si>
    <t>INDIC_NRG</t>
  </si>
  <si>
    <t>Energy Available for Final Consumption</t>
  </si>
  <si>
    <t>GEO/TIME</t>
  </si>
  <si>
    <t>2007</t>
  </si>
  <si>
    <t>2008</t>
  </si>
  <si>
    <t>2009</t>
  </si>
  <si>
    <t>2010</t>
  </si>
  <si>
    <t>2011</t>
  </si>
  <si>
    <t>2012</t>
  </si>
  <si>
    <t>2013</t>
  </si>
  <si>
    <t>2014</t>
  </si>
  <si>
    <t>2015</t>
  </si>
  <si>
    <t>2016</t>
  </si>
  <si>
    <t>European Union (current composition)</t>
  </si>
  <si>
    <t>Euro area (19 countries)</t>
  </si>
  <si>
    <t>Belgium</t>
  </si>
  <si>
    <t>Bulgaria</t>
  </si>
  <si>
    <t>Czech Republic</t>
  </si>
  <si>
    <t>Denmark</t>
  </si>
  <si>
    <t>Germany (until 1990 former territory of the FRG)</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</si>
  <si>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</si>
  <si>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</si>
  <si>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</si>
  <si>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</si>
  <si>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</si>
  <si>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</si>
  <si>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</si>
  <si>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</si>
  <si>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</si>
  <si>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</si>
  <si>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</si>
  <si>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</si>
  <si>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</si>
  <si>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</si>
  <si>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</si>
  <si>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</si>
  <si>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</si>
  <si>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</si>
  <si>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</si>
  <si>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</si>
  <si>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</si>
  <si>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</si>
  <si>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United Kingdom</t>
  </si>
  <si>
    <t>Iceland</t>
  </si>
  <si>
    <t>Norway</t>
  </si>
  <si>
    <t>Montenegro</t>
  </si>
  <si>
    <t>Former Yugoslav Republic of Macedonia, the</t>
  </si>
  <si>
    <t>Albania</t>
  </si>
  <si>
    <t>Serbia</t>
  </si>
  <si>
    <t>Turkey</t>
  </si>
  <si>
    <t>Bosnia and Herzegovina</t>
  </si>
  <si>
    <t>Kosovo (under United Nations Security Council Resolution 1244/99)</t>
  </si>
  <si>
    <t>Moldova</t>
  </si>
  <si>
    <t>Ukraine</t>
  </si>
  <si>
    <t>Georgia</t>
  </si>
  <si>
    <t>:</t>
  </si>
  <si>
    <t>Special value:</t>
  </si>
  <si>
    <t>not available</t>
  </si>
  <si>
    <t>Split unknown!!</t>
  </si>
  <si>
    <t>Coloured means that it is ready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</si>
</sst>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dd\.mm\.yy"/>
  </numFmts>
  <fonts count="24" x14ac:knownFonts="1">
    <font>
      <sz val="12"/>
      <color theme="1"/>
      <name val="Calibri"/>
      <family val="2"/>
      <scheme val="minor"/>
    </font>
    <font>
      <sz val="12"/>
      <color rgb="FFFF0000"/>
      <name val="Calibri"/>
      <family val="2"/>
      <scheme val="minor"/>
    </font>
    <font>
      <b/>
      <sz val="12"/>
      <color rgb="FF000000"/>
      <name val="Calibri"/>
      <family val="2"/>
      <scheme val="minor"/>
    </font>
    <font>
      <sz val="12"/>
      <color rgb="FF000000"/>
      <name val="Calibri"/>
      <family val="2"/>
      <scheme val="minor"/>
    </font>
    <font>
      <sz val="11"/>
      <color rgb="FF000000"/>
      <name val="Calibri"/>
      <family val="2"/>
      <scheme val="minor"/>
    </font>
    <font>
      <u/>
      <sz val="12"/>
      <color rgb="FF000000"/>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0"/>
      <color indexed="8"/>
      <name val="Arial"/>
      <family val="2"/>
    </font>
    <font>
      <b/>
      <sz val="15"/>
      <color theme="1"/>
      <name val="Calibri"/>
      <family val="2"/>
      <scheme val="minor"/>
    </font>
    <font>
      <sz val="11"/>
      <color theme="1"/>
      <name val="Calibri"/>
      <family val="2"/>
      <scheme val="minor"/>
    </font>
    <font>
      <i/>
      <sz val="11"/>
      <color rgb="FF7F7F7F"/>
      <name val="Calibri"/>
      <family val="2"/>
      <scheme val="minor"/>
    </font>
    <font>
      <sz val="11"/>
      <color rgb="FF000000"/>
      <name val="Calibri"/>
      <family val="2"/>
    </font>
    <font>
      <sz val="16"/>
      <color rgb="FFFFFFFF"/>
      <name val="Calibri Light"/>
      <family val="2"/>
    </font>
    <font>
      <b/>
      <sz val="11"/>
      <color rgb="FFFFFFFF"/>
      <name val="Calibri"/>
      <family val="2"/>
    </font>
    <font>
      <b/>
      <sz val="11"/>
      <color rgb="FF000000"/>
      <name val="Calibri"/>
      <family val="2"/>
    </font>
    <font>
      <sz val="11"/>
      <color rgb="FFBFBFBF"/>
      <name val="Calibri"/>
      <family val="2"/>
    </font>
    <font>
      <sz val="11"/>
      <color rgb="FF808080"/>
      <name val="Calibri"/>
      <family val="2"/>
    </font>
    <font>
      <sz val="11"/>
      <name val="Calibri"/>
      <family val="2"/>
    </font>
    <font>
      <b/>
      <sz val="11"/>
      <name val="Calibri"/>
      <family val="2"/>
    </font>
    <font>
      <sz val="11"/>
      <color rgb="FFFF0000"/>
      <name val="Calibri"/>
      <family val="2"/>
    </font>
    <font>
      <i/>
      <sz val="11"/>
      <color rgb="FF7F7F7F"/>
      <name val="Calibri"/>
      <family val="2"/>
    </font>
    <font>
      <sz val="10"/>
      <name val="Arial"/>
      <family val="2"/>
    </font>
  </fonts>
  <fills count="11">
    <fill>
      <patternFill patternType="none"/>
    </fill>
    <fill>
      <patternFill patternType="gray125"/>
    </fill>
    <fill>
      <patternFill patternType="solid">
        <fgColor rgb="FFFFFFFF"/>
        <bgColor rgb="FF000000"/>
      </patternFill>
    </fill>
    <fill>
      <patternFill patternType="solid">
        <fgColor rgb="FFED7D31"/>
        <bgColor rgb="FF000000"/>
      </patternFill>
    </fill>
    <fill>
      <patternFill patternType="solid">
        <fgColor rgb="FF5B9BD5"/>
        <bgColor rgb="FF000000"/>
      </patternFill>
    </fill>
    <fill>
      <patternFill patternType="solid">
        <fgColor rgb="FFDADADA"/>
        <bgColor rgb="FF000000"/>
      </patternFill>
    </fill>
    <fill>
      <patternFill patternType="solid">
        <fgColor theme="9" tint="0.79998168889431442"/>
        <bgColor indexed="64"/>
      </patternFill>
    </fill>
    <fill>
      <patternFill patternType="solid">
        <fgColor indexed="44"/>
        <bgColor indexed="64"/>
      </patternFill>
    </fill>
    <fill>
      <patternFill patternType="solid">
        <fgColor theme="9"/>
        <bgColor indexed="64"/>
      </patternFill>
    </fill>
    <fill>
      <patternFill patternType="solid">
        <fgColor theme="5" tint="0.79998168889431442"/>
        <bgColor rgb="FF000000"/>
      </patternFill>
    </fill>
    <fill>
      <patternFill patternType="solid">
        <fgColor theme="5" tint="0.79998168889431442"/>
        <bgColor indexed="64"/>
      </patternFill>
    </fill>
  </fills>
  <borders count="33">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medium">
        <color auto="1"/>
      </right>
      <top/>
      <bottom style="thin">
        <color auto="1"/>
      </bottom>
      <diagonal/>
    </border>
    <border>
      <left/>
      <right style="thin">
        <color auto="1"/>
      </right>
      <top/>
      <bottom/>
      <diagonal/>
    </border>
    <border>
      <left style="thin">
        <color auto="1"/>
      </left>
      <right/>
      <top/>
      <bottom/>
      <diagonal/>
    </border>
    <border>
      <left style="thin">
        <color auto="1"/>
      </left>
      <right/>
      <top style="thin">
        <color auto="1"/>
      </top>
      <bottom style="double">
        <color auto="1"/>
      </bottom>
      <diagonal/>
    </border>
    <border>
      <left/>
      <right/>
      <top style="thin">
        <color auto="1"/>
      </top>
      <bottom style="double">
        <color auto="1"/>
      </bottom>
      <diagonal/>
    </border>
    <border>
      <left style="medium">
        <color auto="1"/>
      </left>
      <right/>
      <top style="thin">
        <color auto="1"/>
      </top>
      <bottom/>
      <diagonal/>
    </border>
    <border>
      <left/>
      <right style="thin">
        <color auto="1"/>
      </right>
      <top style="thin">
        <color auto="1"/>
      </top>
      <bottom/>
      <diagonal/>
    </border>
    <border>
      <left/>
      <right/>
      <top style="thin">
        <color auto="1"/>
      </top>
      <bottom/>
      <diagonal/>
    </border>
    <border>
      <left style="medium">
        <color auto="1"/>
      </left>
      <right/>
      <top/>
      <bottom style="double">
        <color auto="1"/>
      </bottom>
      <diagonal/>
    </border>
    <border>
      <left/>
      <right style="thin">
        <color auto="1"/>
      </right>
      <top/>
      <bottom style="double">
        <color auto="1"/>
      </bottom>
      <diagonal/>
    </border>
    <border>
      <left/>
      <right/>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style="medium">
        <color auto="1"/>
      </left>
      <right/>
      <top/>
      <bottom style="medium">
        <color auto="1"/>
      </bottom>
      <diagonal/>
    </border>
    <border>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right style="thin">
        <color rgb="FF000000"/>
      </right>
      <top/>
      <bottom/>
      <diagonal/>
    </border>
    <border>
      <left/>
      <right/>
      <top/>
      <bottom style="hair">
        <color indexed="64"/>
      </bottom>
      <diagonal/>
    </border>
    <border>
      <left/>
      <right/>
      <top style="hair">
        <color indexed="64"/>
      </top>
      <bottom style="hair">
        <color indexed="64"/>
      </bottom>
      <diagonal/>
    </border>
    <border>
      <left/>
      <right/>
      <top style="hair">
        <color indexed="64"/>
      </top>
      <bottom/>
      <diagonal/>
    </border>
    <border>
      <left style="thin">
        <color theme="6"/>
      </left>
      <right/>
      <top style="thin">
        <color theme="6"/>
      </top>
      <bottom/>
      <diagonal/>
    </border>
    <border>
      <left style="thin">
        <color indexed="8"/>
      </left>
      <right style="thin">
        <color indexed="8"/>
      </right>
      <top style="thin">
        <color indexed="8"/>
      </top>
      <bottom style="thin">
        <color indexed="8"/>
      </bottom>
      <diagonal/>
    </border>
  </borders>
  <cellStyleXfs count="20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9"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1" fillId="0" borderId="0"/>
    <xf numFmtId="0" fontId="12" fillId="0" borderId="0" applyNumberFormat="0" applyFill="0" applyBorder="0" applyAlignment="0" applyProtection="0"/>
    <xf numFmtId="0" fontId="6" fillId="0" borderId="0" applyNumberFormat="0" applyFill="0" applyBorder="0" applyAlignment="0" applyProtection="0"/>
  </cellStyleXfs>
  <cellXfs count="182">
    <xf numFmtId="0" fontId="0" fillId="0" borderId="0" xfId="0"/>
    <xf numFmtId="0" fontId="2" fillId="2" borderId="1" xfId="0" applyFont="1" applyFill="1" applyBorder="1"/>
    <xf numFmtId="0" fontId="2" fillId="2" borderId="2" xfId="0" applyFont="1" applyFill="1" applyBorder="1"/>
    <xf numFmtId="0" fontId="3" fillId="2" borderId="2" xfId="0" applyFont="1" applyFill="1" applyBorder="1"/>
    <xf numFmtId="0" fontId="3" fillId="2" borderId="3" xfId="0" applyFont="1" applyFill="1" applyBorder="1"/>
    <xf numFmtId="0" fontId="3" fillId="2" borderId="0" xfId="0" applyFont="1" applyFill="1"/>
    <xf numFmtId="0" fontId="3" fillId="2" borderId="4" xfId="0" applyFont="1" applyFill="1" applyBorder="1"/>
    <xf numFmtId="0" fontId="2" fillId="2" borderId="5" xfId="0" applyFont="1" applyFill="1" applyBorder="1" applyAlignment="1">
      <alignment vertical="top" wrapText="1"/>
    </xf>
    <xf numFmtId="0" fontId="2" fillId="2" borderId="6" xfId="0" applyFont="1" applyFill="1" applyBorder="1" applyAlignment="1">
      <alignment vertical="top" wrapText="1"/>
    </xf>
    <xf numFmtId="0" fontId="2" fillId="0" borderId="8" xfId="0" applyFont="1" applyBorder="1" applyAlignment="1">
      <alignment vertical="top" wrapText="1"/>
    </xf>
    <xf numFmtId="0" fontId="4" fillId="0" borderId="8" xfId="0" applyFont="1" applyBorder="1" applyAlignment="1">
      <alignment vertical="top" wrapText="1"/>
    </xf>
    <xf numFmtId="0" fontId="3" fillId="2" borderId="8" xfId="0" applyFont="1" applyFill="1" applyBorder="1"/>
    <xf numFmtId="0" fontId="2" fillId="2" borderId="7" xfId="0" applyFont="1" applyFill="1" applyBorder="1" applyAlignment="1">
      <alignment wrapText="1"/>
    </xf>
    <xf numFmtId="0" fontId="2" fillId="2" borderId="8" xfId="0" applyFont="1" applyFill="1" applyBorder="1" applyAlignment="1">
      <alignment wrapText="1"/>
    </xf>
    <xf numFmtId="0" fontId="3" fillId="2" borderId="9" xfId="0" applyFont="1" applyFill="1" applyBorder="1"/>
    <xf numFmtId="0" fontId="5" fillId="2" borderId="3" xfId="0" applyFont="1" applyFill="1" applyBorder="1"/>
    <xf numFmtId="0" fontId="3" fillId="2" borderId="10" xfId="0" applyFont="1" applyFill="1" applyBorder="1"/>
    <xf numFmtId="0" fontId="1" fillId="2" borderId="3" xfId="0" applyFont="1" applyFill="1" applyBorder="1"/>
    <xf numFmtId="0" fontId="3" fillId="0" borderId="10" xfId="0" applyFont="1" applyBorder="1"/>
    <xf numFmtId="3" fontId="3" fillId="0" borderId="0" xfId="0" applyNumberFormat="1" applyFont="1"/>
    <xf numFmtId="1" fontId="2" fillId="0" borderId="0" xfId="0" applyNumberFormat="1" applyFont="1"/>
    <xf numFmtId="3" fontId="3" fillId="0" borderId="13" xfId="0" applyNumberFormat="1" applyFont="1" applyBorder="1"/>
    <xf numFmtId="0" fontId="3" fillId="2" borderId="13" xfId="0" applyFont="1" applyFill="1" applyBorder="1"/>
    <xf numFmtId="1" fontId="2" fillId="0" borderId="13" xfId="0" applyNumberFormat="1" applyFont="1" applyBorder="1"/>
    <xf numFmtId="3" fontId="3" fillId="2" borderId="0" xfId="0" applyNumberFormat="1" applyFont="1" applyFill="1"/>
    <xf numFmtId="0" fontId="5" fillId="2" borderId="14" xfId="0" applyFont="1" applyFill="1" applyBorder="1"/>
    <xf numFmtId="0" fontId="3" fillId="2" borderId="15" xfId="0" applyFont="1" applyFill="1" applyBorder="1"/>
    <xf numFmtId="3" fontId="3" fillId="2" borderId="16" xfId="0" applyNumberFormat="1" applyFont="1" applyFill="1" applyBorder="1"/>
    <xf numFmtId="0" fontId="3" fillId="2" borderId="5" xfId="0" applyFont="1" applyFill="1" applyBorder="1"/>
    <xf numFmtId="0" fontId="3" fillId="2" borderId="6" xfId="0" applyFont="1" applyFill="1" applyBorder="1"/>
    <xf numFmtId="3" fontId="3" fillId="2" borderId="8" xfId="0" applyNumberFormat="1" applyFont="1" applyFill="1" applyBorder="1"/>
    <xf numFmtId="0" fontId="3" fillId="2" borderId="17" xfId="0" applyFont="1" applyFill="1" applyBorder="1"/>
    <xf numFmtId="0" fontId="3" fillId="2" borderId="18" xfId="0" applyFont="1" applyFill="1" applyBorder="1"/>
    <xf numFmtId="3" fontId="3" fillId="2" borderId="19" xfId="0" applyNumberFormat="1" applyFont="1" applyFill="1" applyBorder="1"/>
    <xf numFmtId="0" fontId="3" fillId="2" borderId="19" xfId="0" applyFont="1" applyFill="1" applyBorder="1"/>
    <xf numFmtId="0" fontId="3" fillId="2" borderId="21" xfId="0" applyFont="1" applyFill="1" applyBorder="1"/>
    <xf numFmtId="0" fontId="5" fillId="2" borderId="27" xfId="0" applyFont="1" applyFill="1" applyBorder="1"/>
    <xf numFmtId="0" fontId="3" fillId="2" borderId="22" xfId="0" applyFont="1" applyFill="1" applyBorder="1"/>
    <xf numFmtId="0" fontId="3" fillId="2" borderId="23" xfId="0" applyFont="1" applyFill="1" applyBorder="1"/>
    <xf numFmtId="3" fontId="3" fillId="2" borderId="24" xfId="0" applyNumberFormat="1" applyFont="1" applyFill="1" applyBorder="1"/>
    <xf numFmtId="0" fontId="3" fillId="2" borderId="24" xfId="0" applyFont="1" applyFill="1" applyBorder="1"/>
    <xf numFmtId="0" fontId="3" fillId="0" borderId="25" xfId="0" applyFont="1" applyBorder="1"/>
    <xf numFmtId="1" fontId="2" fillId="0" borderId="24" xfId="0" applyNumberFormat="1" applyFont="1" applyBorder="1"/>
    <xf numFmtId="0" fontId="3" fillId="2" borderId="26" xfId="0" applyFont="1" applyFill="1" applyBorder="1"/>
    <xf numFmtId="164" fontId="2" fillId="0" borderId="8" xfId="0" applyNumberFormat="1" applyFont="1" applyBorder="1"/>
    <xf numFmtId="164" fontId="2" fillId="0" borderId="0" xfId="0" applyNumberFormat="1" applyFont="1"/>
    <xf numFmtId="0" fontId="3" fillId="0" borderId="24" xfId="0" applyFont="1" applyBorder="1"/>
    <xf numFmtId="0" fontId="0" fillId="0" borderId="0" xfId="0" applyBorder="1"/>
    <xf numFmtId="0" fontId="8" fillId="0" borderId="0" xfId="0" applyFont="1"/>
    <xf numFmtId="0" fontId="10" fillId="0" borderId="0" xfId="0" applyFont="1"/>
    <xf numFmtId="0" fontId="14" fillId="3" borderId="0" xfId="198" applyFont="1" applyFill="1" applyBorder="1"/>
    <xf numFmtId="0" fontId="14" fillId="3" borderId="11" xfId="198" applyFont="1" applyFill="1" applyBorder="1"/>
    <xf numFmtId="0" fontId="13" fillId="0" borderId="0" xfId="198" applyFont="1" applyFill="1" applyBorder="1"/>
    <xf numFmtId="0" fontId="13" fillId="0" borderId="11" xfId="198" applyFont="1" applyFill="1" applyBorder="1"/>
    <xf numFmtId="0" fontId="15" fillId="4" borderId="0" xfId="198" applyFont="1" applyFill="1" applyBorder="1"/>
    <xf numFmtId="0" fontId="15" fillId="4" borderId="11" xfId="198" applyFont="1" applyFill="1" applyBorder="1"/>
    <xf numFmtId="0" fontId="16" fillId="0" borderId="0" xfId="198" applyFont="1" applyFill="1" applyBorder="1" applyAlignment="1">
      <alignment vertical="top"/>
    </xf>
    <xf numFmtId="0" fontId="16" fillId="0" borderId="0" xfId="198" applyFont="1" applyFill="1" applyBorder="1" applyAlignment="1">
      <alignment horizontal="left" vertical="top" wrapText="1"/>
    </xf>
    <xf numFmtId="0" fontId="16" fillId="0" borderId="0" xfId="198" applyFont="1" applyFill="1" applyBorder="1" applyAlignment="1">
      <alignment horizontal="center" vertical="top" wrapText="1"/>
    </xf>
    <xf numFmtId="0" fontId="16" fillId="0" borderId="11" xfId="198" applyFont="1" applyFill="1" applyBorder="1"/>
    <xf numFmtId="0" fontId="16" fillId="0" borderId="0" xfId="198" applyFont="1" applyFill="1" applyBorder="1"/>
    <xf numFmtId="0" fontId="13" fillId="0" borderId="0" xfId="198" applyFont="1" applyFill="1" applyBorder="1" applyAlignment="1">
      <alignment horizontal="center"/>
    </xf>
    <xf numFmtId="0" fontId="17" fillId="0" borderId="28" xfId="198" applyFont="1" applyFill="1" applyBorder="1"/>
    <xf numFmtId="0" fontId="17" fillId="0" borderId="28" xfId="198" applyFont="1" applyFill="1" applyBorder="1" applyAlignment="1">
      <alignment horizontal="center"/>
    </xf>
    <xf numFmtId="3" fontId="17" fillId="0" borderId="28" xfId="198" applyNumberFormat="1" applyFont="1" applyFill="1" applyBorder="1" applyAlignment="1">
      <alignment horizontal="center"/>
    </xf>
    <xf numFmtId="9" fontId="17" fillId="0" borderId="28" xfId="198" applyNumberFormat="1" applyFont="1" applyFill="1" applyBorder="1" applyAlignment="1">
      <alignment horizontal="center"/>
    </xf>
    <xf numFmtId="0" fontId="18" fillId="0" borderId="28" xfId="198" applyFont="1" applyFill="1" applyBorder="1" applyAlignment="1">
      <alignment horizontal="center"/>
    </xf>
    <xf numFmtId="3" fontId="13" fillId="0" borderId="0" xfId="198" applyNumberFormat="1" applyFont="1" applyFill="1" applyBorder="1" applyAlignment="1">
      <alignment horizontal="center"/>
    </xf>
    <xf numFmtId="9" fontId="13" fillId="0" borderId="0" xfId="198" applyNumberFormat="1" applyFont="1" applyFill="1" applyBorder="1" applyAlignment="1">
      <alignment horizontal="center"/>
    </xf>
    <xf numFmtId="0" fontId="13" fillId="0" borderId="29" xfId="198" applyFont="1" applyFill="1" applyBorder="1"/>
    <xf numFmtId="0" fontId="13" fillId="0" borderId="29" xfId="198" applyFont="1" applyFill="1" applyBorder="1" applyAlignment="1">
      <alignment horizontal="center"/>
    </xf>
    <xf numFmtId="3" fontId="13" fillId="0" borderId="29" xfId="198" applyNumberFormat="1" applyFont="1" applyFill="1" applyBorder="1" applyAlignment="1">
      <alignment horizontal="center"/>
    </xf>
    <xf numFmtId="9" fontId="19" fillId="0" borderId="29" xfId="198" applyNumberFormat="1" applyFont="1" applyFill="1" applyBorder="1" applyAlignment="1">
      <alignment horizontal="center"/>
    </xf>
    <xf numFmtId="0" fontId="17" fillId="0" borderId="0" xfId="198" applyFont="1" applyFill="1" applyBorder="1"/>
    <xf numFmtId="0" fontId="17" fillId="0" borderId="0" xfId="198" applyFont="1" applyFill="1" applyBorder="1" applyAlignment="1">
      <alignment horizontal="center"/>
    </xf>
    <xf numFmtId="3" fontId="17" fillId="0" borderId="0" xfId="198" applyNumberFormat="1" applyFont="1" applyFill="1" applyBorder="1" applyAlignment="1">
      <alignment horizontal="center"/>
    </xf>
    <xf numFmtId="9" fontId="17" fillId="0" borderId="0" xfId="198" applyNumberFormat="1" applyFont="1" applyFill="1" applyBorder="1" applyAlignment="1">
      <alignment horizontal="center"/>
    </xf>
    <xf numFmtId="0" fontId="17" fillId="0" borderId="11" xfId="198" applyFont="1" applyFill="1" applyBorder="1"/>
    <xf numFmtId="3" fontId="20" fillId="0" borderId="0" xfId="198" applyNumberFormat="1" applyFont="1" applyFill="1" applyBorder="1" applyAlignment="1">
      <alignment horizontal="center"/>
    </xf>
    <xf numFmtId="0" fontId="16" fillId="0" borderId="0" xfId="198" applyFont="1" applyFill="1" applyBorder="1" applyAlignment="1">
      <alignment horizontal="center"/>
    </xf>
    <xf numFmtId="0" fontId="18" fillId="0" borderId="0" xfId="198" applyFont="1" applyFill="1" applyBorder="1"/>
    <xf numFmtId="0" fontId="21" fillId="0" borderId="0" xfId="198" applyFont="1" applyFill="1" applyBorder="1"/>
    <xf numFmtId="0" fontId="18" fillId="0" borderId="0" xfId="198" applyFont="1" applyFill="1" applyBorder="1" applyAlignment="1"/>
    <xf numFmtId="0" fontId="18" fillId="0" borderId="0" xfId="198" applyFont="1" applyFill="1" applyBorder="1" applyAlignment="1">
      <alignment horizontal="center"/>
    </xf>
    <xf numFmtId="3" fontId="18" fillId="0" borderId="0" xfId="198" applyNumberFormat="1" applyFont="1" applyFill="1" applyBorder="1" applyAlignment="1">
      <alignment horizontal="center"/>
    </xf>
    <xf numFmtId="9" fontId="18" fillId="0" borderId="0" xfId="198" applyNumberFormat="1" applyFont="1" applyFill="1" applyBorder="1" applyAlignment="1">
      <alignment horizontal="center"/>
    </xf>
    <xf numFmtId="0" fontId="19" fillId="0" borderId="0" xfId="198" applyFont="1" applyFill="1" applyBorder="1"/>
    <xf numFmtId="9" fontId="19" fillId="0" borderId="28" xfId="198" applyNumberFormat="1" applyFont="1" applyFill="1" applyBorder="1" applyAlignment="1">
      <alignment horizontal="center"/>
    </xf>
    <xf numFmtId="0" fontId="18" fillId="0" borderId="29" xfId="198" applyFont="1" applyFill="1" applyBorder="1"/>
    <xf numFmtId="0" fontId="18" fillId="0" borderId="29" xfId="198" applyFont="1" applyFill="1" applyBorder="1" applyAlignment="1">
      <alignment horizontal="center"/>
    </xf>
    <xf numFmtId="3" fontId="18" fillId="0" borderId="29" xfId="198" applyNumberFormat="1" applyFont="1" applyFill="1" applyBorder="1" applyAlignment="1">
      <alignment horizontal="center"/>
    </xf>
    <xf numFmtId="9" fontId="18" fillId="0" borderId="29" xfId="198" applyNumberFormat="1" applyFont="1" applyFill="1" applyBorder="1" applyAlignment="1">
      <alignment horizontal="center"/>
    </xf>
    <xf numFmtId="0" fontId="18" fillId="0" borderId="30" xfId="198" applyFont="1" applyFill="1" applyBorder="1"/>
    <xf numFmtId="0" fontId="21" fillId="0" borderId="30" xfId="198" applyFont="1" applyFill="1" applyBorder="1"/>
    <xf numFmtId="0" fontId="18" fillId="0" borderId="30" xfId="198" applyFont="1" applyFill="1" applyBorder="1" applyAlignment="1">
      <alignment horizontal="center"/>
    </xf>
    <xf numFmtId="3" fontId="18" fillId="0" borderId="30" xfId="198" applyNumberFormat="1" applyFont="1" applyFill="1" applyBorder="1" applyAlignment="1">
      <alignment horizontal="center"/>
    </xf>
    <xf numFmtId="9" fontId="18" fillId="0" borderId="30" xfId="198" applyNumberFormat="1" applyFont="1" applyFill="1" applyBorder="1" applyAlignment="1">
      <alignment horizontal="center"/>
    </xf>
    <xf numFmtId="0" fontId="18" fillId="0" borderId="28" xfId="198" applyFont="1" applyFill="1" applyBorder="1"/>
    <xf numFmtId="0" fontId="21" fillId="0" borderId="28" xfId="198" applyFont="1" applyFill="1" applyBorder="1"/>
    <xf numFmtId="3" fontId="18" fillId="0" borderId="28" xfId="198" applyNumberFormat="1" applyFont="1" applyFill="1" applyBorder="1" applyAlignment="1">
      <alignment horizontal="center"/>
    </xf>
    <xf numFmtId="9" fontId="18" fillId="0" borderId="28" xfId="198" applyNumberFormat="1" applyFont="1" applyFill="1" applyBorder="1" applyAlignment="1">
      <alignment horizontal="center"/>
    </xf>
    <xf numFmtId="0" fontId="19" fillId="0" borderId="0" xfId="198" applyFont="1" applyFill="1" applyBorder="1" applyAlignment="1"/>
    <xf numFmtId="9" fontId="19" fillId="0" borderId="0" xfId="198" applyNumberFormat="1" applyFont="1" applyFill="1" applyBorder="1" applyAlignment="1">
      <alignment horizontal="center"/>
    </xf>
    <xf numFmtId="0" fontId="19" fillId="0" borderId="0" xfId="198" applyFont="1" applyFill="1" applyBorder="1" applyAlignment="1">
      <alignment horizontal="center"/>
    </xf>
    <xf numFmtId="0" fontId="16" fillId="5" borderId="0" xfId="198" applyFont="1" applyFill="1" applyBorder="1"/>
    <xf numFmtId="3" fontId="20" fillId="5" borderId="0" xfId="198" applyNumberFormat="1" applyFont="1" applyFill="1" applyBorder="1" applyAlignment="1">
      <alignment horizontal="center"/>
    </xf>
    <xf numFmtId="0" fontId="16" fillId="5" borderId="0" xfId="198" applyFont="1" applyFill="1" applyBorder="1" applyAlignment="1">
      <alignment horizontal="center"/>
    </xf>
    <xf numFmtId="0" fontId="22" fillId="0" borderId="0" xfId="199" applyFont="1" applyFill="1" applyBorder="1"/>
    <xf numFmtId="0" fontId="20" fillId="0" borderId="0" xfId="198" applyFont="1" applyFill="1" applyBorder="1" applyAlignment="1">
      <alignment vertical="top"/>
    </xf>
    <xf numFmtId="0" fontId="20" fillId="0" borderId="0" xfId="198" applyFont="1" applyFill="1" applyBorder="1" applyAlignment="1">
      <alignment vertical="top" wrapText="1"/>
    </xf>
    <xf numFmtId="0" fontId="20" fillId="0" borderId="0" xfId="198" applyFont="1" applyFill="1" applyBorder="1" applyAlignment="1">
      <alignment horizontal="center" vertical="top" wrapText="1"/>
    </xf>
    <xf numFmtId="3" fontId="16" fillId="0" borderId="0" xfId="198" applyNumberFormat="1" applyFont="1" applyFill="1" applyBorder="1" applyAlignment="1">
      <alignment horizontal="center"/>
    </xf>
    <xf numFmtId="3" fontId="19" fillId="0" borderId="0" xfId="198" applyNumberFormat="1" applyFont="1" applyFill="1" applyBorder="1" applyAlignment="1">
      <alignment horizontal="center"/>
    </xf>
    <xf numFmtId="0" fontId="19" fillId="0" borderId="28" xfId="198" applyFont="1" applyFill="1" applyBorder="1"/>
    <xf numFmtId="0" fontId="19" fillId="0" borderId="28" xfId="198" applyFont="1" applyFill="1" applyBorder="1" applyAlignment="1">
      <alignment horizontal="center"/>
    </xf>
    <xf numFmtId="3" fontId="19" fillId="0" borderId="28" xfId="198" applyNumberFormat="1" applyFont="1" applyFill="1" applyBorder="1" applyAlignment="1">
      <alignment horizontal="center"/>
    </xf>
    <xf numFmtId="0" fontId="19" fillId="0" borderId="29" xfId="198" applyFont="1" applyFill="1" applyBorder="1"/>
    <xf numFmtId="0" fontId="20" fillId="0" borderId="0" xfId="198" applyFont="1" applyFill="1" applyBorder="1" applyAlignment="1">
      <alignment horizontal="left" vertical="top" wrapText="1"/>
    </xf>
    <xf numFmtId="0" fontId="20" fillId="5" borderId="0" xfId="198" applyFont="1" applyFill="1" applyBorder="1"/>
    <xf numFmtId="0" fontId="20" fillId="5" borderId="0" xfId="198" applyFont="1" applyFill="1" applyBorder="1" applyAlignment="1"/>
    <xf numFmtId="0" fontId="20" fillId="5" borderId="0" xfId="198" applyFont="1" applyFill="1" applyBorder="1" applyAlignment="1">
      <alignment horizontal="center"/>
    </xf>
    <xf numFmtId="9" fontId="20" fillId="5" borderId="0" xfId="198" applyNumberFormat="1" applyFont="1" applyFill="1" applyBorder="1" applyAlignment="1">
      <alignment horizontal="center"/>
    </xf>
    <xf numFmtId="0" fontId="0" fillId="0" borderId="31" xfId="0" applyFont="1" applyBorder="1"/>
    <xf numFmtId="0" fontId="0" fillId="0" borderId="0" xfId="0" applyNumberFormat="1"/>
    <xf numFmtId="0" fontId="1" fillId="0" borderId="11" xfId="0" applyFont="1" applyBorder="1"/>
    <xf numFmtId="0" fontId="1" fillId="0" borderId="12" xfId="0" applyFont="1" applyBorder="1"/>
    <xf numFmtId="0" fontId="1" fillId="0" borderId="25" xfId="0" applyFont="1" applyBorder="1"/>
    <xf numFmtId="0" fontId="1" fillId="0" borderId="7" xfId="0" applyFont="1" applyBorder="1"/>
    <xf numFmtId="0" fontId="8" fillId="0" borderId="0" xfId="0" applyFont="1" applyBorder="1"/>
    <xf numFmtId="0" fontId="0" fillId="0" borderId="0" xfId="0" applyNumberFormat="1" applyBorder="1"/>
    <xf numFmtId="0" fontId="8" fillId="0" borderId="0" xfId="0" applyNumberFormat="1" applyFont="1" applyBorder="1"/>
    <xf numFmtId="0" fontId="8" fillId="0" borderId="8" xfId="0" applyFont="1" applyBorder="1"/>
    <xf numFmtId="0" fontId="8" fillId="0" borderId="8" xfId="0" applyFont="1" applyBorder="1" applyAlignment="1">
      <alignment wrapText="1"/>
    </xf>
    <xf numFmtId="0" fontId="13" fillId="6" borderId="0" xfId="198" applyFont="1" applyFill="1" applyBorder="1"/>
    <xf numFmtId="0" fontId="13" fillId="6" borderId="0" xfId="198" applyFont="1" applyFill="1" applyBorder="1" applyAlignment="1">
      <alignment horizontal="center"/>
    </xf>
    <xf numFmtId="3" fontId="13" fillId="6" borderId="0" xfId="198" applyNumberFormat="1" applyFont="1" applyFill="1" applyBorder="1" applyAlignment="1">
      <alignment horizontal="center"/>
    </xf>
    <xf numFmtId="9" fontId="13" fillId="6" borderId="0" xfId="198" applyNumberFormat="1" applyFont="1" applyFill="1" applyBorder="1" applyAlignment="1">
      <alignment horizontal="center"/>
    </xf>
    <xf numFmtId="0" fontId="13" fillId="6" borderId="11" xfId="198" applyFont="1" applyFill="1" applyBorder="1"/>
    <xf numFmtId="0" fontId="0" fillId="6" borderId="0" xfId="0" applyFill="1"/>
    <xf numFmtId="0" fontId="13" fillId="6" borderId="0" xfId="198" applyFont="1" applyFill="1" applyBorder="1" applyAlignment="1"/>
    <xf numFmtId="0" fontId="0" fillId="6" borderId="31" xfId="0" applyFont="1" applyFill="1" applyBorder="1"/>
    <xf numFmtId="0" fontId="6" fillId="6" borderId="0" xfId="200" applyFill="1"/>
    <xf numFmtId="0" fontId="13" fillId="6" borderId="29" xfId="198" applyFont="1" applyFill="1" applyBorder="1"/>
    <xf numFmtId="0" fontId="13" fillId="6" borderId="29" xfId="198" applyFont="1" applyFill="1" applyBorder="1" applyAlignment="1"/>
    <xf numFmtId="0" fontId="13" fillId="6" borderId="29" xfId="198" applyFont="1" applyFill="1" applyBorder="1" applyAlignment="1">
      <alignment horizontal="center"/>
    </xf>
    <xf numFmtId="3" fontId="13" fillId="6" borderId="29" xfId="198" applyNumberFormat="1" applyFont="1" applyFill="1" applyBorder="1" applyAlignment="1">
      <alignment horizontal="center"/>
    </xf>
    <xf numFmtId="9" fontId="13" fillId="6" borderId="29" xfId="198" applyNumberFormat="1" applyFont="1" applyFill="1" applyBorder="1" applyAlignment="1">
      <alignment horizontal="center"/>
    </xf>
    <xf numFmtId="0" fontId="1" fillId="6" borderId="0" xfId="0" applyFont="1" applyFill="1"/>
    <xf numFmtId="0" fontId="21" fillId="6" borderId="0" xfId="198" applyFont="1" applyFill="1" applyBorder="1"/>
    <xf numFmtId="0" fontId="13" fillId="6" borderId="28" xfId="198" applyFont="1" applyFill="1" applyBorder="1"/>
    <xf numFmtId="0" fontId="13" fillId="6" borderId="28" xfId="198" applyFont="1" applyFill="1" applyBorder="1" applyAlignment="1">
      <alignment horizontal="center"/>
    </xf>
    <xf numFmtId="3" fontId="13" fillId="6" borderId="28" xfId="198" applyNumberFormat="1" applyFont="1" applyFill="1" applyBorder="1" applyAlignment="1">
      <alignment horizontal="center"/>
    </xf>
    <xf numFmtId="9" fontId="13" fillId="6" borderId="28" xfId="198" applyNumberFormat="1" applyFont="1" applyFill="1" applyBorder="1" applyAlignment="1">
      <alignment horizontal="center"/>
    </xf>
    <xf numFmtId="9" fontId="19" fillId="6" borderId="29" xfId="198" applyNumberFormat="1" applyFont="1" applyFill="1" applyBorder="1" applyAlignment="1">
      <alignment horizontal="center"/>
    </xf>
    <xf numFmtId="0" fontId="19" fillId="6" borderId="0" xfId="198" applyFont="1" applyFill="1" applyBorder="1"/>
    <xf numFmtId="9" fontId="19" fillId="6" borderId="28" xfId="198" applyNumberFormat="1" applyFont="1" applyFill="1" applyBorder="1" applyAlignment="1">
      <alignment horizontal="center"/>
    </xf>
    <xf numFmtId="0" fontId="19" fillId="6" borderId="0" xfId="198" applyFont="1" applyFill="1" applyBorder="1" applyAlignment="1"/>
    <xf numFmtId="9" fontId="19" fillId="6" borderId="0" xfId="198" applyNumberFormat="1" applyFont="1" applyFill="1" applyBorder="1" applyAlignment="1">
      <alignment horizontal="center"/>
    </xf>
    <xf numFmtId="0" fontId="19" fillId="6" borderId="0" xfId="198" applyFont="1" applyFill="1" applyBorder="1" applyAlignment="1">
      <alignment horizontal="center"/>
    </xf>
    <xf numFmtId="0" fontId="23" fillId="0" borderId="0" xfId="0" applyNumberFormat="1" applyFont="1" applyFill="1" applyBorder="1" applyAlignment="1"/>
    <xf numFmtId="165" fontId="23" fillId="0" borderId="0" xfId="0" applyNumberFormat="1" applyFont="1" applyFill="1" applyBorder="1" applyAlignment="1"/>
    <xf numFmtId="0" fontId="23" fillId="7" borderId="32" xfId="0" applyNumberFormat="1" applyFont="1" applyFill="1" applyBorder="1" applyAlignment="1"/>
    <xf numFmtId="3" fontId="23" fillId="0" borderId="32" xfId="0" applyNumberFormat="1" applyFont="1" applyFill="1" applyBorder="1" applyAlignment="1"/>
    <xf numFmtId="0" fontId="23" fillId="0" borderId="32" xfId="0" applyNumberFormat="1" applyFont="1" applyFill="1" applyBorder="1" applyAlignment="1"/>
    <xf numFmtId="0" fontId="23" fillId="6" borderId="32" xfId="0" applyNumberFormat="1" applyFont="1" applyFill="1" applyBorder="1" applyAlignment="1"/>
    <xf numFmtId="3" fontId="23" fillId="6" borderId="32" xfId="0" applyNumberFormat="1" applyFont="1" applyFill="1" applyBorder="1" applyAlignment="1"/>
    <xf numFmtId="3" fontId="23" fillId="8" borderId="32" xfId="0" applyNumberFormat="1" applyFont="1" applyFill="1" applyBorder="1" applyAlignment="1"/>
    <xf numFmtId="0" fontId="3" fillId="9" borderId="11" xfId="0" applyFont="1" applyFill="1" applyBorder="1"/>
    <xf numFmtId="0" fontId="3" fillId="9" borderId="0" xfId="0" applyFont="1" applyFill="1"/>
    <xf numFmtId="0" fontId="1" fillId="10" borderId="11" xfId="0" applyFont="1" applyFill="1" applyBorder="1"/>
    <xf numFmtId="1" fontId="2" fillId="10" borderId="0" xfId="0" applyNumberFormat="1" applyFont="1" applyFill="1"/>
    <xf numFmtId="0" fontId="1" fillId="10" borderId="12" xfId="0" applyFont="1" applyFill="1" applyBorder="1"/>
    <xf numFmtId="1" fontId="2" fillId="10" borderId="13" xfId="0" applyNumberFormat="1" applyFont="1" applyFill="1" applyBorder="1"/>
    <xf numFmtId="0" fontId="1" fillId="10" borderId="7" xfId="0" applyFont="1" applyFill="1" applyBorder="1"/>
    <xf numFmtId="1" fontId="2" fillId="10" borderId="8" xfId="0" applyNumberFormat="1" applyFont="1" applyFill="1" applyBorder="1"/>
    <xf numFmtId="0" fontId="1" fillId="10" borderId="8" xfId="0" applyFont="1" applyFill="1" applyBorder="1"/>
    <xf numFmtId="0" fontId="3" fillId="10" borderId="12" xfId="0" applyFont="1" applyFill="1" applyBorder="1"/>
    <xf numFmtId="0" fontId="3" fillId="10" borderId="7" xfId="0" applyFont="1" applyFill="1" applyBorder="1"/>
    <xf numFmtId="0" fontId="3" fillId="10" borderId="11" xfId="0" applyFont="1" applyFill="1" applyBorder="1"/>
    <xf numFmtId="0" fontId="3" fillId="10" borderId="20" xfId="0" applyFont="1" applyFill="1" applyBorder="1"/>
    <xf numFmtId="1" fontId="2" fillId="10" borderId="19" xfId="0" applyNumberFormat="1" applyFont="1" applyFill="1" applyBorder="1"/>
    <xf numFmtId="0" fontId="3" fillId="9" borderId="4" xfId="0" applyFont="1" applyFill="1" applyBorder="1"/>
  </cellXfs>
  <cellStyles count="201">
    <cellStyle name="Explanatory Text 2" xfId="199" xr:uid="{ABF4DBEC-DA7D-F642-8D14-5B0E037B37B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200" builtinId="8"/>
    <cellStyle name="Normal" xfId="0" builtinId="0"/>
    <cellStyle name="Normal 2" xfId="198" xr:uid="{9D35ADF4-B654-054A-B39F-3A6FF6973E9A}"/>
    <cellStyle name="Standard_Tabelle1" xfId="83" xr:uid="{00000000-0005-0000-0000-0000C6000000}"/>
  </cellStyles>
  <dxfs count="4">
    <dxf>
      <numFmt numFmtId="0" formatCode="General"/>
    </dxf>
    <dxf>
      <border diagonalUp="0" diagonalDown="0">
        <left style="thin">
          <color indexed="64"/>
        </left>
        <right style="thin">
          <color indexed="64"/>
        </right>
        <top style="thin">
          <color indexed="64"/>
        </top>
        <bottom style="thin">
          <color indexed="64"/>
        </bottom>
      </border>
    </dxf>
    <dxf>
      <border>
        <bottom style="thin">
          <color indexed="64"/>
        </bottom>
      </border>
    </dxf>
    <dxf>
      <font>
        <b/>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50800</xdr:colOff>
      <xdr:row>0</xdr:row>
      <xdr:rowOff>63500</xdr:rowOff>
    </xdr:from>
    <xdr:to>
      <xdr:col>11</xdr:col>
      <xdr:colOff>736600</xdr:colOff>
      <xdr:row>3</xdr:row>
      <xdr:rowOff>63500</xdr:rowOff>
    </xdr:to>
    <xdr:sp macro="" textlink="">
      <xdr:nvSpPr>
        <xdr:cNvPr id="2" name="TextBox 1">
          <a:extLst>
            <a:ext uri="{FF2B5EF4-FFF2-40B4-BE49-F238E27FC236}">
              <a16:creationId xmlns:a16="http://schemas.microsoft.com/office/drawing/2014/main" id="{6C2365EC-CB04-9147-8C7B-B7629337C501}"/>
            </a:ext>
          </a:extLst>
        </xdr:cNvPr>
        <xdr:cNvSpPr txBox="1"/>
      </xdr:nvSpPr>
      <xdr:spPr>
        <a:xfrm>
          <a:off x="50800" y="63500"/>
          <a:ext cx="142748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Information:</a:t>
          </a:r>
        </a:p>
        <a:p>
          <a:r>
            <a:rPr lang="en-US" sz="1100" baseline="0"/>
            <a:t>The information on this sheet is from Energinet Analysis Assumptions 2017. For our analysis we mis the back ground information about the types of 'C. District heating, industrial and local plants incl. regulating power ' . Only the CHPs are selected in this analysis. </a:t>
          </a:r>
        </a:p>
        <a:p>
          <a:endParaRPr lang="en-US" sz="1100" baseline="0"/>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quintel/Projects/etdataset/analyses/1_chp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4358A4-F3B1-234C-ABC1-4D1104AFE676}" name="Table1" displayName="Table1" ref="B12:D17" totalsRowShown="0" headerRowDxfId="3" headerRowBorderDxfId="2" tableBorderDxfId="1">
  <autoFilter ref="B12:D17" xr:uid="{5362551F-2349-8C49-B0EC-B5590FD95D50}"/>
  <tableColumns count="3">
    <tableColumn id="1" xr3:uid="{74CD0DBD-F8EF-CF40-B9D0-13BA6C2C9C4F}" name="Sector"/>
    <tableColumn id="2" xr3:uid="{5F8A1115-BF45-1948-B4A3-DC94B2FBDA8F}" name="Unit type" dataDxfId="0">
      <calculatedColumnFormula>SUMIF('Power plants - overview'!S8:S58,"Coal plant for district heat (CHP)",'Power plants - overview'!H8:H58)</calculatedColumnFormula>
    </tableColumn>
    <tableColumn id="3" xr3:uid="{A5F9D952-5EB8-1D45-8795-0DA1A48FF5C2}" name="Total installed electrical capacity (MW)"/>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aalborgforsyning.dk/nordjyllandsv%C3%A6rket-as/fakta-om-kulfyring/produktion.aspx"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5449D-36AB-4D4D-B9CC-DC24084EB759}">
  <sheetPr codeName="Sheet2"/>
  <dimension ref="A1:K56"/>
  <sheetViews>
    <sheetView workbookViewId="0">
      <selection activeCell="B9" sqref="B9"/>
    </sheetView>
  </sheetViews>
  <sheetFormatPr baseColWidth="10" defaultRowHeight="16" x14ac:dyDescent="0.2"/>
  <cols>
    <col min="1" max="14" width="8.83203125" customWidth="1"/>
  </cols>
  <sheetData>
    <row r="1" spans="1:11" x14ac:dyDescent="0.2">
      <c r="A1" s="159" t="s">
        <v>176</v>
      </c>
    </row>
    <row r="3" spans="1:11" x14ac:dyDescent="0.2">
      <c r="A3" s="159" t="s">
        <v>177</v>
      </c>
      <c r="B3" s="160">
        <v>43255.413958333331</v>
      </c>
    </row>
    <row r="4" spans="1:11" x14ac:dyDescent="0.2">
      <c r="A4" s="159" t="s">
        <v>178</v>
      </c>
      <c r="B4" s="160">
        <v>43292.586520138888</v>
      </c>
    </row>
    <row r="5" spans="1:11" x14ac:dyDescent="0.2">
      <c r="A5" s="159" t="s">
        <v>179</v>
      </c>
      <c r="B5" s="159" t="s">
        <v>180</v>
      </c>
    </row>
    <row r="7" spans="1:11" x14ac:dyDescent="0.2">
      <c r="A7" s="159" t="s">
        <v>181</v>
      </c>
      <c r="B7" s="159" t="s">
        <v>182</v>
      </c>
    </row>
    <row r="8" spans="1:11" x14ac:dyDescent="0.2">
      <c r="A8" s="159" t="s">
        <v>183</v>
      </c>
      <c r="B8" s="159" t="s">
        <v>184</v>
      </c>
    </row>
    <row r="9" spans="1:11" x14ac:dyDescent="0.2">
      <c r="A9" s="159" t="s">
        <v>185</v>
      </c>
      <c r="B9" s="159" t="s">
        <v>186</v>
      </c>
    </row>
    <row r="11" spans="1:11" x14ac:dyDescent="0.2">
      <c r="A11" s="161" t="s">
        <v>187</v>
      </c>
      <c r="B11" s="161" t="s">
        <v>188</v>
      </c>
      <c r="C11" s="161" t="s">
        <v>189</v>
      </c>
      <c r="D11" s="161" t="s">
        <v>190</v>
      </c>
      <c r="E11" s="161" t="s">
        <v>191</v>
      </c>
      <c r="F11" s="161" t="s">
        <v>192</v>
      </c>
      <c r="G11" s="161" t="s">
        <v>193</v>
      </c>
      <c r="H11" s="161" t="s">
        <v>194</v>
      </c>
      <c r="I11" s="161" t="s">
        <v>195</v>
      </c>
      <c r="J11" s="161" t="s">
        <v>196</v>
      </c>
      <c r="K11" s="161" t="s">
        <v>197</v>
      </c>
    </row>
    <row r="12" spans="1:11" x14ac:dyDescent="0.2">
      <c r="A12" s="161" t="s">
        <v>198</v>
      </c>
      <c r="B12" s="162">
        <v>2053299</v>
      </c>
      <c r="C12" s="162">
        <v>2077877</v>
      </c>
      <c r="D12" s="162">
        <v>2043945</v>
      </c>
      <c r="E12" s="162">
        <v>2241699</v>
      </c>
      <c r="F12" s="162">
        <v>2035877</v>
      </c>
      <c r="G12" s="162">
        <v>2082693</v>
      </c>
      <c r="H12" s="162">
        <v>2078459</v>
      </c>
      <c r="I12" s="162">
        <v>1919527</v>
      </c>
      <c r="J12" s="162">
        <v>1943839</v>
      </c>
      <c r="K12" s="162">
        <v>2007878</v>
      </c>
    </row>
    <row r="13" spans="1:11" x14ac:dyDescent="0.2">
      <c r="A13" s="161" t="s">
        <v>199</v>
      </c>
      <c r="B13" s="162">
        <v>1202537</v>
      </c>
      <c r="C13" s="162">
        <v>1231461</v>
      </c>
      <c r="D13" s="162">
        <v>1212353</v>
      </c>
      <c r="E13" s="162">
        <v>1306215</v>
      </c>
      <c r="F13" s="162">
        <v>1201978</v>
      </c>
      <c r="G13" s="162">
        <v>1229816</v>
      </c>
      <c r="H13" s="162">
        <v>1237759</v>
      </c>
      <c r="I13" s="162">
        <v>1150069</v>
      </c>
      <c r="J13" s="162">
        <v>1165505</v>
      </c>
      <c r="K13" s="162">
        <v>1198694</v>
      </c>
    </row>
    <row r="14" spans="1:11" x14ac:dyDescent="0.2">
      <c r="A14" s="161" t="s">
        <v>200</v>
      </c>
      <c r="B14" s="162">
        <v>15728</v>
      </c>
      <c r="C14" s="162">
        <v>18539</v>
      </c>
      <c r="D14" s="162">
        <v>22067</v>
      </c>
      <c r="E14" s="162">
        <v>25966</v>
      </c>
      <c r="F14" s="162">
        <v>25781</v>
      </c>
      <c r="G14" s="162">
        <v>23393</v>
      </c>
      <c r="H14" s="162">
        <v>23602</v>
      </c>
      <c r="I14" s="162">
        <v>21977</v>
      </c>
      <c r="J14" s="162">
        <v>21512</v>
      </c>
      <c r="K14" s="162">
        <v>20858</v>
      </c>
    </row>
    <row r="15" spans="1:11" x14ac:dyDescent="0.2">
      <c r="A15" s="161" t="s">
        <v>201</v>
      </c>
      <c r="B15" s="162">
        <v>33949</v>
      </c>
      <c r="C15" s="162">
        <v>38665</v>
      </c>
      <c r="D15" s="162">
        <v>38888</v>
      </c>
      <c r="E15" s="162">
        <v>40377</v>
      </c>
      <c r="F15" s="162">
        <v>43653</v>
      </c>
      <c r="G15" s="162">
        <v>41269</v>
      </c>
      <c r="H15" s="162">
        <v>37985</v>
      </c>
      <c r="I15" s="162">
        <v>37778</v>
      </c>
      <c r="J15" s="162">
        <v>34249</v>
      </c>
      <c r="K15" s="162">
        <v>32753</v>
      </c>
    </row>
    <row r="16" spans="1:11" x14ac:dyDescent="0.2">
      <c r="A16" s="161" t="s">
        <v>202</v>
      </c>
      <c r="B16" s="162">
        <v>95186</v>
      </c>
      <c r="C16" s="162">
        <v>93364</v>
      </c>
      <c r="D16" s="162">
        <v>86707</v>
      </c>
      <c r="E16" s="162">
        <v>105894</v>
      </c>
      <c r="F16" s="162">
        <v>95533</v>
      </c>
      <c r="G16" s="162">
        <v>97364</v>
      </c>
      <c r="H16" s="162">
        <v>97634</v>
      </c>
      <c r="I16" s="162">
        <v>85035</v>
      </c>
      <c r="J16" s="162">
        <v>87070</v>
      </c>
      <c r="K16" s="162">
        <v>92891</v>
      </c>
    </row>
    <row r="17" spans="1:11" s="138" customFormat="1" x14ac:dyDescent="0.2">
      <c r="A17" s="164" t="s">
        <v>203</v>
      </c>
      <c r="B17" s="165">
        <v>98402</v>
      </c>
      <c r="C17" s="165">
        <v>100327</v>
      </c>
      <c r="D17" s="165">
        <v>102598</v>
      </c>
      <c r="E17" s="165">
        <v>120593</v>
      </c>
      <c r="F17" s="165">
        <v>105626</v>
      </c>
      <c r="G17" s="165">
        <v>108528</v>
      </c>
      <c r="H17" s="165">
        <v>107383</v>
      </c>
      <c r="I17" s="165">
        <v>97556</v>
      </c>
      <c r="J17" s="166">
        <v>103427</v>
      </c>
      <c r="K17" s="165">
        <v>107648</v>
      </c>
    </row>
    <row r="18" spans="1:11" x14ac:dyDescent="0.2">
      <c r="A18" s="161" t="s">
        <v>204</v>
      </c>
      <c r="B18" s="162">
        <v>427171</v>
      </c>
      <c r="C18" s="162">
        <v>436040</v>
      </c>
      <c r="D18" s="162">
        <v>427612</v>
      </c>
      <c r="E18" s="162">
        <v>471767</v>
      </c>
      <c r="F18" s="162">
        <v>420182</v>
      </c>
      <c r="G18" s="162">
        <v>429140</v>
      </c>
      <c r="H18" s="162">
        <v>434820</v>
      </c>
      <c r="I18" s="162">
        <v>383096</v>
      </c>
      <c r="J18" s="162">
        <v>401699</v>
      </c>
      <c r="K18" s="162">
        <v>409539</v>
      </c>
    </row>
    <row r="19" spans="1:11" x14ac:dyDescent="0.2">
      <c r="A19" s="161" t="s">
        <v>205</v>
      </c>
      <c r="B19" s="162">
        <v>21782</v>
      </c>
      <c r="C19" s="162">
        <v>21315</v>
      </c>
      <c r="D19" s="162">
        <v>20685</v>
      </c>
      <c r="E19" s="162">
        <v>22254</v>
      </c>
      <c r="F19" s="162">
        <v>19878</v>
      </c>
      <c r="G19" s="162">
        <v>20540</v>
      </c>
      <c r="H19" s="162">
        <v>19512</v>
      </c>
      <c r="I19" s="162">
        <v>18378</v>
      </c>
      <c r="J19" s="162">
        <v>18029</v>
      </c>
      <c r="K19" s="162">
        <v>20323</v>
      </c>
    </row>
    <row r="20" spans="1:11" x14ac:dyDescent="0.2">
      <c r="A20" s="161" t="s">
        <v>206</v>
      </c>
      <c r="B20" s="162">
        <v>0</v>
      </c>
      <c r="C20" s="162">
        <v>0</v>
      </c>
      <c r="D20" s="162">
        <v>0</v>
      </c>
      <c r="E20" s="162">
        <v>0</v>
      </c>
      <c r="F20" s="162">
        <v>0</v>
      </c>
      <c r="G20" s="162">
        <v>0</v>
      </c>
      <c r="H20" s="162">
        <v>0</v>
      </c>
      <c r="I20" s="162">
        <v>0</v>
      </c>
      <c r="J20" s="162">
        <v>0</v>
      </c>
      <c r="K20" s="162">
        <v>0</v>
      </c>
    </row>
    <row r="21" spans="1:11" x14ac:dyDescent="0.2">
      <c r="A21" s="161" t="s">
        <v>207</v>
      </c>
      <c r="B21" s="162">
        <v>1737</v>
      </c>
      <c r="C21" s="162">
        <v>1837</v>
      </c>
      <c r="D21" s="162">
        <v>2050</v>
      </c>
      <c r="E21" s="162">
        <v>1941</v>
      </c>
      <c r="F21" s="162">
        <v>2256</v>
      </c>
      <c r="G21" s="162">
        <v>1889</v>
      </c>
      <c r="H21" s="162">
        <v>1738</v>
      </c>
      <c r="I21" s="162">
        <v>2073</v>
      </c>
      <c r="J21" s="162">
        <v>2093</v>
      </c>
      <c r="K21" s="162">
        <v>2134</v>
      </c>
    </row>
    <row r="22" spans="1:11" x14ac:dyDescent="0.2">
      <c r="A22" s="161" t="s">
        <v>208</v>
      </c>
      <c r="B22" s="162">
        <v>0</v>
      </c>
      <c r="C22" s="162">
        <v>0</v>
      </c>
      <c r="D22" s="162">
        <v>0</v>
      </c>
      <c r="E22" s="162">
        <v>0</v>
      </c>
      <c r="F22" s="162">
        <v>0</v>
      </c>
      <c r="G22" s="162">
        <v>0</v>
      </c>
      <c r="H22" s="162">
        <v>0</v>
      </c>
      <c r="I22" s="162">
        <v>0</v>
      </c>
      <c r="J22" s="162">
        <v>0</v>
      </c>
      <c r="K22" s="162">
        <v>0</v>
      </c>
    </row>
    <row r="23" spans="1:11" x14ac:dyDescent="0.2">
      <c r="A23" s="161" t="s">
        <v>209</v>
      </c>
      <c r="B23" s="162">
        <v>131416</v>
      </c>
      <c r="C23" s="162">
        <v>149248</v>
      </c>
      <c r="D23" s="162">
        <v>142880</v>
      </c>
      <c r="E23" s="162">
        <v>129599</v>
      </c>
      <c r="F23" s="162">
        <v>124189</v>
      </c>
      <c r="G23" s="162">
        <v>130741</v>
      </c>
      <c r="H23" s="162">
        <v>131253</v>
      </c>
      <c r="I23" s="162">
        <v>120418</v>
      </c>
      <c r="J23" s="162">
        <v>125775</v>
      </c>
      <c r="K23" s="162">
        <v>141046</v>
      </c>
    </row>
    <row r="24" spans="1:11" x14ac:dyDescent="0.2">
      <c r="A24" s="161" t="s">
        <v>210</v>
      </c>
      <c r="B24" s="162">
        <v>9120</v>
      </c>
      <c r="C24" s="162">
        <v>9495</v>
      </c>
      <c r="D24" s="162">
        <v>9550</v>
      </c>
      <c r="E24" s="162">
        <v>10277</v>
      </c>
      <c r="F24" s="162">
        <v>9976</v>
      </c>
      <c r="G24" s="162">
        <v>9585</v>
      </c>
      <c r="H24" s="162">
        <v>9678</v>
      </c>
      <c r="I24" s="162">
        <v>8081</v>
      </c>
      <c r="J24" s="162">
        <v>8876</v>
      </c>
      <c r="K24" s="162">
        <v>9314</v>
      </c>
    </row>
    <row r="25" spans="1:11" x14ac:dyDescent="0.2">
      <c r="A25" s="161" t="s">
        <v>211</v>
      </c>
      <c r="B25" s="162">
        <v>128605</v>
      </c>
      <c r="C25" s="162">
        <v>132878</v>
      </c>
      <c r="D25" s="162">
        <v>129544</v>
      </c>
      <c r="E25" s="162">
        <v>139502</v>
      </c>
      <c r="F25" s="162">
        <v>133788</v>
      </c>
      <c r="G25" s="162">
        <v>143720</v>
      </c>
      <c r="H25" s="162">
        <v>154995</v>
      </c>
      <c r="I25" s="162">
        <v>156875</v>
      </c>
      <c r="J25" s="162">
        <v>161250</v>
      </c>
      <c r="K25" s="162">
        <v>165379</v>
      </c>
    </row>
    <row r="26" spans="1:11" x14ac:dyDescent="0.2">
      <c r="A26" s="161" t="s">
        <v>212</v>
      </c>
      <c r="B26" s="162">
        <v>0</v>
      </c>
      <c r="C26" s="162">
        <v>0</v>
      </c>
      <c r="D26" s="162">
        <v>4</v>
      </c>
      <c r="E26" s="162">
        <v>5</v>
      </c>
      <c r="F26" s="162">
        <v>31</v>
      </c>
      <c r="G26" s="162">
        <v>31</v>
      </c>
      <c r="H26" s="162">
        <v>42</v>
      </c>
      <c r="I26" s="162">
        <v>45</v>
      </c>
      <c r="J26" s="162">
        <v>51</v>
      </c>
      <c r="K26" s="162">
        <v>50</v>
      </c>
    </row>
    <row r="27" spans="1:11" x14ac:dyDescent="0.2">
      <c r="A27" s="161" t="s">
        <v>213</v>
      </c>
      <c r="B27" s="162">
        <v>23774</v>
      </c>
      <c r="C27" s="162">
        <v>22392</v>
      </c>
      <c r="D27" s="162">
        <v>22209</v>
      </c>
      <c r="E27" s="162">
        <v>24072</v>
      </c>
      <c r="F27" s="162">
        <v>20896</v>
      </c>
      <c r="G27" s="162">
        <v>22393</v>
      </c>
      <c r="H27" s="162">
        <v>21698</v>
      </c>
      <c r="I27" s="162">
        <v>21139</v>
      </c>
      <c r="J27" s="162">
        <v>21101</v>
      </c>
      <c r="K27" s="162">
        <v>24332</v>
      </c>
    </row>
    <row r="28" spans="1:11" x14ac:dyDescent="0.2">
      <c r="A28" s="161" t="s">
        <v>214</v>
      </c>
      <c r="B28" s="162">
        <v>38521</v>
      </c>
      <c r="C28" s="162">
        <v>36115</v>
      </c>
      <c r="D28" s="162">
        <v>37065</v>
      </c>
      <c r="E28" s="162">
        <v>38582</v>
      </c>
      <c r="F28" s="162">
        <v>36388</v>
      </c>
      <c r="G28" s="162">
        <v>37886</v>
      </c>
      <c r="H28" s="162">
        <v>35488</v>
      </c>
      <c r="I28" s="162">
        <v>35145</v>
      </c>
      <c r="J28" s="162">
        <v>33427</v>
      </c>
      <c r="K28" s="162">
        <v>34910</v>
      </c>
    </row>
    <row r="29" spans="1:11" x14ac:dyDescent="0.2">
      <c r="A29" s="161" t="s">
        <v>215</v>
      </c>
      <c r="B29" s="162">
        <v>2553</v>
      </c>
      <c r="C29" s="162">
        <v>2881</v>
      </c>
      <c r="D29" s="162">
        <v>2421</v>
      </c>
      <c r="E29" s="162">
        <v>2952</v>
      </c>
      <c r="F29" s="162">
        <v>2996</v>
      </c>
      <c r="G29" s="162">
        <v>2913</v>
      </c>
      <c r="H29" s="162">
        <v>3069</v>
      </c>
      <c r="I29" s="162">
        <v>2330</v>
      </c>
      <c r="J29" s="162">
        <v>2148</v>
      </c>
      <c r="K29" s="162">
        <v>2202</v>
      </c>
    </row>
    <row r="30" spans="1:11" x14ac:dyDescent="0.2">
      <c r="A30" s="161" t="s">
        <v>216</v>
      </c>
      <c r="B30" s="162">
        <v>49730</v>
      </c>
      <c r="C30" s="162">
        <v>48392</v>
      </c>
      <c r="D30" s="162">
        <v>45603</v>
      </c>
      <c r="E30" s="162">
        <v>45583</v>
      </c>
      <c r="F30" s="162">
        <v>42414</v>
      </c>
      <c r="G30" s="162">
        <v>43949</v>
      </c>
      <c r="H30" s="162">
        <v>43607</v>
      </c>
      <c r="I30" s="162">
        <v>37629</v>
      </c>
      <c r="J30" s="162">
        <v>41239</v>
      </c>
      <c r="K30" s="162">
        <v>44718</v>
      </c>
    </row>
    <row r="31" spans="1:11" x14ac:dyDescent="0.2">
      <c r="A31" s="161" t="s">
        <v>217</v>
      </c>
      <c r="B31" s="162">
        <v>0</v>
      </c>
      <c r="C31" s="162">
        <v>0</v>
      </c>
      <c r="D31" s="162">
        <v>0</v>
      </c>
      <c r="E31" s="162">
        <v>0</v>
      </c>
      <c r="F31" s="162">
        <v>5</v>
      </c>
      <c r="G31" s="162">
        <v>8</v>
      </c>
      <c r="H31" s="162">
        <v>1</v>
      </c>
      <c r="I31" s="162">
        <v>1</v>
      </c>
      <c r="J31" s="162">
        <v>6</v>
      </c>
      <c r="K31" s="162">
        <v>8</v>
      </c>
    </row>
    <row r="32" spans="1:11" x14ac:dyDescent="0.2">
      <c r="A32" s="161" t="s">
        <v>218</v>
      </c>
      <c r="B32" s="162">
        <v>134072</v>
      </c>
      <c r="C32" s="162">
        <v>132358</v>
      </c>
      <c r="D32" s="162">
        <v>118648</v>
      </c>
      <c r="E32" s="162">
        <v>124730</v>
      </c>
      <c r="F32" s="162">
        <v>117940</v>
      </c>
      <c r="G32" s="162">
        <v>111192</v>
      </c>
      <c r="H32" s="162">
        <v>111690</v>
      </c>
      <c r="I32" s="162">
        <v>110570</v>
      </c>
      <c r="J32" s="162">
        <v>102828</v>
      </c>
      <c r="K32" s="162">
        <v>88237</v>
      </c>
    </row>
    <row r="33" spans="1:11" x14ac:dyDescent="0.2">
      <c r="A33" s="161" t="s">
        <v>219</v>
      </c>
      <c r="B33" s="162">
        <v>56101</v>
      </c>
      <c r="C33" s="162">
        <v>59527</v>
      </c>
      <c r="D33" s="162">
        <v>64111</v>
      </c>
      <c r="E33" s="162">
        <v>76366</v>
      </c>
      <c r="F33" s="162">
        <v>73511</v>
      </c>
      <c r="G33" s="162">
        <v>72207</v>
      </c>
      <c r="H33" s="162">
        <v>75731</v>
      </c>
      <c r="I33" s="162">
        <v>68001</v>
      </c>
      <c r="J33" s="162">
        <v>71321</v>
      </c>
      <c r="K33" s="162">
        <v>72718</v>
      </c>
    </row>
    <row r="34" spans="1:11" x14ac:dyDescent="0.2">
      <c r="A34" s="161" t="s">
        <v>220</v>
      </c>
      <c r="B34" s="162">
        <v>261695</v>
      </c>
      <c r="C34" s="162">
        <v>253621</v>
      </c>
      <c r="D34" s="162">
        <v>251963</v>
      </c>
      <c r="E34" s="162">
        <v>274106</v>
      </c>
      <c r="F34" s="162">
        <v>243684</v>
      </c>
      <c r="G34" s="162">
        <v>250531</v>
      </c>
      <c r="H34" s="162">
        <v>249274</v>
      </c>
      <c r="I34" s="162">
        <v>228041</v>
      </c>
      <c r="J34" s="162">
        <v>228694</v>
      </c>
      <c r="K34" s="162">
        <v>237355</v>
      </c>
    </row>
    <row r="35" spans="1:11" x14ac:dyDescent="0.2">
      <c r="A35" s="161" t="s">
        <v>221</v>
      </c>
      <c r="B35" s="162">
        <v>14132</v>
      </c>
      <c r="C35" s="162">
        <v>13251</v>
      </c>
      <c r="D35" s="162">
        <v>13111</v>
      </c>
      <c r="E35" s="162">
        <v>14142</v>
      </c>
      <c r="F35" s="162">
        <v>13985</v>
      </c>
      <c r="G35" s="162">
        <v>14449</v>
      </c>
      <c r="H35" s="162">
        <v>14735</v>
      </c>
      <c r="I35" s="162">
        <v>11304</v>
      </c>
      <c r="J35" s="162">
        <v>10201</v>
      </c>
      <c r="K35" s="162">
        <v>8847</v>
      </c>
    </row>
    <row r="36" spans="1:11" x14ac:dyDescent="0.2">
      <c r="A36" s="161" t="s">
        <v>222</v>
      </c>
      <c r="B36" s="162">
        <v>75286</v>
      </c>
      <c r="C36" s="162">
        <v>71102</v>
      </c>
      <c r="D36" s="162">
        <v>67415</v>
      </c>
      <c r="E36" s="162">
        <v>70375</v>
      </c>
      <c r="F36" s="162">
        <v>69422</v>
      </c>
      <c r="G36" s="162">
        <v>62116</v>
      </c>
      <c r="H36" s="162">
        <v>58649</v>
      </c>
      <c r="I36" s="162">
        <v>52229</v>
      </c>
      <c r="J36" s="162">
        <v>51423</v>
      </c>
      <c r="K36" s="162">
        <v>51471</v>
      </c>
    </row>
    <row r="37" spans="1:11" x14ac:dyDescent="0.2">
      <c r="A37" s="161" t="s">
        <v>223</v>
      </c>
      <c r="B37" s="162">
        <v>7124</v>
      </c>
      <c r="C37" s="162">
        <v>7721</v>
      </c>
      <c r="D37" s="162">
        <v>7513</v>
      </c>
      <c r="E37" s="162">
        <v>8030</v>
      </c>
      <c r="F37" s="162">
        <v>7976</v>
      </c>
      <c r="G37" s="162">
        <v>7644</v>
      </c>
      <c r="H37" s="162">
        <v>7661</v>
      </c>
      <c r="I37" s="162">
        <v>6445</v>
      </c>
      <c r="J37" s="162">
        <v>7085</v>
      </c>
      <c r="K37" s="162">
        <v>7309</v>
      </c>
    </row>
    <row r="38" spans="1:11" x14ac:dyDescent="0.2">
      <c r="A38" s="161" t="s">
        <v>224</v>
      </c>
      <c r="B38" s="162">
        <v>31084</v>
      </c>
      <c r="C38" s="162">
        <v>29888</v>
      </c>
      <c r="D38" s="162">
        <v>32182</v>
      </c>
      <c r="E38" s="162">
        <v>35649</v>
      </c>
      <c r="F38" s="162">
        <v>32133</v>
      </c>
      <c r="G38" s="162">
        <v>31943</v>
      </c>
      <c r="H38" s="162">
        <v>31093</v>
      </c>
      <c r="I38" s="162">
        <v>25524</v>
      </c>
      <c r="J38" s="162">
        <v>26471</v>
      </c>
      <c r="K38" s="162">
        <v>28032</v>
      </c>
    </row>
    <row r="39" spans="1:11" x14ac:dyDescent="0.2">
      <c r="A39" s="161" t="s">
        <v>225</v>
      </c>
      <c r="B39" s="162">
        <v>168737</v>
      </c>
      <c r="C39" s="162">
        <v>167471</v>
      </c>
      <c r="D39" s="162">
        <v>170251</v>
      </c>
      <c r="E39" s="162">
        <v>190658</v>
      </c>
      <c r="F39" s="162">
        <v>170043</v>
      </c>
      <c r="G39" s="162">
        <v>179727</v>
      </c>
      <c r="H39" s="162">
        <v>170631</v>
      </c>
      <c r="I39" s="162">
        <v>166748</v>
      </c>
      <c r="J39" s="162">
        <v>160508</v>
      </c>
      <c r="K39" s="162">
        <v>172770</v>
      </c>
    </row>
    <row r="40" spans="1:11" x14ac:dyDescent="0.2">
      <c r="A40" s="161" t="s">
        <v>226</v>
      </c>
      <c r="B40" s="162">
        <v>171377</v>
      </c>
      <c r="C40" s="162">
        <v>170090</v>
      </c>
      <c r="D40" s="162">
        <v>178359</v>
      </c>
      <c r="E40" s="162">
        <v>215262</v>
      </c>
      <c r="F40" s="162">
        <v>173110</v>
      </c>
      <c r="G40" s="162">
        <v>188366</v>
      </c>
      <c r="H40" s="162">
        <v>186566</v>
      </c>
      <c r="I40" s="162">
        <v>174762</v>
      </c>
      <c r="J40" s="162">
        <v>175540</v>
      </c>
      <c r="K40" s="162">
        <v>185484</v>
      </c>
    </row>
    <row r="41" spans="1:11" x14ac:dyDescent="0.2">
      <c r="A41" s="161" t="s">
        <v>227</v>
      </c>
      <c r="B41" s="162">
        <v>56017</v>
      </c>
      <c r="C41" s="162">
        <v>61360</v>
      </c>
      <c r="D41" s="162">
        <v>50509</v>
      </c>
      <c r="E41" s="162">
        <v>53017</v>
      </c>
      <c r="F41" s="162">
        <v>50481</v>
      </c>
      <c r="G41" s="162">
        <v>51169</v>
      </c>
      <c r="H41" s="162">
        <v>49924</v>
      </c>
      <c r="I41" s="162">
        <v>48347</v>
      </c>
      <c r="J41" s="162">
        <v>47816</v>
      </c>
      <c r="K41" s="162">
        <v>47550</v>
      </c>
    </row>
    <row r="42" spans="1:11" x14ac:dyDescent="0.2">
      <c r="A42" s="161" t="s">
        <v>228</v>
      </c>
      <c r="B42" s="162">
        <v>18640</v>
      </c>
      <c r="C42" s="162">
        <v>19338</v>
      </c>
      <c r="D42" s="162">
        <v>19297</v>
      </c>
      <c r="E42" s="162">
        <v>19186</v>
      </c>
      <c r="F42" s="162">
        <v>19170</v>
      </c>
      <c r="G42" s="162">
        <v>20299</v>
      </c>
      <c r="H42" s="162">
        <v>20135</v>
      </c>
      <c r="I42" s="162">
        <v>20485</v>
      </c>
      <c r="J42" s="162">
        <v>23757</v>
      </c>
      <c r="K42" s="162">
        <v>31371</v>
      </c>
    </row>
    <row r="43" spans="1:11" x14ac:dyDescent="0.2">
      <c r="A43" s="161" t="s">
        <v>229</v>
      </c>
      <c r="B43" s="162">
        <v>10389</v>
      </c>
      <c r="C43" s="162">
        <v>11001</v>
      </c>
      <c r="D43" s="162">
        <v>12436</v>
      </c>
      <c r="E43" s="162">
        <v>16099</v>
      </c>
      <c r="F43" s="162">
        <v>14108</v>
      </c>
      <c r="G43" s="162">
        <v>15850</v>
      </c>
      <c r="H43" s="162">
        <v>17692</v>
      </c>
      <c r="I43" s="162">
        <v>16907</v>
      </c>
      <c r="J43" s="162">
        <v>18224</v>
      </c>
      <c r="K43" s="162">
        <v>19742</v>
      </c>
    </row>
    <row r="44" spans="1:11" x14ac:dyDescent="0.2">
      <c r="A44" s="161" t="s">
        <v>230</v>
      </c>
      <c r="B44" s="162">
        <v>0</v>
      </c>
      <c r="C44" s="162">
        <v>0</v>
      </c>
      <c r="D44" s="162">
        <v>0</v>
      </c>
      <c r="E44" s="162">
        <v>0</v>
      </c>
      <c r="F44" s="162">
        <v>0</v>
      </c>
      <c r="G44" s="162">
        <v>0</v>
      </c>
      <c r="H44" s="162">
        <v>0</v>
      </c>
      <c r="I44" s="162">
        <v>0</v>
      </c>
      <c r="J44" s="162">
        <v>0</v>
      </c>
      <c r="K44" s="162">
        <v>0</v>
      </c>
    </row>
    <row r="45" spans="1:11" x14ac:dyDescent="0.2">
      <c r="A45" s="161" t="s">
        <v>231</v>
      </c>
      <c r="B45" s="162">
        <v>2609</v>
      </c>
      <c r="C45" s="162">
        <v>2497</v>
      </c>
      <c r="D45" s="162">
        <v>2487</v>
      </c>
      <c r="E45" s="162">
        <v>2260</v>
      </c>
      <c r="F45" s="162">
        <v>2381</v>
      </c>
      <c r="G45" s="162">
        <v>2170</v>
      </c>
      <c r="H45" s="162">
        <v>1824</v>
      </c>
      <c r="I45" s="162">
        <v>1692</v>
      </c>
      <c r="J45" s="162">
        <v>1929</v>
      </c>
      <c r="K45" s="162">
        <v>1933</v>
      </c>
    </row>
    <row r="46" spans="1:11" x14ac:dyDescent="0.2">
      <c r="A46" s="161" t="s">
        <v>232</v>
      </c>
      <c r="B46" s="162">
        <v>0</v>
      </c>
      <c r="C46" s="162">
        <v>0</v>
      </c>
      <c r="D46" s="162">
        <v>0</v>
      </c>
      <c r="E46" s="162">
        <v>0</v>
      </c>
      <c r="F46" s="162">
        <v>0</v>
      </c>
      <c r="G46" s="162">
        <v>0</v>
      </c>
      <c r="H46" s="162">
        <v>0</v>
      </c>
      <c r="I46" s="162">
        <v>0</v>
      </c>
      <c r="J46" s="162">
        <v>0</v>
      </c>
      <c r="K46" s="162">
        <v>0</v>
      </c>
    </row>
    <row r="47" spans="1:11" x14ac:dyDescent="0.2">
      <c r="A47" s="161" t="s">
        <v>233</v>
      </c>
      <c r="B47" s="162">
        <v>39952</v>
      </c>
      <c r="C47" s="162">
        <v>30424</v>
      </c>
      <c r="D47" s="162">
        <v>30932</v>
      </c>
      <c r="E47" s="162">
        <v>34258</v>
      </c>
      <c r="F47" s="162">
        <v>37008</v>
      </c>
      <c r="G47" s="162">
        <v>30540</v>
      </c>
      <c r="H47" s="162">
        <v>30046</v>
      </c>
      <c r="I47" s="162">
        <v>25990</v>
      </c>
      <c r="J47" s="162">
        <v>29988</v>
      </c>
      <c r="K47" s="162">
        <v>30550</v>
      </c>
    </row>
    <row r="48" spans="1:11" x14ac:dyDescent="0.2">
      <c r="A48" s="161" t="s">
        <v>234</v>
      </c>
      <c r="B48" s="162">
        <v>43274</v>
      </c>
      <c r="C48" s="162">
        <v>42685</v>
      </c>
      <c r="D48" s="162">
        <v>44383</v>
      </c>
      <c r="E48" s="162">
        <v>51330</v>
      </c>
      <c r="F48" s="162">
        <v>50917</v>
      </c>
      <c r="G48" s="162">
        <v>51317</v>
      </c>
      <c r="H48" s="162">
        <v>50766</v>
      </c>
      <c r="I48" s="162">
        <v>48410</v>
      </c>
      <c r="J48" s="162">
        <v>41496</v>
      </c>
      <c r="K48" s="162">
        <v>38839</v>
      </c>
    </row>
    <row r="49" spans="1:11" x14ac:dyDescent="0.2">
      <c r="A49" s="161" t="s">
        <v>235</v>
      </c>
      <c r="B49" s="162">
        <v>0</v>
      </c>
      <c r="C49" s="162">
        <v>0</v>
      </c>
      <c r="D49" s="162">
        <v>0</v>
      </c>
      <c r="E49" s="162">
        <v>0</v>
      </c>
      <c r="F49" s="162">
        <v>0</v>
      </c>
      <c r="G49" s="162">
        <v>0</v>
      </c>
      <c r="H49" s="162">
        <v>0</v>
      </c>
      <c r="I49" s="162">
        <v>5283</v>
      </c>
      <c r="J49" s="162">
        <v>6171</v>
      </c>
      <c r="K49" s="162">
        <v>5280</v>
      </c>
    </row>
    <row r="50" spans="1:11" x14ac:dyDescent="0.2">
      <c r="A50" s="161" t="s">
        <v>236</v>
      </c>
      <c r="B50" s="162">
        <v>387</v>
      </c>
      <c r="C50" s="162">
        <v>397</v>
      </c>
      <c r="D50" s="162">
        <v>370</v>
      </c>
      <c r="E50" s="162">
        <v>157</v>
      </c>
      <c r="F50" s="162">
        <v>127</v>
      </c>
      <c r="G50" s="162">
        <v>144</v>
      </c>
      <c r="H50" s="162">
        <v>154</v>
      </c>
      <c r="I50" s="162">
        <v>171</v>
      </c>
      <c r="J50" s="162">
        <v>406</v>
      </c>
      <c r="K50" s="162">
        <v>575</v>
      </c>
    </row>
    <row r="51" spans="1:11" x14ac:dyDescent="0.2">
      <c r="A51" s="161" t="s">
        <v>237</v>
      </c>
      <c r="B51" s="162">
        <v>0</v>
      </c>
      <c r="C51" s="162">
        <v>0</v>
      </c>
      <c r="D51" s="162">
        <v>0</v>
      </c>
      <c r="E51" s="162">
        <v>10024</v>
      </c>
      <c r="F51" s="162">
        <v>9696</v>
      </c>
      <c r="G51" s="162">
        <v>9120</v>
      </c>
      <c r="H51" s="162">
        <v>8944</v>
      </c>
      <c r="I51" s="162">
        <v>8787</v>
      </c>
      <c r="J51" s="162">
        <v>8470</v>
      </c>
      <c r="K51" s="162">
        <v>8963</v>
      </c>
    </row>
    <row r="52" spans="1:11" x14ac:dyDescent="0.2">
      <c r="A52" s="161" t="s">
        <v>238</v>
      </c>
      <c r="B52" s="162">
        <v>532662</v>
      </c>
      <c r="C52" s="162">
        <v>518399</v>
      </c>
      <c r="D52" s="162">
        <v>475017</v>
      </c>
      <c r="E52" s="162">
        <v>525803</v>
      </c>
      <c r="F52" s="162">
        <v>507055</v>
      </c>
      <c r="G52" s="162">
        <v>499953</v>
      </c>
      <c r="H52" s="162">
        <v>487095</v>
      </c>
      <c r="I52" s="162">
        <v>374079</v>
      </c>
      <c r="J52" s="162">
        <v>307711</v>
      </c>
      <c r="K52" s="162">
        <v>346485</v>
      </c>
    </row>
    <row r="53" spans="1:11" x14ac:dyDescent="0.2">
      <c r="A53" s="161" t="s">
        <v>239</v>
      </c>
      <c r="B53" s="163" t="s">
        <v>240</v>
      </c>
      <c r="C53" s="163" t="s">
        <v>240</v>
      </c>
      <c r="D53" s="163" t="s">
        <v>240</v>
      </c>
      <c r="E53" s="163" t="s">
        <v>240</v>
      </c>
      <c r="F53" s="163" t="s">
        <v>240</v>
      </c>
      <c r="G53" s="163" t="s">
        <v>240</v>
      </c>
      <c r="H53" s="163" t="s">
        <v>240</v>
      </c>
      <c r="I53" s="163" t="s">
        <v>240</v>
      </c>
      <c r="J53" s="163" t="s">
        <v>240</v>
      </c>
      <c r="K53" s="162">
        <v>0</v>
      </c>
    </row>
    <row r="55" spans="1:11" x14ac:dyDescent="0.2">
      <c r="A55" s="159" t="s">
        <v>241</v>
      </c>
    </row>
    <row r="56" spans="1:11" x14ac:dyDescent="0.2">
      <c r="A56" s="159" t="s">
        <v>240</v>
      </c>
      <c r="B56" s="159" t="s">
        <v>242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3F68D-4E41-1D44-A638-F91ABDD187BB}">
  <sheetPr codeName="Sheet3"/>
  <dimension ref="A5:U77"/>
  <sheetViews>
    <sheetView tabSelected="1" zoomScaleNormal="100" workbookViewId="0">
      <selection activeCell="A4" sqref="A4:XFD4"/>
    </sheetView>
  </sheetViews>
  <sheetFormatPr baseColWidth="10" defaultRowHeight="16" x14ac:dyDescent="0.2"/>
  <cols>
    <col min="2" max="2" width="28.83203125" customWidth="1"/>
    <col min="6" max="6" width="52" customWidth="1"/>
    <col min="17" max="17" width="2.33203125" customWidth="1"/>
    <col min="19" max="19" width="36" customWidth="1"/>
    <col min="20" max="20" width="74.1640625" customWidth="1"/>
  </cols>
  <sheetData>
    <row r="5" spans="1:21" ht="21" x14ac:dyDescent="0.25">
      <c r="A5" s="50"/>
      <c r="B5" s="50" t="s">
        <v>42</v>
      </c>
      <c r="C5" s="50"/>
      <c r="D5" s="50"/>
      <c r="E5" s="50"/>
      <c r="F5" s="50"/>
      <c r="G5" s="50"/>
      <c r="H5" s="50"/>
      <c r="I5" s="50"/>
      <c r="J5" s="50"/>
      <c r="K5" s="50"/>
      <c r="L5" s="50"/>
      <c r="M5" s="50"/>
      <c r="N5" s="50"/>
      <c r="O5" s="50"/>
      <c r="P5" s="50"/>
      <c r="R5" s="51"/>
      <c r="S5" s="50"/>
      <c r="T5" s="50" t="s">
        <v>48</v>
      </c>
    </row>
    <row r="6" spans="1:21" x14ac:dyDescent="0.2">
      <c r="A6" s="52"/>
      <c r="B6" s="52"/>
      <c r="C6" s="52"/>
      <c r="D6" s="52"/>
      <c r="E6" s="52"/>
      <c r="F6" s="52"/>
      <c r="G6" s="52"/>
      <c r="H6" s="52"/>
      <c r="I6" s="52"/>
      <c r="J6" s="52"/>
      <c r="K6" s="52"/>
      <c r="L6" s="52"/>
      <c r="M6" s="52"/>
      <c r="N6" s="52"/>
      <c r="O6" s="52"/>
      <c r="P6" s="52"/>
      <c r="R6" s="53"/>
      <c r="S6" s="52"/>
      <c r="T6" s="52"/>
    </row>
    <row r="7" spans="1:21" x14ac:dyDescent="0.2">
      <c r="A7" s="52"/>
      <c r="B7" s="133" t="s">
        <v>244</v>
      </c>
      <c r="C7" s="52"/>
      <c r="D7" s="52"/>
      <c r="E7" s="52"/>
      <c r="F7" s="52"/>
      <c r="G7" s="52"/>
      <c r="H7" s="52"/>
      <c r="I7" s="52"/>
      <c r="J7" s="52"/>
      <c r="K7" s="52"/>
      <c r="L7" s="52"/>
      <c r="M7" s="52"/>
      <c r="N7" s="52"/>
      <c r="O7" s="52"/>
      <c r="P7" s="52"/>
      <c r="R7" s="53"/>
      <c r="S7" s="52"/>
      <c r="T7" s="52" t="s">
        <v>168</v>
      </c>
    </row>
    <row r="8" spans="1:21" x14ac:dyDescent="0.2">
      <c r="A8" s="54"/>
      <c r="B8" s="54" t="s">
        <v>43</v>
      </c>
      <c r="C8" s="54"/>
      <c r="D8" s="54"/>
      <c r="E8" s="54"/>
      <c r="F8" s="54"/>
      <c r="G8" s="54"/>
      <c r="H8" s="54"/>
      <c r="I8" s="54"/>
      <c r="J8" s="54"/>
      <c r="K8" s="54"/>
      <c r="L8" s="54"/>
      <c r="M8" s="54"/>
      <c r="N8" s="54"/>
      <c r="O8" s="54"/>
      <c r="P8" s="54"/>
      <c r="R8" s="55"/>
      <c r="S8" s="54"/>
      <c r="T8" s="54" t="s">
        <v>71</v>
      </c>
    </row>
    <row r="9" spans="1:21" x14ac:dyDescent="0.2">
      <c r="A9" s="52"/>
      <c r="B9" s="52"/>
      <c r="C9" s="52"/>
      <c r="D9" s="52"/>
      <c r="E9" s="52"/>
      <c r="F9" s="52"/>
      <c r="G9" s="52"/>
      <c r="H9" s="52"/>
      <c r="I9" s="52"/>
      <c r="J9" s="52"/>
      <c r="K9" s="52"/>
      <c r="L9" s="52"/>
      <c r="M9" s="52"/>
      <c r="N9" s="52"/>
      <c r="O9" s="52"/>
      <c r="P9" s="52"/>
      <c r="R9" s="53"/>
      <c r="S9" s="52"/>
      <c r="T9" s="52"/>
    </row>
    <row r="10" spans="1:21" ht="60" x14ac:dyDescent="0.2">
      <c r="A10" s="52"/>
      <c r="B10" s="56" t="s">
        <v>44</v>
      </c>
      <c r="C10" s="56" t="s">
        <v>45</v>
      </c>
      <c r="D10" s="57" t="s">
        <v>46</v>
      </c>
      <c r="E10" s="56" t="s">
        <v>47</v>
      </c>
      <c r="F10" s="56" t="s">
        <v>48</v>
      </c>
      <c r="G10" s="58" t="s">
        <v>49</v>
      </c>
      <c r="H10" s="58" t="s">
        <v>50</v>
      </c>
      <c r="I10" s="58" t="s">
        <v>51</v>
      </c>
      <c r="J10" s="58" t="s">
        <v>32</v>
      </c>
      <c r="K10" s="58" t="s">
        <v>52</v>
      </c>
      <c r="L10" s="58" t="s">
        <v>53</v>
      </c>
      <c r="M10" s="58" t="s">
        <v>33</v>
      </c>
      <c r="N10" s="58" t="s">
        <v>54</v>
      </c>
      <c r="O10" s="58" t="s">
        <v>55</v>
      </c>
      <c r="P10" s="58" t="s">
        <v>56</v>
      </c>
      <c r="R10" s="59" t="s">
        <v>57</v>
      </c>
      <c r="S10" s="60" t="s">
        <v>58</v>
      </c>
      <c r="T10" t="s">
        <v>48</v>
      </c>
    </row>
    <row r="11" spans="1:21" x14ac:dyDescent="0.2">
      <c r="A11" s="52"/>
      <c r="B11" s="60" t="s">
        <v>59</v>
      </c>
      <c r="C11" s="52"/>
      <c r="D11" s="52"/>
      <c r="E11" s="52"/>
      <c r="F11" s="52"/>
      <c r="G11" s="61"/>
      <c r="H11" s="61"/>
      <c r="I11" s="61"/>
      <c r="J11" s="61"/>
      <c r="K11" s="61"/>
      <c r="L11" s="61"/>
      <c r="M11" s="61"/>
      <c r="N11" s="61"/>
      <c r="O11" s="61"/>
      <c r="P11" s="61"/>
      <c r="R11" s="53"/>
      <c r="S11" s="52"/>
    </row>
    <row r="12" spans="1:21" x14ac:dyDescent="0.2">
      <c r="A12" s="52"/>
      <c r="B12" s="62" t="s">
        <v>60</v>
      </c>
      <c r="C12" s="62" t="s">
        <v>61</v>
      </c>
      <c r="D12" s="62" t="s">
        <v>62</v>
      </c>
      <c r="E12" s="62" t="s">
        <v>63</v>
      </c>
      <c r="F12" s="62" t="s">
        <v>64</v>
      </c>
      <c r="G12" s="63">
        <v>1979</v>
      </c>
      <c r="H12" s="64">
        <v>665</v>
      </c>
      <c r="I12" s="64">
        <v>665</v>
      </c>
      <c r="J12" s="65" t="s">
        <v>65</v>
      </c>
      <c r="K12" s="66"/>
      <c r="L12" s="66"/>
      <c r="M12" s="66"/>
      <c r="N12" s="66"/>
      <c r="O12" s="66"/>
      <c r="P12" s="66"/>
      <c r="R12" s="53" t="s">
        <v>66</v>
      </c>
      <c r="S12" s="122"/>
      <c r="T12" t="s">
        <v>168</v>
      </c>
    </row>
    <row r="13" spans="1:21" s="138" customFormat="1" x14ac:dyDescent="0.2">
      <c r="A13" s="133"/>
      <c r="B13" s="133" t="s">
        <v>67</v>
      </c>
      <c r="C13" s="133" t="s">
        <v>61</v>
      </c>
      <c r="D13" s="133" t="s">
        <v>68</v>
      </c>
      <c r="E13" s="133" t="s">
        <v>69</v>
      </c>
      <c r="F13" s="133" t="s">
        <v>70</v>
      </c>
      <c r="G13" s="134">
        <v>1992</v>
      </c>
      <c r="H13" s="135">
        <v>370</v>
      </c>
      <c r="I13" s="135">
        <v>400</v>
      </c>
      <c r="J13" s="136" t="s">
        <v>65</v>
      </c>
      <c r="K13" s="136" t="s">
        <v>65</v>
      </c>
      <c r="L13" s="134"/>
      <c r="M13" s="134"/>
      <c r="N13" s="134"/>
      <c r="O13" s="134"/>
      <c r="P13" s="134"/>
      <c r="R13" s="137" t="s">
        <v>66</v>
      </c>
      <c r="S13" s="140" t="s">
        <v>161</v>
      </c>
      <c r="T13" s="138" t="s">
        <v>71</v>
      </c>
    </row>
    <row r="14" spans="1:21" s="138" customFormat="1" x14ac:dyDescent="0.2">
      <c r="A14" s="133"/>
      <c r="B14" s="133" t="s">
        <v>72</v>
      </c>
      <c r="C14" s="133" t="s">
        <v>73</v>
      </c>
      <c r="D14" s="133" t="s">
        <v>74</v>
      </c>
      <c r="E14" s="133" t="s">
        <v>69</v>
      </c>
      <c r="F14" s="133" t="s">
        <v>75</v>
      </c>
      <c r="G14" s="134">
        <v>1991</v>
      </c>
      <c r="H14" s="135">
        <v>380</v>
      </c>
      <c r="I14" s="135">
        <v>410</v>
      </c>
      <c r="J14" s="136" t="s">
        <v>65</v>
      </c>
      <c r="K14" s="136" t="s">
        <v>65</v>
      </c>
      <c r="L14" s="134"/>
      <c r="M14" s="134"/>
      <c r="N14" s="134"/>
      <c r="O14" s="134"/>
      <c r="P14" s="134"/>
      <c r="R14" s="137" t="s">
        <v>66</v>
      </c>
      <c r="S14" s="140" t="s">
        <v>162</v>
      </c>
    </row>
    <row r="15" spans="1:21" s="138" customFormat="1" x14ac:dyDescent="0.2">
      <c r="A15" s="133"/>
      <c r="B15" s="133" t="s">
        <v>72</v>
      </c>
      <c r="C15" s="149" t="s">
        <v>76</v>
      </c>
      <c r="D15" s="149" t="s">
        <v>77</v>
      </c>
      <c r="E15" s="149" t="s">
        <v>69</v>
      </c>
      <c r="F15" s="149"/>
      <c r="G15" s="150">
        <v>2009</v>
      </c>
      <c r="H15" s="151">
        <v>35</v>
      </c>
      <c r="I15" s="151">
        <v>35</v>
      </c>
      <c r="J15" s="150"/>
      <c r="K15" s="150"/>
      <c r="L15" s="150"/>
      <c r="M15" s="150"/>
      <c r="N15" s="152" t="s">
        <v>65</v>
      </c>
      <c r="O15" s="150"/>
      <c r="P15" s="150"/>
      <c r="R15" s="137" t="s">
        <v>66</v>
      </c>
      <c r="S15" s="133" t="s">
        <v>162</v>
      </c>
      <c r="T15" s="147" t="s">
        <v>78</v>
      </c>
      <c r="U15" s="148" t="s">
        <v>175</v>
      </c>
    </row>
    <row r="16" spans="1:21" s="138" customFormat="1" x14ac:dyDescent="0.2">
      <c r="A16" s="133"/>
      <c r="B16" s="133" t="s">
        <v>79</v>
      </c>
      <c r="C16" s="142"/>
      <c r="D16" s="142" t="s">
        <v>80</v>
      </c>
      <c r="E16" s="142" t="s">
        <v>69</v>
      </c>
      <c r="F16" s="142"/>
      <c r="G16" s="144">
        <v>1982</v>
      </c>
      <c r="H16" s="145">
        <v>90</v>
      </c>
      <c r="I16" s="145">
        <v>90</v>
      </c>
      <c r="J16" s="144"/>
      <c r="K16" s="144"/>
      <c r="L16" s="146"/>
      <c r="M16" s="146" t="s">
        <v>65</v>
      </c>
      <c r="N16" s="144"/>
      <c r="O16" s="153" t="s">
        <v>65</v>
      </c>
      <c r="P16" s="153" t="s">
        <v>65</v>
      </c>
      <c r="R16" s="137" t="s">
        <v>66</v>
      </c>
      <c r="S16" s="140" t="s">
        <v>162</v>
      </c>
      <c r="T16" s="138" t="s">
        <v>169</v>
      </c>
    </row>
    <row r="17" spans="1:21" x14ac:dyDescent="0.2">
      <c r="A17" s="73"/>
      <c r="B17" s="73" t="s">
        <v>81</v>
      </c>
      <c r="C17" s="73" t="s">
        <v>82</v>
      </c>
      <c r="D17" s="73" t="s">
        <v>83</v>
      </c>
      <c r="E17" s="73" t="s">
        <v>84</v>
      </c>
      <c r="F17" s="73"/>
      <c r="G17" s="74">
        <v>1977</v>
      </c>
      <c r="H17" s="75">
        <v>220</v>
      </c>
      <c r="I17" s="75">
        <v>220</v>
      </c>
      <c r="J17" s="76" t="s">
        <v>65</v>
      </c>
      <c r="K17" s="74"/>
      <c r="L17" s="76"/>
      <c r="M17" s="76"/>
      <c r="N17" s="74"/>
      <c r="O17" s="76"/>
      <c r="P17" s="76"/>
      <c r="R17" s="53"/>
      <c r="S17" s="52"/>
    </row>
    <row r="18" spans="1:21" s="138" customFormat="1" x14ac:dyDescent="0.2">
      <c r="A18" s="133"/>
      <c r="B18" s="133" t="s">
        <v>81</v>
      </c>
      <c r="C18" s="133" t="s">
        <v>61</v>
      </c>
      <c r="D18" s="133" t="s">
        <v>85</v>
      </c>
      <c r="E18" s="133" t="s">
        <v>69</v>
      </c>
      <c r="F18" s="133"/>
      <c r="G18" s="134">
        <v>1998</v>
      </c>
      <c r="H18" s="135">
        <v>380</v>
      </c>
      <c r="I18" s="135">
        <v>410</v>
      </c>
      <c r="J18" s="136" t="s">
        <v>65</v>
      </c>
      <c r="K18" s="136" t="s">
        <v>65</v>
      </c>
      <c r="L18" s="134"/>
      <c r="M18" s="134"/>
      <c r="N18" s="134"/>
      <c r="O18" s="134"/>
      <c r="P18" s="134"/>
      <c r="R18" s="137" t="s">
        <v>66</v>
      </c>
      <c r="S18" s="140" t="s">
        <v>161</v>
      </c>
      <c r="T18" s="141" t="s">
        <v>170</v>
      </c>
    </row>
    <row r="19" spans="1:21" s="138" customFormat="1" x14ac:dyDescent="0.2">
      <c r="A19" s="133"/>
      <c r="B19" s="142" t="s">
        <v>86</v>
      </c>
      <c r="C19" s="142" t="s">
        <v>61</v>
      </c>
      <c r="D19" s="142" t="s">
        <v>87</v>
      </c>
      <c r="E19" s="143" t="s">
        <v>69</v>
      </c>
      <c r="F19" s="143" t="s">
        <v>88</v>
      </c>
      <c r="G19" s="144">
        <v>1997</v>
      </c>
      <c r="H19" s="145">
        <v>390</v>
      </c>
      <c r="I19" s="145">
        <v>430</v>
      </c>
      <c r="J19" s="144"/>
      <c r="K19" s="144"/>
      <c r="L19" s="146" t="s">
        <v>65</v>
      </c>
      <c r="M19" s="146" t="s">
        <v>65</v>
      </c>
      <c r="N19" s="144"/>
      <c r="O19" s="144"/>
      <c r="P19" s="144"/>
      <c r="R19" s="137" t="s">
        <v>66</v>
      </c>
      <c r="S19" s="140" t="s">
        <v>162</v>
      </c>
      <c r="T19" s="147" t="s">
        <v>171</v>
      </c>
      <c r="U19" s="148" t="s">
        <v>175</v>
      </c>
    </row>
    <row r="20" spans="1:21" s="138" customFormat="1" x14ac:dyDescent="0.2">
      <c r="A20" s="133"/>
      <c r="B20" s="133" t="s">
        <v>89</v>
      </c>
      <c r="C20" s="133" t="s">
        <v>61</v>
      </c>
      <c r="D20" s="133" t="s">
        <v>90</v>
      </c>
      <c r="E20" s="139" t="s">
        <v>69</v>
      </c>
      <c r="F20" s="139" t="s">
        <v>91</v>
      </c>
      <c r="G20" s="134">
        <v>1984</v>
      </c>
      <c r="H20" s="135">
        <v>360</v>
      </c>
      <c r="I20" s="135">
        <v>380</v>
      </c>
      <c r="J20" s="136" t="s">
        <v>65</v>
      </c>
      <c r="K20" s="136" t="s">
        <v>65</v>
      </c>
      <c r="L20" s="134"/>
      <c r="M20" s="134"/>
      <c r="N20" s="136" t="s">
        <v>65</v>
      </c>
      <c r="O20" s="134"/>
      <c r="P20" s="136" t="s">
        <v>65</v>
      </c>
      <c r="R20" s="137" t="s">
        <v>66</v>
      </c>
      <c r="S20" s="140" t="s">
        <v>162</v>
      </c>
      <c r="T20" s="138" t="s">
        <v>172</v>
      </c>
    </row>
    <row r="21" spans="1:21" x14ac:dyDescent="0.2">
      <c r="A21" s="73"/>
      <c r="B21" s="73" t="s">
        <v>89</v>
      </c>
      <c r="C21" s="73" t="s">
        <v>92</v>
      </c>
      <c r="D21" s="73" t="s">
        <v>93</v>
      </c>
      <c r="E21" s="73" t="s">
        <v>94</v>
      </c>
      <c r="F21" s="73" t="s">
        <v>95</v>
      </c>
      <c r="G21" s="74">
        <v>1985</v>
      </c>
      <c r="H21" s="75">
        <v>360</v>
      </c>
      <c r="I21" s="75">
        <v>380</v>
      </c>
      <c r="J21" s="76" t="s">
        <v>65</v>
      </c>
      <c r="K21" s="76" t="s">
        <v>65</v>
      </c>
      <c r="L21" s="74"/>
      <c r="M21" s="74"/>
      <c r="N21" s="76" t="s">
        <v>65</v>
      </c>
      <c r="O21" s="74"/>
      <c r="P21" s="76"/>
      <c r="R21" s="77"/>
      <c r="S21" s="73"/>
    </row>
    <row r="22" spans="1:21" x14ac:dyDescent="0.2">
      <c r="A22" s="52"/>
      <c r="B22" s="60" t="s">
        <v>96</v>
      </c>
      <c r="C22" s="60"/>
      <c r="D22" s="60"/>
      <c r="E22" s="60" t="str">
        <f>"Number = "&amp;COUNTIF($E12:$E21,"Ready state")</f>
        <v>Number = 7</v>
      </c>
      <c r="F22" s="60"/>
      <c r="G22" s="60"/>
      <c r="H22" s="78">
        <f>SUMIF($E12:$E21,"Ready state",H12:H21)</f>
        <v>2005</v>
      </c>
      <c r="I22" s="78">
        <f>SUMIF($E12:$E21,"Ready state",I12:I21)</f>
        <v>2155</v>
      </c>
      <c r="J22" s="79"/>
      <c r="K22" s="79"/>
      <c r="L22" s="79"/>
      <c r="M22" s="79"/>
      <c r="N22" s="79"/>
      <c r="O22" s="79"/>
      <c r="P22" s="79"/>
      <c r="R22" s="53"/>
      <c r="S22" s="52"/>
    </row>
    <row r="23" spans="1:21" x14ac:dyDescent="0.2">
      <c r="A23" s="52"/>
      <c r="B23" s="52"/>
      <c r="C23" s="52"/>
      <c r="D23" s="52"/>
      <c r="E23" s="52"/>
      <c r="F23" s="52"/>
      <c r="G23" s="61"/>
      <c r="H23" s="67"/>
      <c r="I23" s="67"/>
      <c r="J23" s="61"/>
      <c r="K23" s="61"/>
      <c r="L23" s="61"/>
      <c r="M23" s="61"/>
      <c r="N23" s="61"/>
      <c r="O23" s="61"/>
      <c r="P23" s="61"/>
      <c r="R23" s="53"/>
      <c r="S23" s="52"/>
    </row>
    <row r="24" spans="1:21" x14ac:dyDescent="0.2">
      <c r="A24" s="52"/>
      <c r="B24" s="60" t="s">
        <v>97</v>
      </c>
      <c r="C24" s="52"/>
      <c r="D24" s="52"/>
      <c r="E24" s="52"/>
      <c r="F24" s="52"/>
      <c r="G24" s="61"/>
      <c r="H24" s="67"/>
      <c r="I24" s="67"/>
      <c r="J24" s="61"/>
      <c r="K24" s="61"/>
      <c r="L24" s="61"/>
      <c r="M24" s="61"/>
      <c r="N24" s="61"/>
      <c r="O24" s="61"/>
      <c r="P24" s="61"/>
      <c r="R24" s="53"/>
      <c r="S24" s="52"/>
    </row>
    <row r="25" spans="1:21" s="138" customFormat="1" x14ac:dyDescent="0.2">
      <c r="A25" s="133"/>
      <c r="B25" s="133" t="s">
        <v>98</v>
      </c>
      <c r="C25" s="133" t="s">
        <v>99</v>
      </c>
      <c r="D25" s="133" t="s">
        <v>100</v>
      </c>
      <c r="E25" s="133" t="s">
        <v>69</v>
      </c>
      <c r="F25" s="133"/>
      <c r="G25" s="134">
        <v>2009</v>
      </c>
      <c r="H25" s="135">
        <v>70</v>
      </c>
      <c r="I25" s="135">
        <v>70</v>
      </c>
      <c r="J25" s="136" t="s">
        <v>65</v>
      </c>
      <c r="K25" s="136" t="s">
        <v>65</v>
      </c>
      <c r="L25" s="134"/>
      <c r="M25" s="134"/>
      <c r="N25" s="134"/>
      <c r="O25" s="134"/>
      <c r="P25" s="136" t="s">
        <v>65</v>
      </c>
      <c r="R25" s="137" t="s">
        <v>66</v>
      </c>
      <c r="S25" s="133" t="s">
        <v>162</v>
      </c>
      <c r="T25" s="138" t="s">
        <v>173</v>
      </c>
    </row>
    <row r="26" spans="1:21" s="138" customFormat="1" x14ac:dyDescent="0.2">
      <c r="A26" s="133"/>
      <c r="B26" s="133" t="s">
        <v>98</v>
      </c>
      <c r="C26" s="133" t="s">
        <v>61</v>
      </c>
      <c r="D26" s="133" t="s">
        <v>101</v>
      </c>
      <c r="E26" s="133" t="s">
        <v>69</v>
      </c>
      <c r="F26" s="133"/>
      <c r="G26" s="134">
        <v>1989</v>
      </c>
      <c r="H26" s="135">
        <v>250</v>
      </c>
      <c r="I26" s="135">
        <v>265</v>
      </c>
      <c r="J26" s="136" t="s">
        <v>65</v>
      </c>
      <c r="K26" s="136" t="s">
        <v>65</v>
      </c>
      <c r="L26" s="134"/>
      <c r="M26" s="134"/>
      <c r="N26" s="134"/>
      <c r="O26" s="134"/>
      <c r="P26" s="134"/>
      <c r="R26" s="137" t="s">
        <v>66</v>
      </c>
      <c r="S26" s="133" t="s">
        <v>162</v>
      </c>
    </row>
    <row r="27" spans="1:21" s="138" customFormat="1" x14ac:dyDescent="0.2">
      <c r="A27" s="133"/>
      <c r="B27" s="133" t="s">
        <v>102</v>
      </c>
      <c r="C27" s="133" t="s">
        <v>82</v>
      </c>
      <c r="D27" s="133" t="s">
        <v>103</v>
      </c>
      <c r="E27" s="133" t="s">
        <v>69</v>
      </c>
      <c r="F27" s="139" t="s">
        <v>104</v>
      </c>
      <c r="G27" s="134">
        <v>1961</v>
      </c>
      <c r="H27" s="135">
        <v>140</v>
      </c>
      <c r="I27" s="135">
        <v>140</v>
      </c>
      <c r="J27" s="136" t="s">
        <v>65</v>
      </c>
      <c r="K27" s="136" t="s">
        <v>65</v>
      </c>
      <c r="L27" s="134"/>
      <c r="M27" s="134"/>
      <c r="N27" s="134"/>
      <c r="O27" s="134"/>
      <c r="P27" s="134"/>
      <c r="R27" s="137" t="s">
        <v>66</v>
      </c>
      <c r="S27" s="133" t="s">
        <v>162</v>
      </c>
      <c r="T27" s="138" t="s">
        <v>105</v>
      </c>
    </row>
    <row r="28" spans="1:21" x14ac:dyDescent="0.2">
      <c r="A28" s="52"/>
      <c r="B28" s="52" t="s">
        <v>102</v>
      </c>
      <c r="C28" s="80" t="s">
        <v>92</v>
      </c>
      <c r="D28" s="80" t="s">
        <v>106</v>
      </c>
      <c r="E28" s="81" t="s">
        <v>63</v>
      </c>
      <c r="F28" s="82"/>
      <c r="G28" s="83">
        <v>1968</v>
      </c>
      <c r="H28" s="84">
        <v>270</v>
      </c>
      <c r="I28" s="84">
        <v>270</v>
      </c>
      <c r="J28" s="85" t="s">
        <v>65</v>
      </c>
      <c r="K28" s="85"/>
      <c r="L28" s="83"/>
      <c r="M28" s="83"/>
      <c r="N28" s="83"/>
      <c r="O28" s="83"/>
      <c r="P28" s="83"/>
      <c r="R28" s="53" t="s">
        <v>66</v>
      </c>
      <c r="S28" s="52"/>
      <c r="T28" t="s">
        <v>105</v>
      </c>
    </row>
    <row r="29" spans="1:21" x14ac:dyDescent="0.2">
      <c r="A29" s="52"/>
      <c r="B29" s="52" t="s">
        <v>102</v>
      </c>
      <c r="C29" s="80" t="s">
        <v>107</v>
      </c>
      <c r="D29" s="80" t="s">
        <v>108</v>
      </c>
      <c r="E29" s="80" t="s">
        <v>94</v>
      </c>
      <c r="F29" s="82" t="s">
        <v>109</v>
      </c>
      <c r="G29" s="83">
        <v>1981</v>
      </c>
      <c r="H29" s="84">
        <v>640</v>
      </c>
      <c r="I29" s="84">
        <v>665</v>
      </c>
      <c r="J29" s="85" t="s">
        <v>65</v>
      </c>
      <c r="K29" s="85" t="s">
        <v>65</v>
      </c>
      <c r="L29" s="83"/>
      <c r="M29" s="83"/>
      <c r="N29" s="83"/>
      <c r="O29" s="83"/>
      <c r="P29" s="83"/>
      <c r="R29" s="53" t="s">
        <v>66</v>
      </c>
      <c r="S29" s="52"/>
      <c r="T29" t="s">
        <v>105</v>
      </c>
    </row>
    <row r="30" spans="1:21" s="138" customFormat="1" x14ac:dyDescent="0.2">
      <c r="A30" s="133"/>
      <c r="B30" s="133" t="s">
        <v>110</v>
      </c>
      <c r="C30" s="133" t="s">
        <v>99</v>
      </c>
      <c r="D30" s="133" t="s">
        <v>111</v>
      </c>
      <c r="E30" s="133" t="s">
        <v>69</v>
      </c>
      <c r="F30" s="154"/>
      <c r="G30" s="134">
        <v>1990</v>
      </c>
      <c r="H30" s="135">
        <v>255</v>
      </c>
      <c r="I30" s="135">
        <v>265</v>
      </c>
      <c r="J30" s="136" t="s">
        <v>65</v>
      </c>
      <c r="K30" s="136" t="s">
        <v>65</v>
      </c>
      <c r="L30" s="134"/>
      <c r="M30" s="134"/>
      <c r="N30" s="134"/>
      <c r="O30" s="134"/>
      <c r="P30" s="136" t="s">
        <v>65</v>
      </c>
      <c r="R30" s="137" t="s">
        <v>66</v>
      </c>
      <c r="S30" s="133" t="s">
        <v>162</v>
      </c>
      <c r="T30" s="138" t="s">
        <v>174</v>
      </c>
    </row>
    <row r="31" spans="1:21" s="138" customFormat="1" x14ac:dyDescent="0.2">
      <c r="A31" s="133"/>
      <c r="B31" s="149" t="s">
        <v>110</v>
      </c>
      <c r="C31" s="149" t="s">
        <v>82</v>
      </c>
      <c r="D31" s="149" t="s">
        <v>112</v>
      </c>
      <c r="E31" s="149" t="s">
        <v>69</v>
      </c>
      <c r="F31" s="149"/>
      <c r="G31" s="150">
        <v>2002</v>
      </c>
      <c r="H31" s="151">
        <v>545</v>
      </c>
      <c r="I31" s="151">
        <v>545</v>
      </c>
      <c r="J31" s="150"/>
      <c r="K31" s="152" t="s">
        <v>65</v>
      </c>
      <c r="L31" s="150"/>
      <c r="M31" s="152" t="s">
        <v>65</v>
      </c>
      <c r="N31" s="155" t="s">
        <v>65</v>
      </c>
      <c r="O31" s="150"/>
      <c r="P31" s="152" t="s">
        <v>65</v>
      </c>
      <c r="R31" s="137" t="s">
        <v>66</v>
      </c>
      <c r="S31" s="133" t="s">
        <v>163</v>
      </c>
      <c r="T31" s="133"/>
    </row>
    <row r="32" spans="1:21" x14ac:dyDescent="0.2">
      <c r="A32" s="52"/>
      <c r="B32" s="80" t="s">
        <v>113</v>
      </c>
      <c r="C32" s="80" t="s">
        <v>114</v>
      </c>
      <c r="D32" s="80" t="s">
        <v>115</v>
      </c>
      <c r="E32" s="81" t="s">
        <v>63</v>
      </c>
      <c r="F32" s="80" t="s">
        <v>116</v>
      </c>
      <c r="G32" s="83">
        <v>1954</v>
      </c>
      <c r="H32" s="84">
        <v>10</v>
      </c>
      <c r="I32" s="84">
        <v>10</v>
      </c>
      <c r="J32" s="83"/>
      <c r="K32" s="83"/>
      <c r="L32" s="83"/>
      <c r="M32" s="85" t="s">
        <v>65</v>
      </c>
      <c r="N32" s="83"/>
      <c r="O32" s="83"/>
      <c r="P32" s="83"/>
      <c r="R32" s="53"/>
      <c r="S32" s="52"/>
      <c r="T32" s="52"/>
    </row>
    <row r="33" spans="1:20" s="138" customFormat="1" x14ac:dyDescent="0.2">
      <c r="A33" s="133"/>
      <c r="B33" s="133" t="s">
        <v>113</v>
      </c>
      <c r="C33" s="133" t="s">
        <v>73</v>
      </c>
      <c r="D33" s="133" t="s">
        <v>117</v>
      </c>
      <c r="E33" s="133" t="s">
        <v>69</v>
      </c>
      <c r="F33" s="133"/>
      <c r="G33" s="134">
        <v>1985</v>
      </c>
      <c r="H33" s="135">
        <v>75</v>
      </c>
      <c r="I33" s="135">
        <v>75</v>
      </c>
      <c r="J33" s="134"/>
      <c r="K33" s="134"/>
      <c r="L33" s="134"/>
      <c r="M33" s="136" t="s">
        <v>65</v>
      </c>
      <c r="N33" s="134"/>
      <c r="O33" s="134"/>
      <c r="P33" s="134"/>
      <c r="R33" s="137" t="s">
        <v>66</v>
      </c>
      <c r="S33" s="133" t="s">
        <v>163</v>
      </c>
      <c r="T33" s="133"/>
    </row>
    <row r="34" spans="1:20" s="138" customFormat="1" x14ac:dyDescent="0.2">
      <c r="A34" s="133"/>
      <c r="B34" s="149" t="s">
        <v>113</v>
      </c>
      <c r="C34" s="149" t="s">
        <v>76</v>
      </c>
      <c r="D34" s="149" t="s">
        <v>118</v>
      </c>
      <c r="E34" s="149" t="s">
        <v>69</v>
      </c>
      <c r="F34" s="149"/>
      <c r="G34" s="150">
        <v>2004</v>
      </c>
      <c r="H34" s="151">
        <v>25</v>
      </c>
      <c r="I34" s="151">
        <v>25</v>
      </c>
      <c r="J34" s="150"/>
      <c r="K34" s="150"/>
      <c r="L34" s="150"/>
      <c r="M34" s="152" t="s">
        <v>65</v>
      </c>
      <c r="N34" s="150"/>
      <c r="O34" s="150"/>
      <c r="P34" s="150"/>
      <c r="R34" s="137" t="s">
        <v>66</v>
      </c>
      <c r="S34" s="133" t="s">
        <v>163</v>
      </c>
      <c r="T34" s="133"/>
    </row>
    <row r="35" spans="1:20" x14ac:dyDescent="0.2">
      <c r="A35" s="52"/>
      <c r="B35" s="88" t="s">
        <v>119</v>
      </c>
      <c r="C35" s="88" t="s">
        <v>120</v>
      </c>
      <c r="D35" s="88" t="s">
        <v>121</v>
      </c>
      <c r="E35" s="88" t="s">
        <v>94</v>
      </c>
      <c r="F35" s="88" t="s">
        <v>122</v>
      </c>
      <c r="G35" s="89">
        <v>1974</v>
      </c>
      <c r="H35" s="90">
        <v>260</v>
      </c>
      <c r="I35" s="90">
        <v>260</v>
      </c>
      <c r="J35" s="89"/>
      <c r="K35" s="89"/>
      <c r="L35" s="91" t="s">
        <v>65</v>
      </c>
      <c r="M35" s="89"/>
      <c r="N35" s="89"/>
      <c r="O35" s="89"/>
      <c r="P35" s="89"/>
      <c r="R35" s="53"/>
      <c r="S35" s="52"/>
      <c r="T35" s="52"/>
    </row>
    <row r="36" spans="1:20" x14ac:dyDescent="0.2">
      <c r="A36" s="52"/>
      <c r="B36" s="92" t="s">
        <v>123</v>
      </c>
      <c r="C36" s="92" t="s">
        <v>99</v>
      </c>
      <c r="D36" s="92" t="s">
        <v>124</v>
      </c>
      <c r="E36" s="93" t="s">
        <v>63</v>
      </c>
      <c r="F36" s="92"/>
      <c r="G36" s="94">
        <v>1966</v>
      </c>
      <c r="H36" s="95">
        <v>143</v>
      </c>
      <c r="I36" s="95">
        <v>143</v>
      </c>
      <c r="J36" s="96" t="s">
        <v>65</v>
      </c>
      <c r="K36" s="94"/>
      <c r="L36" s="96"/>
      <c r="M36" s="94"/>
      <c r="N36" s="94"/>
      <c r="O36" s="94"/>
      <c r="P36" s="94"/>
      <c r="R36" s="53"/>
      <c r="S36" s="52"/>
      <c r="T36" s="52"/>
    </row>
    <row r="37" spans="1:20" x14ac:dyDescent="0.2">
      <c r="A37" s="52"/>
      <c r="B37" s="97" t="s">
        <v>123</v>
      </c>
      <c r="C37" s="97" t="s">
        <v>82</v>
      </c>
      <c r="D37" s="97" t="s">
        <v>125</v>
      </c>
      <c r="E37" s="98" t="s">
        <v>63</v>
      </c>
      <c r="F37" s="97"/>
      <c r="G37" s="66">
        <v>1970</v>
      </c>
      <c r="H37" s="99">
        <v>264</v>
      </c>
      <c r="I37" s="99">
        <v>264</v>
      </c>
      <c r="J37" s="100" t="s">
        <v>65</v>
      </c>
      <c r="K37" s="100" t="s">
        <v>65</v>
      </c>
      <c r="L37" s="66"/>
      <c r="M37" s="66"/>
      <c r="N37" s="66"/>
      <c r="O37" s="66"/>
      <c r="P37" s="66"/>
      <c r="R37" s="53"/>
      <c r="S37" s="52"/>
      <c r="T37" s="52"/>
    </row>
    <row r="38" spans="1:20" x14ac:dyDescent="0.2">
      <c r="A38" s="52"/>
      <c r="B38" s="80" t="s">
        <v>126</v>
      </c>
      <c r="C38" s="80" t="s">
        <v>127</v>
      </c>
      <c r="D38" s="80" t="s">
        <v>128</v>
      </c>
      <c r="E38" s="81" t="s">
        <v>63</v>
      </c>
      <c r="F38" s="80" t="s">
        <v>129</v>
      </c>
      <c r="G38" s="83">
        <v>1953</v>
      </c>
      <c r="H38" s="84">
        <v>10</v>
      </c>
      <c r="I38" s="84">
        <v>10</v>
      </c>
      <c r="J38" s="83"/>
      <c r="K38" s="83"/>
      <c r="L38" s="85" t="s">
        <v>65</v>
      </c>
      <c r="M38" s="85" t="s">
        <v>65</v>
      </c>
      <c r="N38" s="83"/>
      <c r="O38" s="83"/>
      <c r="P38" s="83"/>
      <c r="R38" s="53"/>
      <c r="S38" s="52"/>
      <c r="T38" s="52"/>
    </row>
    <row r="39" spans="1:20" x14ac:dyDescent="0.2">
      <c r="A39" s="52"/>
      <c r="B39" s="97" t="s">
        <v>126</v>
      </c>
      <c r="C39" s="97" t="s">
        <v>73</v>
      </c>
      <c r="D39" s="97" t="s">
        <v>130</v>
      </c>
      <c r="E39" s="98" t="s">
        <v>63</v>
      </c>
      <c r="F39" s="97"/>
      <c r="G39" s="66">
        <v>1995</v>
      </c>
      <c r="H39" s="99">
        <v>60</v>
      </c>
      <c r="I39" s="99">
        <v>60</v>
      </c>
      <c r="J39" s="66"/>
      <c r="K39" s="66"/>
      <c r="L39" s="100" t="s">
        <v>65</v>
      </c>
      <c r="M39" s="100" t="s">
        <v>65</v>
      </c>
      <c r="N39" s="66"/>
      <c r="O39" s="66"/>
      <c r="P39" s="66"/>
      <c r="R39" s="53"/>
      <c r="S39" s="52"/>
      <c r="T39" s="52"/>
    </row>
    <row r="40" spans="1:20" s="138" customFormat="1" x14ac:dyDescent="0.2">
      <c r="A40" s="133"/>
      <c r="B40" s="133" t="s">
        <v>131</v>
      </c>
      <c r="C40" s="133" t="s">
        <v>132</v>
      </c>
      <c r="D40" s="133" t="s">
        <v>133</v>
      </c>
      <c r="E40" s="133" t="s">
        <v>69</v>
      </c>
      <c r="F40" s="156" t="s">
        <v>134</v>
      </c>
      <c r="G40" s="134">
        <v>1995</v>
      </c>
      <c r="H40" s="135">
        <v>37</v>
      </c>
      <c r="I40" s="135">
        <v>37</v>
      </c>
      <c r="J40" s="157" t="s">
        <v>65</v>
      </c>
      <c r="K40" s="157" t="s">
        <v>65</v>
      </c>
      <c r="L40" s="158"/>
      <c r="M40" s="158"/>
      <c r="N40" s="158"/>
      <c r="O40" s="157" t="s">
        <v>65</v>
      </c>
      <c r="P40" s="134"/>
      <c r="R40" s="137" t="s">
        <v>66</v>
      </c>
      <c r="S40" s="133" t="s">
        <v>162</v>
      </c>
      <c r="T40" s="133"/>
    </row>
    <row r="41" spans="1:20" x14ac:dyDescent="0.2">
      <c r="A41" s="52"/>
      <c r="B41" s="60" t="s">
        <v>135</v>
      </c>
      <c r="C41" s="60"/>
      <c r="D41" s="60"/>
      <c r="E41" s="60" t="str">
        <f>"Number = "&amp;COUNTIF($E25:$E40,"Ready state")</f>
        <v>Number = 8</v>
      </c>
      <c r="F41" s="60"/>
      <c r="G41" s="60"/>
      <c r="H41" s="78">
        <f>SUMIF($E25:$E40,"Ready state",H25:H40)</f>
        <v>1397</v>
      </c>
      <c r="I41" s="78">
        <f>SUMIF($E25:$E40,"Ready state",I25:I40)</f>
        <v>1422</v>
      </c>
      <c r="J41" s="79"/>
      <c r="K41" s="79"/>
      <c r="L41" s="79"/>
      <c r="M41" s="79"/>
      <c r="N41" s="79"/>
      <c r="O41" s="79"/>
      <c r="P41" s="79"/>
      <c r="R41" s="53"/>
      <c r="S41" s="52"/>
      <c r="T41" s="52"/>
    </row>
    <row r="42" spans="1:20" x14ac:dyDescent="0.2">
      <c r="A42" s="52"/>
      <c r="B42" s="52"/>
      <c r="C42" s="52"/>
      <c r="D42" s="52"/>
      <c r="E42" s="52"/>
      <c r="F42" s="52"/>
      <c r="G42" s="52"/>
      <c r="H42" s="52"/>
      <c r="I42" s="52"/>
      <c r="J42" s="61"/>
      <c r="K42" s="61"/>
      <c r="L42" s="61"/>
      <c r="M42" s="61"/>
      <c r="N42" s="61"/>
      <c r="O42" s="61"/>
      <c r="P42" s="61"/>
      <c r="R42" s="53"/>
      <c r="S42" s="52"/>
      <c r="T42" s="52"/>
    </row>
    <row r="43" spans="1:20" x14ac:dyDescent="0.2">
      <c r="A43" s="52"/>
      <c r="B43" s="104" t="s">
        <v>136</v>
      </c>
      <c r="C43" s="104"/>
      <c r="D43" s="104"/>
      <c r="E43" s="104" t="str">
        <f>"Number = "&amp;COUNTIF($E$12:$E$21,"Ready state")+COUNTIF($E$25:$E$40,"Ready state")</f>
        <v>Number = 15</v>
      </c>
      <c r="F43" s="104"/>
      <c r="G43" s="104"/>
      <c r="H43" s="105">
        <f>H22+H41</f>
        <v>3402</v>
      </c>
      <c r="I43" s="105">
        <f>I22+I41</f>
        <v>3577</v>
      </c>
      <c r="J43" s="106"/>
      <c r="K43" s="106"/>
      <c r="L43" s="106"/>
      <c r="M43" s="106"/>
      <c r="N43" s="106"/>
      <c r="O43" s="106"/>
      <c r="P43" s="106"/>
      <c r="R43" s="53"/>
      <c r="S43" s="52"/>
      <c r="T43" s="52"/>
    </row>
    <row r="44" spans="1:20" x14ac:dyDescent="0.2">
      <c r="A44" s="52"/>
      <c r="B44" s="107" t="s">
        <v>137</v>
      </c>
      <c r="C44" s="52"/>
      <c r="D44" s="52"/>
      <c r="E44" s="52"/>
      <c r="F44" s="52"/>
      <c r="G44" s="52"/>
      <c r="H44" s="52"/>
      <c r="I44" s="52"/>
      <c r="J44" s="52"/>
      <c r="K44" s="52"/>
      <c r="L44" s="52"/>
      <c r="M44" s="52"/>
      <c r="N44" s="52"/>
      <c r="O44" s="52"/>
      <c r="P44" s="52"/>
      <c r="R44" s="53"/>
      <c r="S44" s="52"/>
      <c r="T44" s="52"/>
    </row>
    <row r="45" spans="1:20" x14ac:dyDescent="0.2">
      <c r="A45" s="52"/>
      <c r="B45" s="52"/>
      <c r="C45" s="52"/>
      <c r="D45" s="52"/>
      <c r="E45" s="52"/>
      <c r="F45" s="52"/>
      <c r="G45" s="52"/>
      <c r="H45" s="52"/>
      <c r="I45" s="52"/>
      <c r="J45" s="52"/>
      <c r="K45" s="52"/>
      <c r="L45" s="52"/>
      <c r="M45" s="52"/>
      <c r="N45" s="52"/>
      <c r="O45" s="52"/>
      <c r="P45" s="52"/>
      <c r="R45" s="53"/>
      <c r="S45" s="52"/>
      <c r="T45" s="52"/>
    </row>
    <row r="46" spans="1:20" x14ac:dyDescent="0.2">
      <c r="A46" s="52"/>
      <c r="B46" s="52"/>
      <c r="C46" s="52"/>
      <c r="D46" s="52"/>
      <c r="E46" s="52"/>
      <c r="F46" s="52"/>
      <c r="G46" s="52"/>
      <c r="H46" s="52"/>
      <c r="I46" s="52"/>
      <c r="J46" s="52"/>
      <c r="K46" s="52"/>
      <c r="L46" s="52"/>
      <c r="M46" s="52"/>
      <c r="N46" s="52"/>
      <c r="O46" s="52"/>
      <c r="P46" s="52"/>
      <c r="R46" s="53"/>
      <c r="S46" s="52"/>
      <c r="T46" s="52"/>
    </row>
    <row r="47" spans="1:20" x14ac:dyDescent="0.2">
      <c r="A47" s="54"/>
      <c r="B47" s="54" t="s">
        <v>138</v>
      </c>
      <c r="C47" s="54"/>
      <c r="D47" s="54"/>
      <c r="E47" s="54"/>
      <c r="F47" s="54"/>
      <c r="G47" s="54"/>
      <c r="H47" s="54"/>
      <c r="I47" s="54"/>
      <c r="J47" s="54"/>
      <c r="K47" s="54"/>
      <c r="L47" s="54"/>
      <c r="M47" s="54"/>
      <c r="N47" s="54"/>
      <c r="O47" s="54"/>
      <c r="P47" s="54"/>
      <c r="R47" s="55"/>
      <c r="S47" s="54"/>
      <c r="T47" s="54"/>
    </row>
    <row r="48" spans="1:20" x14ac:dyDescent="0.2">
      <c r="A48" s="52"/>
      <c r="B48" s="52"/>
      <c r="C48" s="52"/>
      <c r="D48" s="52"/>
      <c r="E48" s="52"/>
      <c r="F48" s="52"/>
      <c r="G48" s="52"/>
      <c r="H48" s="52"/>
      <c r="I48" s="52"/>
      <c r="J48" s="52"/>
      <c r="K48" s="52"/>
      <c r="L48" s="52"/>
      <c r="M48" s="52"/>
      <c r="N48" s="52"/>
      <c r="O48" s="52"/>
      <c r="P48" s="52"/>
      <c r="R48" s="53"/>
      <c r="S48" s="52"/>
      <c r="T48" s="52"/>
    </row>
    <row r="49" spans="1:20" ht="60" x14ac:dyDescent="0.2">
      <c r="A49" s="52"/>
      <c r="B49" s="108" t="str">
        <f t="shared" ref="B49:O49" si="0">B$10</f>
        <v>Power plant</v>
      </c>
      <c r="C49" s="108" t="str">
        <f t="shared" si="0"/>
        <v>Unit</v>
      </c>
      <c r="D49" s="109" t="str">
        <f t="shared" si="0"/>
        <v>Short name</v>
      </c>
      <c r="E49" s="108" t="str">
        <f t="shared" si="0"/>
        <v>Status</v>
      </c>
      <c r="F49" s="108" t="str">
        <f t="shared" si="0"/>
        <v>Notes</v>
      </c>
      <c r="G49" s="110" t="str">
        <f t="shared" si="0"/>
        <v>Commissioned 
(year)</v>
      </c>
      <c r="H49" s="110" t="str">
        <f t="shared" si="0"/>
        <v>Electricity capacity (MW)</v>
      </c>
      <c r="I49" s="110" t="str">
        <f t="shared" si="0"/>
        <v>Electricity overload capacity (MW)</v>
      </c>
      <c r="J49" s="110" t="str">
        <f t="shared" si="0"/>
        <v>Coal</v>
      </c>
      <c r="K49" s="110" t="str">
        <f t="shared" si="0"/>
        <v>Fuel oil</v>
      </c>
      <c r="L49" s="110" t="str">
        <f t="shared" si="0"/>
        <v>Gas oil</v>
      </c>
      <c r="M49" s="110" t="str">
        <f t="shared" si="0"/>
        <v>Natural gas</v>
      </c>
      <c r="N49" s="110" t="str">
        <f t="shared" si="0"/>
        <v>Straw</v>
      </c>
      <c r="O49" s="110" t="str">
        <f t="shared" si="0"/>
        <v>Wood chips</v>
      </c>
      <c r="P49" s="110" t="str">
        <f>P$10</f>
        <v>Wood pellets</v>
      </c>
      <c r="R49" s="53"/>
      <c r="S49" s="52"/>
      <c r="T49" s="52"/>
    </row>
    <row r="50" spans="1:20" x14ac:dyDescent="0.2">
      <c r="A50" s="52"/>
      <c r="B50" s="60" t="s">
        <v>59</v>
      </c>
      <c r="C50" s="60"/>
      <c r="D50" s="60"/>
      <c r="E50" s="60"/>
      <c r="F50" s="60"/>
      <c r="G50" s="79"/>
      <c r="H50" s="111"/>
      <c r="I50" s="111"/>
      <c r="J50" s="79"/>
      <c r="K50" s="79"/>
      <c r="L50" s="79"/>
      <c r="M50" s="79"/>
      <c r="N50" s="79"/>
      <c r="O50" s="79"/>
      <c r="P50" s="79"/>
      <c r="R50" s="53"/>
      <c r="S50" s="52"/>
      <c r="T50" s="52"/>
    </row>
    <row r="51" spans="1:20" x14ac:dyDescent="0.2">
      <c r="A51" s="52"/>
      <c r="B51" s="52" t="s">
        <v>89</v>
      </c>
      <c r="C51" s="52" t="s">
        <v>107</v>
      </c>
      <c r="D51" s="52" t="s">
        <v>139</v>
      </c>
      <c r="E51" s="52" t="s">
        <v>69</v>
      </c>
      <c r="F51" s="52"/>
      <c r="G51" s="61">
        <v>1986</v>
      </c>
      <c r="H51" s="67">
        <v>15</v>
      </c>
      <c r="I51" s="67">
        <v>15</v>
      </c>
      <c r="J51" s="61"/>
      <c r="K51" s="61"/>
      <c r="L51" s="68" t="s">
        <v>65</v>
      </c>
      <c r="M51" s="61"/>
      <c r="N51" s="61"/>
      <c r="O51" s="61"/>
      <c r="P51" s="61"/>
      <c r="R51" s="53"/>
      <c r="S51" s="52"/>
      <c r="T51" s="52"/>
    </row>
    <row r="52" spans="1:20" x14ac:dyDescent="0.2">
      <c r="A52" s="52"/>
      <c r="B52" s="60" t="s">
        <v>96</v>
      </c>
      <c r="C52" s="60"/>
      <c r="D52" s="60"/>
      <c r="E52" s="60" t="str">
        <f>"Number = "&amp;COUNTIF($E51,"Ready state")</f>
        <v>Number = 1</v>
      </c>
      <c r="F52" s="60"/>
      <c r="G52" s="60"/>
      <c r="H52" s="78">
        <f>SUMIF($E51,"Ready state",H51)</f>
        <v>15</v>
      </c>
      <c r="I52" s="78">
        <f>SUMIF($E51,"Ready state",I51)</f>
        <v>15</v>
      </c>
      <c r="J52" s="79"/>
      <c r="K52" s="79"/>
      <c r="L52" s="79"/>
      <c r="M52" s="79"/>
      <c r="N52" s="79"/>
      <c r="O52" s="79"/>
      <c r="P52" s="79"/>
      <c r="R52" s="53"/>
      <c r="S52" s="52"/>
      <c r="T52" s="52"/>
    </row>
    <row r="53" spans="1:20" x14ac:dyDescent="0.2">
      <c r="A53" s="52"/>
      <c r="B53" s="52"/>
      <c r="C53" s="52"/>
      <c r="D53" s="52"/>
      <c r="E53" s="52"/>
      <c r="F53" s="52"/>
      <c r="G53" s="61"/>
      <c r="H53" s="67"/>
      <c r="I53" s="67"/>
      <c r="J53" s="61"/>
      <c r="K53" s="61"/>
      <c r="L53" s="61"/>
      <c r="M53" s="61"/>
      <c r="N53" s="61"/>
      <c r="O53" s="61"/>
      <c r="P53" s="61"/>
      <c r="R53" s="53"/>
      <c r="S53" s="52"/>
      <c r="T53" s="52"/>
    </row>
    <row r="54" spans="1:20" x14ac:dyDescent="0.2">
      <c r="A54" s="52"/>
      <c r="B54" s="60" t="s">
        <v>97</v>
      </c>
      <c r="C54" s="52"/>
      <c r="D54" s="52"/>
      <c r="E54" s="52"/>
      <c r="F54" s="52"/>
      <c r="G54" s="61"/>
      <c r="H54" s="67"/>
      <c r="I54" s="67"/>
      <c r="J54" s="61"/>
      <c r="K54" s="61"/>
      <c r="L54" s="61"/>
      <c r="M54" s="61"/>
      <c r="N54" s="61"/>
      <c r="O54" s="61"/>
      <c r="P54" s="61"/>
      <c r="R54" s="53"/>
      <c r="S54" s="52"/>
      <c r="T54" s="52"/>
    </row>
    <row r="55" spans="1:20" x14ac:dyDescent="0.2">
      <c r="A55" s="52"/>
      <c r="B55" s="86" t="s">
        <v>119</v>
      </c>
      <c r="C55" s="86" t="s">
        <v>140</v>
      </c>
      <c r="D55" s="86" t="s">
        <v>141</v>
      </c>
      <c r="E55" s="86" t="s">
        <v>69</v>
      </c>
      <c r="F55" s="86"/>
      <c r="G55" s="103">
        <v>1976</v>
      </c>
      <c r="H55" s="112">
        <v>260</v>
      </c>
      <c r="I55" s="112">
        <v>260</v>
      </c>
      <c r="J55" s="103"/>
      <c r="K55" s="103"/>
      <c r="L55" s="102" t="s">
        <v>65</v>
      </c>
      <c r="M55" s="103"/>
      <c r="N55" s="103"/>
      <c r="O55" s="103"/>
      <c r="P55" s="103"/>
      <c r="R55" s="53"/>
      <c r="S55" s="52"/>
      <c r="T55" s="52"/>
    </row>
    <row r="56" spans="1:20" x14ac:dyDescent="0.2">
      <c r="A56" s="52"/>
      <c r="B56" s="86" t="s">
        <v>119</v>
      </c>
      <c r="C56" s="86" t="s">
        <v>142</v>
      </c>
      <c r="D56" s="86" t="s">
        <v>143</v>
      </c>
      <c r="E56" s="86" t="s">
        <v>69</v>
      </c>
      <c r="F56" s="86"/>
      <c r="G56" s="103">
        <v>1973</v>
      </c>
      <c r="H56" s="112">
        <v>20</v>
      </c>
      <c r="I56" s="112">
        <v>20</v>
      </c>
      <c r="J56" s="103"/>
      <c r="K56" s="103"/>
      <c r="L56" s="102" t="s">
        <v>65</v>
      </c>
      <c r="M56" s="103"/>
      <c r="N56" s="103"/>
      <c r="O56" s="103"/>
      <c r="P56" s="103"/>
      <c r="R56" s="53"/>
      <c r="S56" s="52"/>
      <c r="T56" s="52"/>
    </row>
    <row r="57" spans="1:20" x14ac:dyDescent="0.2">
      <c r="A57" s="52"/>
      <c r="B57" s="86" t="s">
        <v>119</v>
      </c>
      <c r="C57" s="86" t="s">
        <v>144</v>
      </c>
      <c r="D57" s="86" t="s">
        <v>145</v>
      </c>
      <c r="E57" s="86" t="s">
        <v>69</v>
      </c>
      <c r="F57" s="86"/>
      <c r="G57" s="103">
        <v>1973</v>
      </c>
      <c r="H57" s="112">
        <v>65</v>
      </c>
      <c r="I57" s="112">
        <v>65</v>
      </c>
      <c r="J57" s="103"/>
      <c r="K57" s="103"/>
      <c r="L57" s="102" t="s">
        <v>65</v>
      </c>
      <c r="M57" s="103"/>
      <c r="N57" s="103"/>
      <c r="O57" s="103"/>
      <c r="P57" s="103"/>
      <c r="R57" s="53"/>
      <c r="S57" s="52"/>
      <c r="T57" s="52"/>
    </row>
    <row r="58" spans="1:20" x14ac:dyDescent="0.2">
      <c r="A58" s="52"/>
      <c r="B58" s="113" t="s">
        <v>119</v>
      </c>
      <c r="C58" s="113" t="s">
        <v>146</v>
      </c>
      <c r="D58" s="113" t="s">
        <v>147</v>
      </c>
      <c r="E58" s="113" t="s">
        <v>69</v>
      </c>
      <c r="F58" s="113"/>
      <c r="G58" s="114">
        <v>1973</v>
      </c>
      <c r="H58" s="115">
        <v>65</v>
      </c>
      <c r="I58" s="115">
        <v>65</v>
      </c>
      <c r="J58" s="114"/>
      <c r="K58" s="114"/>
      <c r="L58" s="87" t="s">
        <v>65</v>
      </c>
      <c r="M58" s="114"/>
      <c r="N58" s="114"/>
      <c r="O58" s="114"/>
      <c r="P58" s="114"/>
      <c r="R58" s="53"/>
      <c r="S58" s="52"/>
      <c r="T58" s="52"/>
    </row>
    <row r="59" spans="1:20" x14ac:dyDescent="0.2">
      <c r="A59" s="52"/>
      <c r="B59" s="69" t="s">
        <v>148</v>
      </c>
      <c r="C59" s="69" t="s">
        <v>149</v>
      </c>
      <c r="D59" s="116" t="s">
        <v>150</v>
      </c>
      <c r="E59" s="116" t="s">
        <v>69</v>
      </c>
      <c r="F59" s="69"/>
      <c r="G59" s="70">
        <v>1975</v>
      </c>
      <c r="H59" s="71">
        <v>70</v>
      </c>
      <c r="I59" s="71">
        <v>70</v>
      </c>
      <c r="J59" s="70"/>
      <c r="K59" s="70"/>
      <c r="L59" s="72" t="s">
        <v>65</v>
      </c>
      <c r="M59" s="70"/>
      <c r="N59" s="70"/>
      <c r="O59" s="70"/>
      <c r="P59" s="70"/>
      <c r="R59" s="53"/>
      <c r="S59" s="52"/>
      <c r="T59" s="52"/>
    </row>
    <row r="60" spans="1:20" x14ac:dyDescent="0.2">
      <c r="A60" s="52"/>
      <c r="B60" s="86" t="s">
        <v>131</v>
      </c>
      <c r="C60" s="86" t="s">
        <v>151</v>
      </c>
      <c r="D60" s="86" t="s">
        <v>152</v>
      </c>
      <c r="E60" s="86" t="s">
        <v>69</v>
      </c>
      <c r="F60" s="86"/>
      <c r="G60" s="103">
        <v>1972</v>
      </c>
      <c r="H60" s="112">
        <v>19.600000000000001</v>
      </c>
      <c r="I60" s="112">
        <v>19.600000000000001</v>
      </c>
      <c r="J60" s="103"/>
      <c r="K60" s="103"/>
      <c r="L60" s="102" t="s">
        <v>65</v>
      </c>
      <c r="M60" s="102"/>
      <c r="N60" s="103"/>
      <c r="O60" s="103"/>
      <c r="P60" s="103"/>
      <c r="R60" s="53"/>
      <c r="S60" s="52"/>
      <c r="T60" s="52"/>
    </row>
    <row r="61" spans="1:20" x14ac:dyDescent="0.2">
      <c r="A61" s="52"/>
      <c r="B61" s="86" t="s">
        <v>131</v>
      </c>
      <c r="C61" s="86" t="s">
        <v>107</v>
      </c>
      <c r="D61" s="86" t="s">
        <v>153</v>
      </c>
      <c r="E61" s="86" t="s">
        <v>69</v>
      </c>
      <c r="F61" s="86"/>
      <c r="G61" s="103">
        <v>1974</v>
      </c>
      <c r="H61" s="112">
        <v>27.5</v>
      </c>
      <c r="I61" s="112">
        <v>27.5</v>
      </c>
      <c r="J61" s="103"/>
      <c r="K61" s="102" t="s">
        <v>65</v>
      </c>
      <c r="L61" s="102"/>
      <c r="M61" s="102"/>
      <c r="N61" s="103"/>
      <c r="O61" s="103"/>
      <c r="P61" s="103"/>
      <c r="R61" s="53"/>
      <c r="S61" s="52"/>
      <c r="T61" s="52"/>
    </row>
    <row r="62" spans="1:20" x14ac:dyDescent="0.2">
      <c r="A62" s="52"/>
      <c r="B62" s="86" t="s">
        <v>131</v>
      </c>
      <c r="C62" s="86" t="s">
        <v>73</v>
      </c>
      <c r="D62" s="86" t="s">
        <v>154</v>
      </c>
      <c r="E62" s="86" t="s">
        <v>69</v>
      </c>
      <c r="F62" s="86"/>
      <c r="G62" s="103">
        <v>1974</v>
      </c>
      <c r="H62" s="112">
        <v>15</v>
      </c>
      <c r="I62" s="112">
        <v>15</v>
      </c>
      <c r="J62" s="103"/>
      <c r="K62" s="102"/>
      <c r="L62" s="102" t="s">
        <v>65</v>
      </c>
      <c r="M62" s="102"/>
      <c r="N62" s="103"/>
      <c r="O62" s="103"/>
      <c r="P62" s="103"/>
      <c r="R62" s="53"/>
      <c r="S62" s="52"/>
      <c r="T62" s="52"/>
    </row>
    <row r="63" spans="1:20" x14ac:dyDescent="0.2">
      <c r="A63" s="52"/>
      <c r="B63" s="60" t="s">
        <v>135</v>
      </c>
      <c r="C63" s="60"/>
      <c r="D63" s="60"/>
      <c r="E63" s="60" t="str">
        <f>"Number = "&amp;COUNTIF($E55:$E62,"Ready state")</f>
        <v>Number = 8</v>
      </c>
      <c r="F63" s="60"/>
      <c r="G63" s="60"/>
      <c r="H63" s="78">
        <f>SUMIF($E55:$E62,"Ready state",H55:H62)</f>
        <v>542.1</v>
      </c>
      <c r="I63" s="78">
        <f>SUMIF($E55:$E62,"Ready state",I55:I62)</f>
        <v>542.1</v>
      </c>
      <c r="J63" s="79"/>
      <c r="K63" s="79"/>
      <c r="L63" s="79"/>
      <c r="M63" s="79"/>
      <c r="N63" s="79"/>
      <c r="O63" s="79"/>
      <c r="P63" s="79"/>
      <c r="R63" s="53"/>
      <c r="S63" s="52"/>
      <c r="T63" s="52"/>
    </row>
    <row r="64" spans="1:20" x14ac:dyDescent="0.2">
      <c r="A64" s="52"/>
      <c r="B64" s="52"/>
      <c r="C64" s="52"/>
      <c r="D64" s="52"/>
      <c r="E64" s="52"/>
      <c r="F64" s="52"/>
      <c r="G64" s="61"/>
      <c r="H64" s="67"/>
      <c r="I64" s="67"/>
      <c r="J64" s="61"/>
      <c r="K64" s="61"/>
      <c r="L64" s="61"/>
      <c r="M64" s="61"/>
      <c r="N64" s="61"/>
      <c r="O64" s="61"/>
      <c r="P64" s="61"/>
      <c r="R64" s="53"/>
      <c r="S64" s="52"/>
      <c r="T64" s="52"/>
    </row>
    <row r="65" spans="1:20" x14ac:dyDescent="0.2">
      <c r="A65" s="52"/>
      <c r="B65" s="104" t="s">
        <v>136</v>
      </c>
      <c r="C65" s="104"/>
      <c r="D65" s="104"/>
      <c r="E65" s="104"/>
      <c r="F65" s="104"/>
      <c r="G65" s="104"/>
      <c r="H65" s="105">
        <f>H52+H63</f>
        <v>557.1</v>
      </c>
      <c r="I65" s="105">
        <f>I52+I63</f>
        <v>557.1</v>
      </c>
      <c r="J65" s="106"/>
      <c r="K65" s="106"/>
      <c r="L65" s="106"/>
      <c r="M65" s="106"/>
      <c r="N65" s="106"/>
      <c r="O65" s="106"/>
      <c r="P65" s="106"/>
      <c r="R65" s="53"/>
      <c r="S65" s="52"/>
      <c r="T65" s="52"/>
    </row>
    <row r="66" spans="1:20" x14ac:dyDescent="0.2">
      <c r="A66" s="52"/>
      <c r="B66" s="107" t="s">
        <v>155</v>
      </c>
      <c r="C66" s="52"/>
      <c r="D66" s="52"/>
      <c r="E66" s="52"/>
      <c r="F66" s="52"/>
      <c r="G66" s="52"/>
      <c r="H66" s="52"/>
      <c r="I66" s="52"/>
      <c r="J66" s="52"/>
      <c r="K66" s="52"/>
      <c r="L66" s="52"/>
      <c r="M66" s="52"/>
      <c r="N66" s="52"/>
      <c r="O66" s="52"/>
      <c r="P66" s="52"/>
      <c r="R66" s="53"/>
      <c r="S66" s="52"/>
      <c r="T66" s="52"/>
    </row>
    <row r="67" spans="1:20" x14ac:dyDescent="0.2">
      <c r="A67" s="52"/>
      <c r="B67" s="52"/>
      <c r="C67" s="52"/>
      <c r="D67" s="52"/>
      <c r="E67" s="52"/>
      <c r="F67" s="52"/>
      <c r="G67" s="52"/>
      <c r="H67" s="52"/>
      <c r="I67" s="52"/>
      <c r="J67" s="52"/>
      <c r="K67" s="52"/>
      <c r="L67" s="52"/>
      <c r="M67" s="52"/>
      <c r="N67" s="52"/>
      <c r="O67" s="52"/>
      <c r="P67" s="52"/>
      <c r="R67" s="53"/>
      <c r="S67" s="52"/>
      <c r="T67" s="52"/>
    </row>
    <row r="68" spans="1:20" x14ac:dyDescent="0.2">
      <c r="A68" s="52"/>
      <c r="B68" s="52"/>
      <c r="C68" s="52"/>
      <c r="D68" s="52"/>
      <c r="E68" s="52"/>
      <c r="F68" s="52"/>
      <c r="G68" s="52"/>
      <c r="H68" s="52"/>
      <c r="I68" s="52"/>
      <c r="J68" s="52"/>
      <c r="K68" s="52"/>
      <c r="L68" s="52"/>
      <c r="M68" s="52"/>
      <c r="N68" s="52"/>
      <c r="O68" s="52"/>
      <c r="P68" s="52"/>
      <c r="R68" s="53"/>
      <c r="S68" s="52"/>
      <c r="T68" s="52"/>
    </row>
    <row r="69" spans="1:20" x14ac:dyDescent="0.2">
      <c r="A69" s="54"/>
      <c r="B69" s="54" t="s">
        <v>156</v>
      </c>
      <c r="C69" s="54"/>
      <c r="D69" s="54"/>
      <c r="E69" s="54"/>
      <c r="F69" s="54"/>
      <c r="G69" s="54"/>
      <c r="H69" s="54"/>
      <c r="I69" s="54"/>
      <c r="J69" s="54"/>
      <c r="K69" s="54"/>
      <c r="L69" s="54"/>
      <c r="M69" s="54"/>
      <c r="N69" s="54"/>
      <c r="O69" s="54"/>
      <c r="P69" s="54"/>
      <c r="R69" s="55"/>
      <c r="S69" s="54"/>
      <c r="T69" s="54"/>
    </row>
    <row r="70" spans="1:20" x14ac:dyDescent="0.2">
      <c r="A70" s="52"/>
      <c r="B70" s="52"/>
      <c r="C70" s="52"/>
      <c r="D70" s="52"/>
      <c r="E70" s="52"/>
      <c r="F70" s="52"/>
      <c r="G70" s="52"/>
      <c r="H70" s="52"/>
      <c r="I70" s="52"/>
      <c r="J70" s="52"/>
      <c r="K70" s="52"/>
      <c r="L70" s="52"/>
      <c r="M70" s="52"/>
      <c r="N70" s="52"/>
      <c r="O70" s="52"/>
      <c r="P70" s="52"/>
      <c r="R70" s="53"/>
      <c r="S70" s="52"/>
      <c r="T70" s="52"/>
    </row>
    <row r="71" spans="1:20" ht="60" x14ac:dyDescent="0.2">
      <c r="A71" s="52"/>
      <c r="B71" s="117" t="str">
        <f t="shared" ref="B71:O71" si="1">B$10</f>
        <v>Power plant</v>
      </c>
      <c r="C71" s="117" t="str">
        <f t="shared" si="1"/>
        <v>Unit</v>
      </c>
      <c r="D71" s="117" t="str">
        <f t="shared" si="1"/>
        <v>Short name</v>
      </c>
      <c r="E71" s="117" t="str">
        <f t="shared" si="1"/>
        <v>Status</v>
      </c>
      <c r="F71" s="117" t="str">
        <f t="shared" si="1"/>
        <v>Notes</v>
      </c>
      <c r="G71" s="110" t="str">
        <f t="shared" si="1"/>
        <v>Commissioned 
(year)</v>
      </c>
      <c r="H71" s="110" t="str">
        <f t="shared" si="1"/>
        <v>Electricity capacity (MW)</v>
      </c>
      <c r="I71" s="110" t="str">
        <f t="shared" si="1"/>
        <v>Electricity overload capacity (MW)</v>
      </c>
      <c r="J71" s="110" t="str">
        <f t="shared" si="1"/>
        <v>Coal</v>
      </c>
      <c r="K71" s="110" t="str">
        <f t="shared" si="1"/>
        <v>Fuel oil</v>
      </c>
      <c r="L71" s="110" t="str">
        <f t="shared" si="1"/>
        <v>Gas oil</v>
      </c>
      <c r="M71" s="110" t="str">
        <f t="shared" si="1"/>
        <v>Natural gas</v>
      </c>
      <c r="N71" s="110" t="str">
        <f t="shared" si="1"/>
        <v>Straw</v>
      </c>
      <c r="O71" s="110" t="str">
        <f t="shared" si="1"/>
        <v>Wood chips</v>
      </c>
      <c r="P71" s="110" t="str">
        <f>P$10</f>
        <v>Wood pellets</v>
      </c>
      <c r="R71" s="53"/>
      <c r="S71" s="52"/>
      <c r="T71" s="52"/>
    </row>
    <row r="72" spans="1:20" x14ac:dyDescent="0.2">
      <c r="A72" s="52"/>
      <c r="B72" s="86" t="s">
        <v>59</v>
      </c>
      <c r="C72" s="101"/>
      <c r="D72" s="101"/>
      <c r="E72" s="101"/>
      <c r="F72" s="101"/>
      <c r="G72" s="101"/>
      <c r="H72" s="112">
        <v>1847.8229999999999</v>
      </c>
      <c r="I72" s="112">
        <v>1847.8229999999999</v>
      </c>
      <c r="J72" s="103"/>
      <c r="K72" s="103"/>
      <c r="L72" s="103"/>
      <c r="M72" s="103"/>
      <c r="N72" s="103"/>
      <c r="O72" s="103"/>
      <c r="P72" s="103"/>
      <c r="R72" s="53"/>
      <c r="S72" s="52"/>
      <c r="T72" s="52"/>
    </row>
    <row r="73" spans="1:20" x14ac:dyDescent="0.2">
      <c r="A73" s="52"/>
      <c r="B73" s="86" t="s">
        <v>97</v>
      </c>
      <c r="C73" s="86"/>
      <c r="D73" s="86"/>
      <c r="E73" s="86"/>
      <c r="F73" s="101"/>
      <c r="G73" s="103"/>
      <c r="H73" s="112">
        <v>675.64869999999996</v>
      </c>
      <c r="I73" s="112">
        <v>675.64869999999996</v>
      </c>
      <c r="J73" s="103"/>
      <c r="K73" s="103"/>
      <c r="L73" s="102"/>
      <c r="M73" s="103"/>
      <c r="N73" s="103"/>
      <c r="O73" s="103"/>
      <c r="P73" s="103"/>
      <c r="R73" s="53"/>
      <c r="S73" s="52"/>
      <c r="T73" s="52"/>
    </row>
    <row r="74" spans="1:20" x14ac:dyDescent="0.2">
      <c r="A74" s="52"/>
      <c r="B74" s="104" t="s">
        <v>157</v>
      </c>
      <c r="C74" s="118"/>
      <c r="D74" s="118"/>
      <c r="E74" s="118"/>
      <c r="F74" s="119"/>
      <c r="G74" s="120"/>
      <c r="H74" s="105">
        <f>H72+H73</f>
        <v>2523.4717000000001</v>
      </c>
      <c r="I74" s="105">
        <f>I72+I73</f>
        <v>2523.4717000000001</v>
      </c>
      <c r="J74" s="120"/>
      <c r="K74" s="120"/>
      <c r="L74" s="121"/>
      <c r="M74" s="120"/>
      <c r="N74" s="120"/>
      <c r="O74" s="120"/>
      <c r="P74" s="120"/>
      <c r="R74" s="53"/>
      <c r="S74" s="52"/>
      <c r="T74" s="52"/>
    </row>
    <row r="75" spans="1:20" x14ac:dyDescent="0.2">
      <c r="A75" s="52"/>
      <c r="B75" s="107" t="s">
        <v>158</v>
      </c>
      <c r="C75" s="52"/>
      <c r="D75" s="52"/>
      <c r="E75" s="52"/>
      <c r="F75" s="52"/>
      <c r="G75" s="52"/>
      <c r="H75" s="52"/>
      <c r="I75" s="52"/>
      <c r="J75" s="52"/>
      <c r="K75" s="52"/>
      <c r="L75" s="52"/>
      <c r="M75" s="52"/>
      <c r="N75" s="52"/>
      <c r="O75" s="52"/>
      <c r="P75" s="52"/>
      <c r="R75" s="53"/>
      <c r="S75" s="52"/>
      <c r="T75" s="52"/>
    </row>
    <row r="76" spans="1:20" x14ac:dyDescent="0.2">
      <c r="A76" s="52"/>
      <c r="B76" s="52"/>
      <c r="C76" s="52"/>
      <c r="D76" s="52"/>
      <c r="E76" s="52"/>
      <c r="F76" s="52"/>
      <c r="G76" s="52"/>
      <c r="H76" s="52"/>
      <c r="I76" s="52"/>
      <c r="J76" s="52"/>
      <c r="K76" s="52"/>
      <c r="L76" s="52"/>
      <c r="M76" s="52"/>
      <c r="N76" s="52"/>
      <c r="O76" s="52"/>
      <c r="P76" s="52"/>
      <c r="R76" s="53"/>
      <c r="S76" s="52"/>
      <c r="T76" s="52"/>
    </row>
    <row r="77" spans="1:20" x14ac:dyDescent="0.2">
      <c r="A77" s="52"/>
      <c r="B77" s="52"/>
      <c r="C77" s="52"/>
      <c r="D77" s="52"/>
      <c r="E77" s="52"/>
      <c r="F77" s="52"/>
      <c r="G77" s="52"/>
      <c r="H77" s="52"/>
      <c r="I77" s="52"/>
      <c r="J77" s="52"/>
      <c r="K77" s="52"/>
      <c r="L77" s="52"/>
      <c r="M77" s="52"/>
      <c r="N77" s="52"/>
      <c r="O77" s="52"/>
      <c r="P77" s="52"/>
      <c r="R77" s="53"/>
      <c r="S77" s="52"/>
      <c r="T77" s="52"/>
    </row>
  </sheetData>
  <hyperlinks>
    <hyperlink ref="T18" r:id="rId1" xr:uid="{59F2ECD0-46F5-794F-9F82-D178259C27B6}"/>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2:O71"/>
  <sheetViews>
    <sheetView topLeftCell="A6" workbookViewId="0">
      <selection activeCell="O24" sqref="O24"/>
    </sheetView>
  </sheetViews>
  <sheetFormatPr baseColWidth="10" defaultRowHeight="16" x14ac:dyDescent="0.2"/>
  <cols>
    <col min="2" max="2" width="38.83203125" customWidth="1"/>
    <col min="3" max="3" width="35" customWidth="1"/>
    <col min="4" max="4" width="14" customWidth="1"/>
    <col min="5" max="5" width="16.5" bestFit="1" customWidth="1"/>
    <col min="6" max="6" width="12.1640625" bestFit="1" customWidth="1"/>
  </cols>
  <sheetData>
    <row r="2" spans="2:4" ht="20" x14ac:dyDescent="0.25">
      <c r="B2" s="49" t="s">
        <v>164</v>
      </c>
    </row>
    <row r="3" spans="2:4" x14ac:dyDescent="0.2">
      <c r="B3" t="s">
        <v>34</v>
      </c>
      <c r="C3" t="s">
        <v>159</v>
      </c>
    </row>
    <row r="4" spans="2:4" x14ac:dyDescent="0.2">
      <c r="B4" t="s">
        <v>35</v>
      </c>
      <c r="C4" t="s">
        <v>160</v>
      </c>
    </row>
    <row r="5" spans="2:4" x14ac:dyDescent="0.2">
      <c r="C5" t="s">
        <v>36</v>
      </c>
    </row>
    <row r="6" spans="2:4" x14ac:dyDescent="0.2">
      <c r="C6" t="s">
        <v>37</v>
      </c>
    </row>
    <row r="7" spans="2:4" x14ac:dyDescent="0.2">
      <c r="B7" t="s">
        <v>38</v>
      </c>
      <c r="C7" t="s">
        <v>39</v>
      </c>
    </row>
    <row r="9" spans="2:4" x14ac:dyDescent="0.2">
      <c r="B9" t="s">
        <v>40</v>
      </c>
      <c r="C9" t="s">
        <v>41</v>
      </c>
    </row>
    <row r="12" spans="2:4" ht="48" x14ac:dyDescent="0.2">
      <c r="B12" s="131" t="s">
        <v>1</v>
      </c>
      <c r="C12" s="131" t="s">
        <v>2</v>
      </c>
      <c r="D12" s="132" t="s">
        <v>166</v>
      </c>
    </row>
    <row r="13" spans="2:4" x14ac:dyDescent="0.2">
      <c r="B13" s="128" t="s">
        <v>167</v>
      </c>
      <c r="C13" s="47"/>
      <c r="D13" s="47"/>
    </row>
    <row r="14" spans="2:4" x14ac:dyDescent="0.2">
      <c r="B14" s="47"/>
      <c r="C14" s="129" t="s">
        <v>161</v>
      </c>
      <c r="D14" s="47">
        <f>SUMIF('Power plants - overview'!S12:S62,"Coal plant for district heat (CHP)",'Power plants - overview'!H12:H62)</f>
        <v>750</v>
      </c>
    </row>
    <row r="15" spans="2:4" x14ac:dyDescent="0.2">
      <c r="B15" s="47"/>
      <c r="C15" s="129" t="s">
        <v>162</v>
      </c>
      <c r="D15" s="47">
        <f>SUMIF('Power plants - overview'!S12:S62,"Co-firing coal plant for district heat (CHP)",'Power plants - overview'!H12:H62)</f>
        <v>2007</v>
      </c>
    </row>
    <row r="16" spans="2:4" x14ac:dyDescent="0.2">
      <c r="B16" s="47"/>
      <c r="C16" s="129" t="s">
        <v>163</v>
      </c>
      <c r="D16" s="47">
        <f>SUMIF('Power plants - overview'!S12:S62,"Gas plant for district heat (CHP)",'Power plants - overview'!H12:H62)</f>
        <v>645</v>
      </c>
    </row>
    <row r="17" spans="2:15" x14ac:dyDescent="0.2">
      <c r="B17" s="47"/>
      <c r="C17" s="130" t="s">
        <v>165</v>
      </c>
      <c r="D17" s="129">
        <f>SUM(D14:D16)</f>
        <v>3402</v>
      </c>
    </row>
    <row r="18" spans="2:15" x14ac:dyDescent="0.2">
      <c r="B18" s="48"/>
      <c r="C18" s="123"/>
    </row>
    <row r="19" spans="2:15" ht="17" thickBot="1" x14ac:dyDescent="0.25"/>
    <row r="20" spans="2:15" x14ac:dyDescent="0.2">
      <c r="B20" s="1" t="s">
        <v>0</v>
      </c>
      <c r="C20" s="2"/>
      <c r="D20" s="3"/>
      <c r="E20" s="3"/>
      <c r="F20" s="3"/>
      <c r="G20" s="3"/>
      <c r="H20" s="3"/>
      <c r="I20" s="3"/>
      <c r="J20" s="3"/>
      <c r="K20" s="3"/>
      <c r="L20" s="3"/>
      <c r="M20" s="3"/>
      <c r="N20" s="3"/>
      <c r="O20" s="6"/>
    </row>
    <row r="21" spans="2:15" x14ac:dyDescent="0.2">
      <c r="B21" s="4"/>
      <c r="C21" s="5"/>
      <c r="D21" s="5"/>
      <c r="E21" s="5"/>
      <c r="F21" s="5"/>
      <c r="G21" s="5"/>
      <c r="H21" s="5"/>
      <c r="I21" s="5"/>
      <c r="J21" s="5"/>
      <c r="K21" s="5"/>
      <c r="L21" s="5"/>
      <c r="M21" s="5"/>
      <c r="N21" s="5"/>
      <c r="O21" s="6"/>
    </row>
    <row r="22" spans="2:15" ht="64" x14ac:dyDescent="0.2">
      <c r="B22" s="7" t="s">
        <v>1</v>
      </c>
      <c r="C22" s="8" t="s">
        <v>2</v>
      </c>
      <c r="D22" s="9" t="s">
        <v>3</v>
      </c>
      <c r="E22" s="9" t="s">
        <v>4</v>
      </c>
      <c r="F22" s="10" t="s">
        <v>27</v>
      </c>
      <c r="G22" s="10" t="s">
        <v>28</v>
      </c>
      <c r="H22" s="9" t="s">
        <v>5</v>
      </c>
      <c r="I22" s="10" t="s">
        <v>29</v>
      </c>
      <c r="J22" s="10" t="s">
        <v>30</v>
      </c>
      <c r="K22" s="11"/>
      <c r="L22" s="12" t="s">
        <v>6</v>
      </c>
      <c r="M22" s="13" t="s">
        <v>7</v>
      </c>
      <c r="N22" s="13" t="s">
        <v>8</v>
      </c>
      <c r="O22" s="14"/>
    </row>
    <row r="23" spans="2:15" x14ac:dyDescent="0.2">
      <c r="B23" s="15" t="s">
        <v>9</v>
      </c>
      <c r="C23" s="16"/>
      <c r="D23" s="5"/>
      <c r="E23" s="5"/>
      <c r="F23" s="5"/>
      <c r="G23" s="5"/>
      <c r="H23" s="5"/>
      <c r="I23" s="5"/>
      <c r="J23" s="5"/>
      <c r="K23" s="5"/>
      <c r="L23" s="167"/>
      <c r="M23" s="168"/>
      <c r="N23" s="168"/>
      <c r="O23" s="181" t="s">
        <v>243</v>
      </c>
    </row>
    <row r="24" spans="2:15" x14ac:dyDescent="0.2">
      <c r="B24" s="17"/>
      <c r="C24" s="18" t="s">
        <v>10</v>
      </c>
      <c r="D24" s="19">
        <v>0</v>
      </c>
      <c r="E24" s="19">
        <v>0</v>
      </c>
      <c r="F24" s="19">
        <v>0</v>
      </c>
      <c r="G24" s="19">
        <v>0</v>
      </c>
      <c r="H24" s="19">
        <v>0</v>
      </c>
      <c r="I24" s="19">
        <v>0</v>
      </c>
      <c r="J24" s="19">
        <v>0</v>
      </c>
      <c r="K24" s="5"/>
      <c r="L24" s="169">
        <v>3600</v>
      </c>
      <c r="M24" s="170">
        <v>0</v>
      </c>
      <c r="N24" s="170">
        <v>0</v>
      </c>
      <c r="O24" s="6"/>
    </row>
    <row r="25" spans="2:15" x14ac:dyDescent="0.2">
      <c r="B25" s="17"/>
      <c r="C25" s="18" t="s">
        <v>11</v>
      </c>
      <c r="D25" s="19">
        <v>0</v>
      </c>
      <c r="E25" s="19">
        <v>0</v>
      </c>
      <c r="F25" s="19">
        <v>0</v>
      </c>
      <c r="G25" s="19">
        <v>0</v>
      </c>
      <c r="H25" s="19">
        <v>0</v>
      </c>
      <c r="I25" s="19">
        <v>0</v>
      </c>
      <c r="J25" s="19">
        <v>0</v>
      </c>
      <c r="K25" s="5"/>
      <c r="L25" s="169">
        <v>8000</v>
      </c>
      <c r="M25" s="170">
        <v>0</v>
      </c>
      <c r="N25" s="170">
        <v>0</v>
      </c>
      <c r="O25" s="6"/>
    </row>
    <row r="26" spans="2:15" x14ac:dyDescent="0.2">
      <c r="B26" s="17"/>
      <c r="C26" s="18" t="s">
        <v>12</v>
      </c>
      <c r="D26" s="19">
        <v>0</v>
      </c>
      <c r="E26" s="19">
        <v>0</v>
      </c>
      <c r="F26" s="19">
        <v>0</v>
      </c>
      <c r="G26" s="19">
        <v>0</v>
      </c>
      <c r="H26" s="19">
        <v>0</v>
      </c>
      <c r="I26" s="19">
        <v>0</v>
      </c>
      <c r="J26" s="19">
        <v>0</v>
      </c>
      <c r="K26" s="5"/>
      <c r="L26" s="169">
        <v>6000</v>
      </c>
      <c r="M26" s="170">
        <v>0</v>
      </c>
      <c r="N26" s="170">
        <v>0</v>
      </c>
      <c r="O26" s="6"/>
    </row>
    <row r="27" spans="2:15" ht="17" thickBot="1" x14ac:dyDescent="0.25">
      <c r="B27" s="17"/>
      <c r="C27" s="18" t="s">
        <v>13</v>
      </c>
      <c r="D27" s="21">
        <v>0</v>
      </c>
      <c r="E27" s="21">
        <v>0</v>
      </c>
      <c r="F27" s="21">
        <v>0</v>
      </c>
      <c r="G27" s="21">
        <v>0</v>
      </c>
      <c r="H27" s="21">
        <v>0</v>
      </c>
      <c r="I27" s="21">
        <v>0</v>
      </c>
      <c r="J27" s="21">
        <v>0</v>
      </c>
      <c r="K27" s="22"/>
      <c r="L27" s="171"/>
      <c r="M27" s="172">
        <v>0</v>
      </c>
      <c r="N27" s="172">
        <v>0</v>
      </c>
      <c r="O27" s="6"/>
    </row>
    <row r="28" spans="2:15" ht="17" thickTop="1" x14ac:dyDescent="0.2">
      <c r="B28" s="4"/>
      <c r="C28" s="16"/>
      <c r="D28" s="24"/>
      <c r="E28" s="24"/>
      <c r="F28" s="24"/>
      <c r="G28" s="24"/>
      <c r="H28" s="24"/>
      <c r="I28" s="24"/>
      <c r="J28" s="24"/>
      <c r="K28" s="11"/>
      <c r="L28" s="173"/>
      <c r="M28" s="174"/>
      <c r="N28" s="174"/>
      <c r="O28" s="14"/>
    </row>
    <row r="29" spans="2:15" x14ac:dyDescent="0.2">
      <c r="B29" s="25" t="s">
        <v>14</v>
      </c>
      <c r="C29" s="26"/>
      <c r="D29" s="27"/>
      <c r="E29" s="27"/>
      <c r="F29" s="27"/>
      <c r="G29" s="27"/>
      <c r="H29" s="27"/>
      <c r="I29" s="27"/>
      <c r="J29" s="27"/>
      <c r="K29" s="5"/>
      <c r="L29" s="169"/>
      <c r="M29" s="170"/>
      <c r="N29" s="170"/>
      <c r="O29" s="6"/>
    </row>
    <row r="30" spans="2:15" x14ac:dyDescent="0.2">
      <c r="B30" s="17"/>
      <c r="C30" s="18" t="s">
        <v>10</v>
      </c>
      <c r="D30" s="19">
        <v>0</v>
      </c>
      <c r="E30" s="19">
        <v>0</v>
      </c>
      <c r="F30" s="19">
        <v>0</v>
      </c>
      <c r="G30" s="19">
        <v>0</v>
      </c>
      <c r="H30" s="19">
        <v>0</v>
      </c>
      <c r="I30" s="19">
        <v>0</v>
      </c>
      <c r="J30" s="19">
        <v>0</v>
      </c>
      <c r="K30" s="5"/>
      <c r="L30" s="169">
        <v>4000</v>
      </c>
      <c r="M30" s="170">
        <v>0</v>
      </c>
      <c r="N30" s="170">
        <v>0</v>
      </c>
      <c r="O30" s="6"/>
    </row>
    <row r="31" spans="2:15" x14ac:dyDescent="0.2">
      <c r="B31" s="17"/>
      <c r="C31" s="18" t="s">
        <v>11</v>
      </c>
      <c r="D31" s="19">
        <v>0</v>
      </c>
      <c r="E31" s="19">
        <v>0</v>
      </c>
      <c r="F31" s="19">
        <v>0</v>
      </c>
      <c r="G31" s="19">
        <v>0</v>
      </c>
      <c r="H31" s="19">
        <v>0</v>
      </c>
      <c r="I31" s="19">
        <v>0</v>
      </c>
      <c r="J31" s="19">
        <v>0</v>
      </c>
      <c r="K31" s="5"/>
      <c r="L31" s="169">
        <v>8000</v>
      </c>
      <c r="M31" s="170">
        <v>0</v>
      </c>
      <c r="N31" s="170">
        <v>0</v>
      </c>
      <c r="O31" s="6"/>
    </row>
    <row r="32" spans="2:15" x14ac:dyDescent="0.2">
      <c r="B32" s="17"/>
      <c r="C32" s="18" t="s">
        <v>12</v>
      </c>
      <c r="D32" s="19">
        <v>0</v>
      </c>
      <c r="E32" s="19">
        <v>0</v>
      </c>
      <c r="F32" s="19">
        <v>0</v>
      </c>
      <c r="G32" s="19">
        <v>0</v>
      </c>
      <c r="H32" s="19">
        <v>0</v>
      </c>
      <c r="I32" s="19">
        <v>0</v>
      </c>
      <c r="J32" s="19">
        <v>0</v>
      </c>
      <c r="K32" s="5"/>
      <c r="L32" s="169">
        <v>6000</v>
      </c>
      <c r="M32" s="170">
        <v>0</v>
      </c>
      <c r="N32" s="170">
        <v>0</v>
      </c>
      <c r="O32" s="6"/>
    </row>
    <row r="33" spans="2:15" ht="17" thickBot="1" x14ac:dyDescent="0.25">
      <c r="B33" s="17"/>
      <c r="C33" s="18" t="s">
        <v>13</v>
      </c>
      <c r="D33" s="21">
        <v>0</v>
      </c>
      <c r="E33" s="21">
        <v>0</v>
      </c>
      <c r="F33" s="21">
        <v>0</v>
      </c>
      <c r="G33" s="21">
        <v>0</v>
      </c>
      <c r="H33" s="21">
        <v>0</v>
      </c>
      <c r="I33" s="21">
        <v>0</v>
      </c>
      <c r="J33" s="21">
        <v>0</v>
      </c>
      <c r="K33" s="22"/>
      <c r="L33" s="171"/>
      <c r="M33" s="172">
        <v>0</v>
      </c>
      <c r="N33" s="172">
        <v>0</v>
      </c>
      <c r="O33" s="6"/>
    </row>
    <row r="34" spans="2:15" ht="17" thickTop="1" x14ac:dyDescent="0.2">
      <c r="B34" s="28"/>
      <c r="C34" s="29"/>
      <c r="D34" s="30"/>
      <c r="E34" s="30"/>
      <c r="F34" s="30"/>
      <c r="G34" s="30"/>
      <c r="H34" s="30"/>
      <c r="I34" s="30"/>
      <c r="J34" s="30"/>
      <c r="K34" s="29"/>
      <c r="L34" s="175"/>
      <c r="M34" s="174"/>
      <c r="N34" s="174"/>
      <c r="O34" s="14"/>
    </row>
    <row r="35" spans="2:15" x14ac:dyDescent="0.2">
      <c r="B35" s="15" t="s">
        <v>31</v>
      </c>
      <c r="C35" s="16"/>
      <c r="D35" s="24"/>
      <c r="E35" s="24"/>
      <c r="F35" s="24"/>
      <c r="G35" s="24"/>
      <c r="H35" s="24"/>
      <c r="I35" s="24"/>
      <c r="J35" s="24"/>
      <c r="K35" s="5"/>
      <c r="L35" s="169"/>
      <c r="M35" s="170"/>
      <c r="N35" s="170"/>
      <c r="O35" s="6"/>
    </row>
    <row r="36" spans="2:15" x14ac:dyDescent="0.2">
      <c r="B36" s="17"/>
      <c r="C36" s="18" t="s">
        <v>10</v>
      </c>
      <c r="D36" s="19">
        <v>0</v>
      </c>
      <c r="E36" s="19">
        <v>0</v>
      </c>
      <c r="F36" s="19">
        <v>0</v>
      </c>
      <c r="G36" s="19">
        <v>0</v>
      </c>
      <c r="H36" s="19">
        <v>0</v>
      </c>
      <c r="I36" s="19">
        <v>0</v>
      </c>
      <c r="J36" s="19">
        <v>0</v>
      </c>
      <c r="K36" s="5"/>
      <c r="L36" s="169">
        <v>4000</v>
      </c>
      <c r="M36" s="170">
        <v>0</v>
      </c>
      <c r="N36" s="170">
        <v>0</v>
      </c>
      <c r="O36" s="6"/>
    </row>
    <row r="37" spans="2:15" x14ac:dyDescent="0.2">
      <c r="B37" s="17"/>
      <c r="C37" s="18" t="s">
        <v>11</v>
      </c>
      <c r="D37" s="19">
        <v>0</v>
      </c>
      <c r="E37" s="19">
        <v>0</v>
      </c>
      <c r="F37" s="19">
        <v>0</v>
      </c>
      <c r="G37" s="19">
        <v>0</v>
      </c>
      <c r="H37" s="19">
        <v>0</v>
      </c>
      <c r="I37" s="19">
        <v>0</v>
      </c>
      <c r="J37" s="19">
        <v>0</v>
      </c>
      <c r="K37" s="5"/>
      <c r="L37" s="169">
        <v>8000</v>
      </c>
      <c r="M37" s="170">
        <v>0</v>
      </c>
      <c r="N37" s="170">
        <v>0</v>
      </c>
      <c r="O37" s="6"/>
    </row>
    <row r="38" spans="2:15" x14ac:dyDescent="0.2">
      <c r="B38" s="17"/>
      <c r="C38" s="18" t="s">
        <v>12</v>
      </c>
      <c r="D38" s="19">
        <v>0</v>
      </c>
      <c r="E38" s="19">
        <v>0</v>
      </c>
      <c r="F38" s="19">
        <v>0</v>
      </c>
      <c r="G38" s="19">
        <v>0</v>
      </c>
      <c r="H38" s="19">
        <v>0</v>
      </c>
      <c r="I38" s="19">
        <v>0</v>
      </c>
      <c r="J38" s="19">
        <v>0</v>
      </c>
      <c r="K38" s="5"/>
      <c r="L38" s="169">
        <v>6000</v>
      </c>
      <c r="M38" s="170">
        <v>0</v>
      </c>
      <c r="N38" s="170">
        <v>0</v>
      </c>
      <c r="O38" s="6"/>
    </row>
    <row r="39" spans="2:15" ht="17" thickBot="1" x14ac:dyDescent="0.25">
      <c r="B39" s="17"/>
      <c r="C39" s="18" t="s">
        <v>13</v>
      </c>
      <c r="D39" s="21">
        <v>0</v>
      </c>
      <c r="E39" s="21">
        <v>0</v>
      </c>
      <c r="F39" s="21">
        <v>0</v>
      </c>
      <c r="G39" s="21">
        <v>0</v>
      </c>
      <c r="H39" s="21">
        <v>0</v>
      </c>
      <c r="I39" s="21">
        <v>0</v>
      </c>
      <c r="J39" s="21">
        <v>0</v>
      </c>
      <c r="K39" s="22"/>
      <c r="L39" s="176"/>
      <c r="M39" s="172">
        <v>0</v>
      </c>
      <c r="N39" s="172">
        <v>0</v>
      </c>
      <c r="O39" s="6"/>
    </row>
    <row r="40" spans="2:15" ht="17" thickTop="1" x14ac:dyDescent="0.2">
      <c r="B40" s="28"/>
      <c r="C40" s="29"/>
      <c r="D40" s="30"/>
      <c r="E40" s="30"/>
      <c r="F40" s="30"/>
      <c r="G40" s="30"/>
      <c r="H40" s="30"/>
      <c r="I40" s="30"/>
      <c r="J40" s="30"/>
      <c r="K40" s="11"/>
      <c r="L40" s="177"/>
      <c r="M40" s="174"/>
      <c r="N40" s="174"/>
      <c r="O40" s="14"/>
    </row>
    <row r="41" spans="2:15" x14ac:dyDescent="0.2">
      <c r="B41" s="15" t="s">
        <v>15</v>
      </c>
      <c r="C41" s="16"/>
      <c r="D41" s="24"/>
      <c r="E41" s="24"/>
      <c r="F41" s="24"/>
      <c r="G41" s="24"/>
      <c r="H41" s="24"/>
      <c r="I41" s="24"/>
      <c r="J41" s="24"/>
      <c r="K41" s="5"/>
      <c r="L41" s="178"/>
      <c r="M41" s="170"/>
      <c r="N41" s="170"/>
      <c r="O41" s="6"/>
    </row>
    <row r="42" spans="2:15" x14ac:dyDescent="0.2">
      <c r="B42" s="4"/>
      <c r="C42" s="18" t="s">
        <v>16</v>
      </c>
      <c r="D42" s="19"/>
      <c r="E42" s="19"/>
      <c r="F42" s="19"/>
      <c r="G42" s="19"/>
      <c r="H42" s="19"/>
      <c r="I42" s="19"/>
      <c r="J42" s="19"/>
      <c r="K42" s="5"/>
      <c r="L42" s="178"/>
      <c r="M42" s="170"/>
      <c r="N42" s="170"/>
      <c r="O42" s="6"/>
    </row>
    <row r="43" spans="2:15" x14ac:dyDescent="0.2">
      <c r="B43" s="4"/>
      <c r="C43" s="18" t="s">
        <v>17</v>
      </c>
      <c r="D43" s="19"/>
      <c r="E43" s="19"/>
      <c r="F43" s="19"/>
      <c r="G43" s="19"/>
      <c r="H43" s="19"/>
      <c r="I43" s="19"/>
      <c r="J43" s="19"/>
      <c r="K43" s="5"/>
      <c r="L43" s="178"/>
      <c r="M43" s="170"/>
      <c r="N43" s="170"/>
      <c r="O43" s="6"/>
    </row>
    <row r="44" spans="2:15" x14ac:dyDescent="0.2">
      <c r="B44" s="4"/>
      <c r="C44" s="18" t="s">
        <v>18</v>
      </c>
      <c r="D44" s="19"/>
      <c r="E44" s="19"/>
      <c r="F44" s="19"/>
      <c r="G44" s="19"/>
      <c r="H44" s="19"/>
      <c r="I44" s="19"/>
      <c r="J44" s="19"/>
      <c r="K44" s="5"/>
      <c r="L44" s="178"/>
      <c r="M44" s="170"/>
      <c r="N44" s="170"/>
      <c r="O44" s="6"/>
    </row>
    <row r="45" spans="2:15" x14ac:dyDescent="0.2">
      <c r="B45" s="4"/>
      <c r="C45" s="18" t="s">
        <v>19</v>
      </c>
      <c r="D45" s="19"/>
      <c r="E45" s="19"/>
      <c r="F45" s="19"/>
      <c r="G45" s="19"/>
      <c r="H45" s="19"/>
      <c r="I45" s="19"/>
      <c r="J45" s="19"/>
      <c r="K45" s="5"/>
      <c r="L45" s="178"/>
      <c r="M45" s="170"/>
      <c r="N45" s="170"/>
      <c r="O45" s="6"/>
    </row>
    <row r="46" spans="2:15" x14ac:dyDescent="0.2">
      <c r="B46" s="4"/>
      <c r="C46" s="18" t="s">
        <v>13</v>
      </c>
      <c r="D46" s="19"/>
      <c r="E46" s="19"/>
      <c r="F46" s="19"/>
      <c r="G46" s="19"/>
      <c r="H46" s="19"/>
      <c r="I46" s="19"/>
      <c r="J46" s="19"/>
      <c r="K46" s="5"/>
      <c r="L46" s="178"/>
      <c r="M46" s="170"/>
      <c r="N46" s="170"/>
      <c r="O46" s="6"/>
    </row>
    <row r="47" spans="2:15" x14ac:dyDescent="0.2">
      <c r="B47" s="28"/>
      <c r="C47" s="29"/>
      <c r="D47" s="30"/>
      <c r="E47" s="30"/>
      <c r="F47" s="30"/>
      <c r="G47" s="30"/>
      <c r="H47" s="30"/>
      <c r="I47" s="30"/>
      <c r="J47" s="30"/>
      <c r="K47" s="11"/>
      <c r="L47" s="177"/>
      <c r="M47" s="174"/>
      <c r="N47" s="174"/>
      <c r="O47" s="14"/>
    </row>
    <row r="48" spans="2:15" x14ac:dyDescent="0.2">
      <c r="B48" s="15" t="s">
        <v>20</v>
      </c>
      <c r="C48" s="16"/>
      <c r="D48" s="24"/>
      <c r="E48" s="24"/>
      <c r="F48" s="24"/>
      <c r="G48" s="24"/>
      <c r="H48" s="24"/>
      <c r="I48" s="24"/>
      <c r="J48" s="24"/>
      <c r="K48" s="5"/>
      <c r="L48" s="178"/>
      <c r="M48" s="170"/>
      <c r="N48" s="170"/>
      <c r="O48" s="6"/>
    </row>
    <row r="49" spans="2:15" x14ac:dyDescent="0.2">
      <c r="B49" s="4"/>
      <c r="C49" s="18" t="s">
        <v>16</v>
      </c>
      <c r="D49" s="19"/>
      <c r="E49" s="19"/>
      <c r="F49" s="19"/>
      <c r="G49" s="19"/>
      <c r="H49" s="19"/>
      <c r="I49" s="19"/>
      <c r="J49" s="19"/>
      <c r="K49" s="5"/>
      <c r="L49" s="178"/>
      <c r="M49" s="170"/>
      <c r="N49" s="170"/>
      <c r="O49" s="6"/>
    </row>
    <row r="50" spans="2:15" x14ac:dyDescent="0.2">
      <c r="B50" s="4"/>
      <c r="C50" s="18" t="s">
        <v>17</v>
      </c>
      <c r="D50" s="19"/>
      <c r="E50" s="19"/>
      <c r="F50" s="19"/>
      <c r="G50" s="19"/>
      <c r="H50" s="19"/>
      <c r="I50" s="19"/>
      <c r="J50" s="19"/>
      <c r="K50" s="5"/>
      <c r="L50" s="178"/>
      <c r="M50" s="170"/>
      <c r="N50" s="170"/>
      <c r="O50" s="6"/>
    </row>
    <row r="51" spans="2:15" x14ac:dyDescent="0.2">
      <c r="B51" s="4"/>
      <c r="C51" s="18" t="s">
        <v>18</v>
      </c>
      <c r="D51" s="19"/>
      <c r="E51" s="19"/>
      <c r="F51" s="19"/>
      <c r="G51" s="19"/>
      <c r="H51" s="19"/>
      <c r="I51" s="19"/>
      <c r="J51" s="19"/>
      <c r="K51" s="5"/>
      <c r="L51" s="178"/>
      <c r="M51" s="170"/>
      <c r="N51" s="170"/>
      <c r="O51" s="6"/>
    </row>
    <row r="52" spans="2:15" x14ac:dyDescent="0.2">
      <c r="B52" s="4"/>
      <c r="C52" s="18" t="s">
        <v>19</v>
      </c>
      <c r="D52" s="19"/>
      <c r="E52" s="19"/>
      <c r="F52" s="19"/>
      <c r="G52" s="19"/>
      <c r="H52" s="19"/>
      <c r="I52" s="19"/>
      <c r="J52" s="19"/>
      <c r="K52" s="5"/>
      <c r="L52" s="178"/>
      <c r="M52" s="170"/>
      <c r="N52" s="170"/>
      <c r="O52" s="6"/>
    </row>
    <row r="53" spans="2:15" x14ac:dyDescent="0.2">
      <c r="B53" s="4"/>
      <c r="C53" s="18" t="s">
        <v>13</v>
      </c>
      <c r="D53" s="19"/>
      <c r="E53" s="19"/>
      <c r="F53" s="19"/>
      <c r="G53" s="19"/>
      <c r="H53" s="19"/>
      <c r="I53" s="19"/>
      <c r="J53" s="19"/>
      <c r="K53" s="5"/>
      <c r="L53" s="178"/>
      <c r="M53" s="170"/>
      <c r="N53" s="170"/>
      <c r="O53" s="6"/>
    </row>
    <row r="54" spans="2:15" ht="17" thickBot="1" x14ac:dyDescent="0.25">
      <c r="B54" s="31"/>
      <c r="C54" s="32"/>
      <c r="D54" s="33"/>
      <c r="E54" s="33"/>
      <c r="F54" s="33"/>
      <c r="G54" s="33"/>
      <c r="H54" s="33"/>
      <c r="I54" s="33"/>
      <c r="J54" s="33"/>
      <c r="K54" s="34"/>
      <c r="L54" s="179"/>
      <c r="M54" s="180"/>
      <c r="N54" s="180"/>
      <c r="O54" s="35"/>
    </row>
    <row r="55" spans="2:15" ht="17" thickTop="1" x14ac:dyDescent="0.2">
      <c r="B55" s="15" t="s">
        <v>21</v>
      </c>
      <c r="C55" s="36"/>
      <c r="D55" s="24"/>
      <c r="E55" s="24"/>
      <c r="F55" s="24"/>
      <c r="G55" s="24"/>
      <c r="H55" s="24"/>
      <c r="I55" s="24"/>
      <c r="J55" s="24"/>
      <c r="K55" s="5"/>
      <c r="L55" s="178"/>
      <c r="M55" s="170"/>
      <c r="N55" s="170"/>
      <c r="O55" s="6"/>
    </row>
    <row r="56" spans="2:15" x14ac:dyDescent="0.2">
      <c r="B56" s="4"/>
      <c r="C56" s="18" t="s">
        <v>16</v>
      </c>
      <c r="D56" s="19"/>
      <c r="E56" s="19"/>
      <c r="F56" s="19"/>
      <c r="G56" s="19"/>
      <c r="H56" s="19"/>
      <c r="I56" s="19"/>
      <c r="J56" s="19"/>
      <c r="K56" s="5"/>
      <c r="L56" s="169">
        <v>6000</v>
      </c>
      <c r="M56" s="170"/>
      <c r="N56" s="170"/>
      <c r="O56" s="6"/>
    </row>
    <row r="57" spans="2:15" x14ac:dyDescent="0.2">
      <c r="B57" s="4"/>
      <c r="C57" s="18" t="s">
        <v>17</v>
      </c>
      <c r="D57" s="19"/>
      <c r="E57" s="19"/>
      <c r="F57" s="19"/>
      <c r="G57" s="19"/>
      <c r="H57" s="19"/>
      <c r="I57" s="19"/>
      <c r="J57" s="19"/>
      <c r="K57" s="5"/>
      <c r="L57" s="169">
        <v>6000</v>
      </c>
      <c r="M57" s="170"/>
      <c r="N57" s="170"/>
      <c r="O57" s="6"/>
    </row>
    <row r="58" spans="2:15" x14ac:dyDescent="0.2">
      <c r="B58" s="4"/>
      <c r="C58" s="18" t="s">
        <v>18</v>
      </c>
      <c r="D58" s="19"/>
      <c r="E58" s="19"/>
      <c r="F58" s="19"/>
      <c r="G58" s="19"/>
      <c r="H58" s="19"/>
      <c r="I58" s="19"/>
      <c r="J58" s="19"/>
      <c r="K58" s="5"/>
      <c r="L58" s="169">
        <v>6000</v>
      </c>
      <c r="M58" s="170"/>
      <c r="N58" s="170"/>
      <c r="O58" s="6"/>
    </row>
    <row r="59" spans="2:15" x14ac:dyDescent="0.2">
      <c r="B59" s="4"/>
      <c r="C59" s="18" t="s">
        <v>19</v>
      </c>
      <c r="D59" s="19"/>
      <c r="E59" s="19"/>
      <c r="F59" s="19"/>
      <c r="G59" s="19"/>
      <c r="H59" s="19"/>
      <c r="I59" s="19"/>
      <c r="J59" s="19"/>
      <c r="K59" s="5"/>
      <c r="L59" s="169">
        <v>7000</v>
      </c>
      <c r="M59" s="170"/>
      <c r="N59" s="170"/>
      <c r="O59" s="6"/>
    </row>
    <row r="60" spans="2:15" ht="17" thickBot="1" x14ac:dyDescent="0.25">
      <c r="B60" s="4"/>
      <c r="C60" s="18" t="s">
        <v>13</v>
      </c>
      <c r="D60" s="21"/>
      <c r="E60" s="21"/>
      <c r="F60" s="21"/>
      <c r="G60" s="21"/>
      <c r="H60" s="21"/>
      <c r="I60" s="21"/>
      <c r="J60" s="21"/>
      <c r="K60" s="22"/>
      <c r="L60" s="171"/>
      <c r="M60" s="172"/>
      <c r="N60" s="172"/>
      <c r="O60" s="6"/>
    </row>
    <row r="61" spans="2:15" ht="18" thickTop="1" thickBot="1" x14ac:dyDescent="0.25">
      <c r="B61" s="37"/>
      <c r="C61" s="38"/>
      <c r="D61" s="39"/>
      <c r="E61" s="39"/>
      <c r="F61" s="39"/>
      <c r="G61" s="39"/>
      <c r="H61" s="39"/>
      <c r="I61" s="39"/>
      <c r="J61" s="39"/>
      <c r="K61" s="40"/>
      <c r="L61" s="126"/>
      <c r="M61" s="42"/>
      <c r="N61" s="42"/>
      <c r="O61" s="43"/>
    </row>
    <row r="62" spans="2:15" x14ac:dyDescent="0.2">
      <c r="B62" s="15" t="s">
        <v>22</v>
      </c>
      <c r="C62" s="16"/>
      <c r="D62" s="24"/>
      <c r="E62" s="24"/>
      <c r="F62" s="24"/>
      <c r="G62" s="24"/>
      <c r="H62" s="24"/>
      <c r="I62" s="24"/>
      <c r="J62" s="24"/>
      <c r="K62" s="5"/>
      <c r="L62" s="124"/>
      <c r="M62" s="20"/>
      <c r="N62" s="20"/>
      <c r="O62" s="6"/>
    </row>
    <row r="63" spans="2:15" x14ac:dyDescent="0.2">
      <c r="B63" s="4"/>
      <c r="C63" s="18" t="s">
        <v>18</v>
      </c>
      <c r="D63" s="19"/>
      <c r="E63" s="19"/>
      <c r="F63" s="19"/>
      <c r="G63" s="19"/>
      <c r="H63" s="19"/>
      <c r="I63" s="19"/>
      <c r="J63" s="19"/>
      <c r="K63" s="5"/>
      <c r="L63" s="124">
        <v>4500</v>
      </c>
      <c r="M63" s="20">
        <f>D16</f>
        <v>645</v>
      </c>
      <c r="N63" s="20"/>
      <c r="O63" s="6"/>
    </row>
    <row r="64" spans="2:15" x14ac:dyDescent="0.2">
      <c r="B64" s="4"/>
      <c r="C64" s="18" t="s">
        <v>19</v>
      </c>
      <c r="D64" s="19"/>
      <c r="E64" s="19"/>
      <c r="F64" s="19"/>
      <c r="G64" s="19"/>
      <c r="H64" s="19"/>
      <c r="I64" s="19"/>
      <c r="J64" s="19"/>
      <c r="K64" s="5"/>
      <c r="L64" s="124">
        <v>4000</v>
      </c>
      <c r="M64" s="20">
        <f>D14</f>
        <v>750</v>
      </c>
      <c r="N64" s="20"/>
      <c r="O64" s="6"/>
    </row>
    <row r="65" spans="2:15" x14ac:dyDescent="0.2">
      <c r="B65" s="4"/>
      <c r="C65" s="18" t="s">
        <v>23</v>
      </c>
      <c r="D65" s="19"/>
      <c r="E65" s="19"/>
      <c r="F65" s="19"/>
      <c r="G65" s="19"/>
      <c r="H65" s="19"/>
      <c r="I65" s="19"/>
      <c r="J65" s="19"/>
      <c r="K65" s="5"/>
      <c r="L65" s="124">
        <v>7000</v>
      </c>
      <c r="M65" s="20"/>
      <c r="N65" s="20"/>
      <c r="O65" s="6"/>
    </row>
    <row r="66" spans="2:15" x14ac:dyDescent="0.2">
      <c r="B66" s="4"/>
      <c r="C66" s="18" t="s">
        <v>24</v>
      </c>
      <c r="D66" s="19"/>
      <c r="E66" s="19"/>
      <c r="F66" s="19"/>
      <c r="G66" s="19"/>
      <c r="H66" s="19"/>
      <c r="I66" s="19"/>
      <c r="J66" s="19"/>
      <c r="K66" s="5"/>
      <c r="L66" s="124">
        <v>4500</v>
      </c>
      <c r="M66" s="20">
        <f>D15</f>
        <v>2007</v>
      </c>
      <c r="N66" s="20"/>
      <c r="O66" s="6"/>
    </row>
    <row r="67" spans="2:15" ht="17" thickBot="1" x14ac:dyDescent="0.25">
      <c r="B67" s="4"/>
      <c r="C67" s="18" t="s">
        <v>13</v>
      </c>
      <c r="D67" s="21"/>
      <c r="E67" s="21"/>
      <c r="F67" s="21"/>
      <c r="G67" s="21"/>
      <c r="H67" s="21"/>
      <c r="I67" s="21"/>
      <c r="J67" s="21"/>
      <c r="K67" s="22"/>
      <c r="L67" s="125"/>
      <c r="M67" s="23">
        <f>SUM(M62:M66)</f>
        <v>3402</v>
      </c>
      <c r="N67" s="23"/>
      <c r="O67" s="6"/>
    </row>
    <row r="68" spans="2:15" ht="17" thickTop="1" x14ac:dyDescent="0.2">
      <c r="B68" s="28"/>
      <c r="C68" s="29"/>
      <c r="D68" s="30"/>
      <c r="E68" s="30"/>
      <c r="F68" s="30"/>
      <c r="G68" s="30"/>
      <c r="H68" s="30"/>
      <c r="I68" s="30"/>
      <c r="J68" s="30"/>
      <c r="K68" s="11"/>
      <c r="L68" s="127"/>
      <c r="M68" s="44"/>
      <c r="N68" s="44"/>
      <c r="O68" s="14"/>
    </row>
    <row r="69" spans="2:15" x14ac:dyDescent="0.2">
      <c r="B69" s="15" t="s">
        <v>25</v>
      </c>
      <c r="C69" s="16"/>
      <c r="D69" s="24"/>
      <c r="E69" s="24"/>
      <c r="F69" s="24"/>
      <c r="G69" s="24"/>
      <c r="H69" s="24"/>
      <c r="I69" s="24"/>
      <c r="J69" s="24"/>
      <c r="K69" s="5"/>
      <c r="L69" s="124"/>
      <c r="M69" s="45"/>
      <c r="N69" s="45"/>
      <c r="O69" s="6"/>
    </row>
    <row r="70" spans="2:15" x14ac:dyDescent="0.2">
      <c r="B70" s="4"/>
      <c r="C70" s="18" t="s">
        <v>26</v>
      </c>
      <c r="D70" s="19"/>
      <c r="E70" s="19"/>
      <c r="F70" s="19"/>
      <c r="G70" s="19"/>
      <c r="H70" s="19"/>
      <c r="I70" s="19"/>
      <c r="J70" s="19"/>
      <c r="K70" s="5"/>
      <c r="L70" s="124">
        <v>6000</v>
      </c>
      <c r="M70" s="20"/>
      <c r="N70" s="20"/>
      <c r="O70" s="6"/>
    </row>
    <row r="71" spans="2:15" ht="17" thickBot="1" x14ac:dyDescent="0.25">
      <c r="B71" s="37"/>
      <c r="C71" s="46"/>
      <c r="D71" s="41"/>
      <c r="E71" s="46"/>
      <c r="F71" s="46"/>
      <c r="G71" s="46"/>
      <c r="H71" s="46"/>
      <c r="I71" s="46"/>
      <c r="J71" s="46"/>
      <c r="K71" s="40"/>
      <c r="L71" s="41"/>
      <c r="M71" s="46"/>
      <c r="N71" s="46"/>
      <c r="O71" s="43"/>
    </row>
  </sheetData>
  <dataValidations count="1">
    <dataValidation type="decimal" allowBlank="1" showInputMessage="1" showErrorMessage="1" sqref="D43:D45 D65:D67" xr:uid="{00000000-0002-0000-0200-000000000000}">
      <formula1>0</formula1>
      <formula2>1</formula2>
    </dataValidation>
  </dataValidations>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Sources</vt:lpstr>
      <vt:lpstr>Power plants - overview</vt:lpstr>
      <vt:lpstr>Main activity CHP</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Deuchler</dc:creator>
  <cp:lastModifiedBy>Chael Kruip</cp:lastModifiedBy>
  <dcterms:created xsi:type="dcterms:W3CDTF">2013-10-25T13:04:42Z</dcterms:created>
  <dcterms:modified xsi:type="dcterms:W3CDTF">2018-07-26T09:00:50Z</dcterms:modified>
</cp:coreProperties>
</file>