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B6E71B28-88AC-8B4B-B419-2C0AA50ACE68}" xr6:coauthVersionLast="47" xr6:coauthVersionMax="47" xr10:uidLastSave="{00000000-0000-0000-0000-000000000000}"/>
  <bookViews>
    <workbookView xWindow="30080" yWindow="50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2" i="21" l="1"/>
  <c r="E57" i="21" l="1"/>
  <c r="E48" i="21"/>
  <c r="M16" i="13"/>
  <c r="H16" i="13" s="1"/>
  <c r="F47" i="21"/>
  <c r="M17" i="13"/>
  <c r="H17" i="13" s="1"/>
  <c r="F46" i="21"/>
  <c r="M7" i="13"/>
  <c r="H7" i="13" s="1"/>
  <c r="E12" i="12" s="1"/>
  <c r="F48" i="21" l="1"/>
  <c r="E43" i="21" s="1"/>
  <c r="G37" i="21"/>
  <c r="H37" i="21" s="1"/>
  <c r="G36" i="21"/>
  <c r="H36" i="21" s="1"/>
  <c r="M8" i="13"/>
  <c r="H8" i="13" s="1"/>
  <c r="M12" i="13"/>
  <c r="H12" i="13" s="1"/>
  <c r="M11" i="13"/>
  <c r="H11" i="13" s="1"/>
  <c r="H38" i="21" l="1"/>
  <c r="E33" i="21" s="1"/>
  <c r="G38" i="21"/>
  <c r="E32" i="21" s="1"/>
  <c r="M13" i="13"/>
  <c r="H13" i="13" s="1"/>
  <c r="E16" i="12" l="1"/>
  <c r="E33" i="12"/>
  <c r="E32" i="12"/>
  <c r="E31" i="12"/>
  <c r="K6" i="13"/>
  <c r="H6" i="13" s="1"/>
  <c r="E11" i="12" s="1"/>
  <c r="E24" i="12" l="1"/>
  <c r="E20" i="12" l="1"/>
</calcChain>
</file>

<file path=xl/sharedStrings.xml><?xml version="1.0" encoding="utf-8"?>
<sst xmlns="http://schemas.openxmlformats.org/spreadsheetml/2006/main" count="196" uniqueCount="124">
  <si>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</si>
  <si>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</si>
  <si>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</si>
  <si>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</si>
  <si>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</si>
  <si>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</si>
  <si>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</si>
  <si>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</si>
  <si>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</si>
  <si>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</si>
  <si>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</si>
  <si>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</si>
  <si>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</si>
  <si>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</si>
  <si>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</si>
  <si>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</si>
  <si>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</si>
  <si>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</si>
  <si>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</si>
  <si>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</si>
  <si>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</si>
  <si>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</si>
  <si>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</si>
  <si>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</si>
  <si>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</si>
  <si>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</si>
  <si>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</si>
  <si>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</si>
  <si>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</si>
  <si>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</si>
  <si>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</si>
  <si>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</si>
  <si>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</si>
  <si>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</si>
  <si>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</si>
  <si>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</si>
  <si>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</si>
  <si>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</si>
  <si>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</si>
  <si>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</si>
  <si>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</si>
  <si>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</si>
  <si>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</si>
  <si>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</si>
  <si>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</si>
  <si>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</si>
  <si>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</si>
  <si>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</si>
  <si>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</si>
  <si>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</si>
  <si>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</si>
  <si>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</si>
  <si>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</si>
  <si>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</si>
  <si>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</si>
  <si>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</si>
  <si>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Heat output capacity</t>
  </si>
  <si>
    <t>Investment cost with ccs</t>
  </si>
  <si>
    <r>
      <t>Variable operational and maintenance costs</t>
    </r>
    <r>
      <rPr>
        <sz val="12"/>
        <color theme="1"/>
        <rFont val="Calibri"/>
        <family val="2"/>
        <scheme val="minor"/>
      </rPr>
      <t xml:space="preserve"> for ccs</t>
    </r>
  </si>
  <si>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</si>
  <si>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</si>
  <si>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</si>
  <si>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</si>
  <si>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</si>
  <si>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</si>
  <si>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</si>
  <si>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</si>
  <si>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</si>
  <si>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</si>
  <si>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</si>
  <si>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</si>
  <si>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</si>
  <si>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</si>
  <si>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</si>
  <si>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</si>
  <si>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         Initial investment costs</t>
  </si>
  <si>
    <t>Parameter</t>
  </si>
  <si>
    <t>Technical</t>
  </si>
  <si>
    <t>Costs</t>
  </si>
  <si>
    <r>
      <t>Fixed operational and maintenance cost</t>
    </r>
    <r>
      <rPr>
        <sz val="12"/>
        <color theme="1"/>
        <rFont val="Calibri"/>
        <family val="2"/>
        <scheme val="minor"/>
      </rPr>
      <t>s</t>
    </r>
  </si>
  <si>
    <t xml:space="preserve">Land use of plant </t>
  </si>
  <si>
    <t>Cost</t>
  </si>
  <si>
    <t>Comments</t>
  </si>
  <si>
    <t>Notes</t>
  </si>
  <si>
    <t>ETM Library URL</t>
  </si>
  <si>
    <t>Fraunhofer</t>
  </si>
  <si>
    <t>NA</t>
  </si>
  <si>
    <t>DE</t>
  </si>
  <si>
    <r>
      <t>M</t>
    </r>
    <r>
      <rPr>
        <sz val="12"/>
        <color theme="1"/>
        <rFont val="Calibri"/>
        <family val="2"/>
        <scheme val="minor"/>
      </rPr>
      <t>Wp</t>
    </r>
  </si>
  <si>
    <t>MWp</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</si>
  <si>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</si>
  <si>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</si>
  <si>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</si>
  <si>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</si>
  <si>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</si>
  <si>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</si>
  <si>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https://refman.energytransitionmodel.com/publications/2080</t>
  </si>
  <si>
    <t>Frauhofer 2018</t>
  </si>
  <si>
    <t>https://www.ise.fraunhofer.de/content/dam/ise/de/documents/publications/studies/Photovoltaics-Report.pdf</t>
  </si>
  <si>
    <t>See https://github.com/quintel/documentation/blob/master/general/cost_calculations.md#weighted-average-cost-of-capital</t>
  </si>
  <si>
    <t>Lotte van Vlimmeren</t>
  </si>
  <si>
    <t>Oceans of Energy</t>
  </si>
  <si>
    <t>Oceans of Energy assumptions</t>
  </si>
  <si>
    <t>For solar on sea there is no data available. Therefore, the same conservative assumption is made for the efficiency as for solar on land.</t>
  </si>
  <si>
    <t>Estimated to be equal to solar on land.</t>
  </si>
  <si>
    <t>Land use</t>
  </si>
  <si>
    <t>km2/MW</t>
  </si>
  <si>
    <t>Estimation 1</t>
  </si>
  <si>
    <t>Estimation 2</t>
  </si>
  <si>
    <t>These values are assumptions based on modelling of an solar on sea company. Since there is no data available for solar on sea yeat, this data is used.</t>
  </si>
  <si>
    <t>For the technical lifetime, at least 20 years is expected. The technical lifetime for solar on land is 25 years, which could also be possible for solar on sea.</t>
  </si>
  <si>
    <t xml:space="preserve">km2 </t>
  </si>
  <si>
    <t>Average</t>
  </si>
  <si>
    <t>Estimation Oceans of Energy</t>
  </si>
  <si>
    <t>Availability</t>
  </si>
  <si>
    <t>euro/MW</t>
  </si>
  <si>
    <t>Efficiency</t>
  </si>
  <si>
    <t>Fraunhofer Institute - Fraunhofer Photovoltaics Report 2017</t>
  </si>
  <si>
    <t>Follows from the output capacity of 750 MW</t>
  </si>
  <si>
    <t>energy_power_solar_pv_offshore.ad</t>
  </si>
  <si>
    <t>Various</t>
  </si>
  <si>
    <t>Expert interview Oceans of Energy</t>
  </si>
  <si>
    <t>Expert estimate Oceans of Energy</t>
  </si>
  <si>
    <t>Assumed to be equal to energy_power_solar_pv_solar_radiation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</si>
</sst>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color rgb="FFFF0000"/>
      <name val="Calibri"/>
      <family val="2"/>
      <scheme val="minor"/>
    </font>
    <font>
      <sz val="8"/>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0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9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4" fillId="2" borderId="0" xfId="0" applyFont="1" applyFill="1"/>
    <xf numFmtId="0" fontId="0" fillId="2" borderId="12" xfId="0" applyFill="1" applyBorder="1"/>
    <xf numFmtId="0" fontId="26" fillId="3" borderId="7" xfId="0" applyFont="1" applyFill="1" applyBorder="1"/>
    <xf numFmtId="0" fontId="27" fillId="3" borderId="17" xfId="0" applyFont="1" applyFill="1" applyBorder="1"/>
    <xf numFmtId="0" fontId="28" fillId="3" borderId="7" xfId="0" applyFont="1" applyFill="1" applyBorder="1" applyAlignment="1">
      <alignment vertical="center"/>
    </xf>
    <xf numFmtId="0" fontId="28" fillId="3" borderId="1" xfId="0" applyFont="1" applyFill="1" applyBorder="1" applyAlignment="1">
      <alignment vertical="center"/>
    </xf>
    <xf numFmtId="0" fontId="26" fillId="3" borderId="0" xfId="0" applyFont="1" applyFill="1" applyBorder="1"/>
    <xf numFmtId="0" fontId="20" fillId="2" borderId="0" xfId="0" applyFont="1" applyFill="1"/>
    <xf numFmtId="0" fontId="20" fillId="2"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4" fillId="2" borderId="5" xfId="0" applyFont="1" applyFill="1" applyBorder="1"/>
    <xf numFmtId="0" fontId="25" fillId="2" borderId="0" xfId="0" applyFont="1" applyFill="1" applyBorder="1"/>
    <xf numFmtId="0" fontId="25" fillId="2" borderId="9" xfId="0" applyFont="1" applyFill="1" applyBorder="1"/>
    <xf numFmtId="0" fontId="0" fillId="2" borderId="15" xfId="0"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19" fillId="2" borderId="3" xfId="0" applyFont="1" applyFill="1" applyBorder="1"/>
    <xf numFmtId="0" fontId="19" fillId="0" borderId="0" xfId="0" applyFont="1" applyFill="1" applyBorder="1"/>
    <xf numFmtId="0" fontId="27" fillId="0" borderId="0" xfId="0" applyFont="1" applyFill="1" applyBorder="1"/>
    <xf numFmtId="0" fontId="19" fillId="2" borderId="0" xfId="0" applyFont="1" applyFill="1" applyBorder="1"/>
    <xf numFmtId="0" fontId="19" fillId="2" borderId="18" xfId="0" applyFont="1" applyFill="1" applyBorder="1"/>
    <xf numFmtId="0" fontId="19" fillId="2" borderId="6" xfId="0" applyFont="1" applyFill="1" applyBorder="1"/>
    <xf numFmtId="0" fontId="26" fillId="0" borderId="0" xfId="0"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0" xfId="0" applyFont="1" applyFill="1"/>
    <xf numFmtId="0" fontId="25" fillId="2" borderId="6" xfId="0" applyFont="1" applyFill="1" applyBorder="1"/>
    <xf numFmtId="0" fontId="19" fillId="2" borderId="4" xfId="0" applyFont="1" applyFill="1" applyBorder="1"/>
    <xf numFmtId="0" fontId="25" fillId="2" borderId="0" xfId="0" applyFont="1" applyFill="1"/>
    <xf numFmtId="0" fontId="19"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vertical="center"/>
    </xf>
    <xf numFmtId="0" fontId="19" fillId="0" borderId="0" xfId="0" applyNumberFormat="1" applyFont="1" applyFill="1" applyBorder="1" applyAlignment="1" applyProtection="1">
      <alignment horizontal="left" vertical="center"/>
    </xf>
    <xf numFmtId="166" fontId="19" fillId="0" borderId="0" xfId="0" applyNumberFormat="1" applyFont="1" applyFill="1" applyBorder="1" applyAlignment="1" applyProtection="1">
      <alignment vertical="center"/>
    </xf>
    <xf numFmtId="166" fontId="19" fillId="2" borderId="0" xfId="0" applyNumberFormat="1" applyFont="1" applyFill="1" applyBorder="1" applyAlignment="1" applyProtection="1">
      <alignment vertical="center"/>
    </xf>
    <xf numFmtId="10" fontId="19" fillId="0" borderId="0" xfId="0" applyNumberFormat="1" applyFont="1" applyFill="1" applyBorder="1" applyAlignment="1" applyProtection="1">
      <alignment horizontal="left" vertical="center" indent="2"/>
    </xf>
    <xf numFmtId="165"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164" fontId="19" fillId="0"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21" xfId="0" applyNumberFormat="1" applyFont="1" applyFill="1" applyBorder="1" applyAlignment="1" applyProtection="1">
      <alignment horizontal="right" vertical="center"/>
    </xf>
    <xf numFmtId="3" fontId="19" fillId="0" borderId="0" xfId="0" applyNumberFormat="1" applyFont="1" applyFill="1" applyBorder="1" applyAlignment="1" applyProtection="1">
      <alignment horizontal="left" vertical="center" indent="3"/>
    </xf>
    <xf numFmtId="164" fontId="19" fillId="2" borderId="0" xfId="0" applyNumberFormat="1" applyFont="1" applyFill="1" applyBorder="1"/>
    <xf numFmtId="0" fontId="26" fillId="3" borderId="17" xfId="0" applyFont="1" applyFill="1" applyBorder="1"/>
    <xf numFmtId="0" fontId="26" fillId="3" borderId="2" xfId="0" applyFont="1" applyFill="1" applyBorder="1"/>
    <xf numFmtId="0" fontId="19" fillId="2" borderId="2" xfId="0" applyFont="1" applyFill="1" applyBorder="1"/>
    <xf numFmtId="0" fontId="30" fillId="3" borderId="0" xfId="0" applyFont="1" applyFill="1" applyBorder="1"/>
    <xf numFmtId="0" fontId="19" fillId="2" borderId="7" xfId="0" applyFont="1" applyFill="1" applyBorder="1"/>
    <xf numFmtId="0" fontId="25" fillId="0" borderId="0" xfId="0" applyFont="1" applyFill="1" applyBorder="1"/>
    <xf numFmtId="0" fontId="27" fillId="3" borderId="0" xfId="0" applyFont="1" applyFill="1" applyBorder="1"/>
    <xf numFmtId="10" fontId="19" fillId="2" borderId="0" xfId="0" applyNumberFormat="1" applyFont="1" applyFill="1" applyBorder="1" applyAlignment="1" applyProtection="1">
      <alignment horizontal="left" vertical="center" indent="2"/>
    </xf>
    <xf numFmtId="0" fontId="25" fillId="2" borderId="0" xfId="0" applyNumberFormat="1" applyFont="1" applyFill="1" applyBorder="1" applyAlignment="1" applyProtection="1">
      <alignment horizontal="left" vertical="center"/>
    </xf>
    <xf numFmtId="0" fontId="17" fillId="0" borderId="0" xfId="0" applyFont="1" applyFill="1" applyBorder="1"/>
    <xf numFmtId="0" fontId="16" fillId="0" borderId="0" xfId="0" applyFont="1" applyFill="1" applyBorder="1"/>
    <xf numFmtId="0" fontId="15" fillId="0" borderId="0" xfId="0" applyFont="1" applyFill="1" applyBorder="1"/>
    <xf numFmtId="0" fontId="14" fillId="0" borderId="0" xfId="0" applyFont="1" applyFill="1" applyBorder="1"/>
    <xf numFmtId="164" fontId="19" fillId="2" borderId="18" xfId="0" applyNumberFormat="1" applyFont="1" applyFill="1" applyBorder="1"/>
    <xf numFmtId="0" fontId="25" fillId="2" borderId="16" xfId="0" applyFont="1" applyFill="1" applyBorder="1"/>
    <xf numFmtId="0" fontId="12" fillId="0" borderId="0" xfId="0" applyFont="1" applyFill="1" applyBorder="1"/>
    <xf numFmtId="0" fontId="11" fillId="0" borderId="0" xfId="0" applyFont="1" applyFill="1" applyBorder="1"/>
    <xf numFmtId="0" fontId="10" fillId="0" borderId="0" xfId="0" applyFont="1" applyFill="1" applyBorder="1"/>
    <xf numFmtId="1" fontId="19" fillId="2" borderId="21"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0" fontId="8" fillId="2" borderId="0" xfId="177" applyFont="1" applyFill="1" applyBorder="1" applyAlignment="1" applyProtection="1">
      <alignment vertical="top"/>
    </xf>
    <xf numFmtId="2" fontId="19" fillId="2" borderId="21" xfId="0" applyNumberFormat="1" applyFont="1" applyFill="1" applyBorder="1"/>
    <xf numFmtId="0" fontId="25" fillId="2" borderId="17" xfId="0" applyFont="1" applyFill="1" applyBorder="1"/>
    <xf numFmtId="0" fontId="7" fillId="2" borderId="2" xfId="0" applyFont="1" applyFill="1" applyBorder="1"/>
    <xf numFmtId="0" fontId="25" fillId="2" borderId="7" xfId="0" applyFont="1" applyFill="1" applyBorder="1"/>
    <xf numFmtId="0" fontId="7" fillId="2" borderId="0" xfId="0" applyFont="1" applyFill="1" applyBorder="1"/>
    <xf numFmtId="0" fontId="3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7" fillId="0" borderId="0" xfId="0" applyFont="1" applyFill="1" applyBorder="1"/>
    <xf numFmtId="166"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25" fillId="2" borderId="9"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3" fontId="6" fillId="0" borderId="0" xfId="0" applyNumberFormat="1" applyFont="1" applyFill="1" applyBorder="1" applyAlignment="1" applyProtection="1">
      <alignment horizontal="left" vertical="center" indent="3"/>
    </xf>
    <xf numFmtId="10" fontId="6" fillId="0"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vertical="center"/>
    </xf>
    <xf numFmtId="0" fontId="24" fillId="2" borderId="19" xfId="0" applyFont="1" applyFill="1" applyBorder="1"/>
    <xf numFmtId="0" fontId="0" fillId="2" borderId="5" xfId="0" applyFill="1" applyBorder="1"/>
    <xf numFmtId="0" fontId="0" fillId="2" borderId="5" xfId="0" applyFont="1" applyFill="1" applyBorder="1"/>
    <xf numFmtId="0" fontId="21" fillId="2" borderId="5" xfId="0" applyFont="1" applyFill="1" applyBorder="1"/>
    <xf numFmtId="0" fontId="27" fillId="2" borderId="9" xfId="0" applyFont="1" applyFill="1" applyBorder="1"/>
    <xf numFmtId="164" fontId="19" fillId="2" borderId="21" xfId="0" applyNumberFormat="1" applyFont="1" applyFill="1" applyBorder="1"/>
    <xf numFmtId="0" fontId="15" fillId="2" borderId="0" xfId="0" applyFont="1" applyFill="1" applyBorder="1"/>
    <xf numFmtId="0" fontId="26" fillId="2" borderId="0" xfId="0" applyFont="1" applyFill="1" applyBorder="1"/>
    <xf numFmtId="0" fontId="31" fillId="2" borderId="0" xfId="0" applyFont="1" applyFill="1" applyBorder="1"/>
    <xf numFmtId="0" fontId="5" fillId="2" borderId="0" xfId="0" applyFont="1" applyFill="1" applyBorder="1"/>
    <xf numFmtId="0" fontId="5" fillId="2" borderId="0" xfId="0" applyFont="1" applyFill="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5" xfId="0" applyFont="1" applyFill="1" applyBorder="1"/>
    <xf numFmtId="167" fontId="5" fillId="2" borderId="0" xfId="0" applyNumberFormat="1" applyFont="1" applyFill="1" applyBorder="1"/>
    <xf numFmtId="0" fontId="25" fillId="2" borderId="19"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2" fontId="33" fillId="4" borderId="18" xfId="0" applyNumberFormat="1" applyFont="1" applyFill="1" applyBorder="1"/>
    <xf numFmtId="3" fontId="4" fillId="0" borderId="0" xfId="0" applyNumberFormat="1" applyFont="1" applyFill="1" applyBorder="1" applyAlignment="1" applyProtection="1">
      <alignment horizontal="left" vertical="center" indent="3"/>
    </xf>
    <xf numFmtId="0" fontId="4" fillId="2" borderId="18" xfId="0" applyFont="1" applyFill="1" applyBorder="1"/>
    <xf numFmtId="0" fontId="4" fillId="2" borderId="20" xfId="0" applyFont="1" applyFill="1" applyBorder="1"/>
    <xf numFmtId="0" fontId="33" fillId="4" borderId="18" xfId="0" applyFont="1" applyFill="1" applyBorder="1"/>
    <xf numFmtId="0" fontId="4" fillId="0" borderId="0" xfId="0" applyFont="1" applyFill="1" applyBorder="1"/>
    <xf numFmtId="2" fontId="25" fillId="0" borderId="0" xfId="0" applyNumberFormat="1" applyFont="1" applyFill="1" applyBorder="1" applyAlignment="1" applyProtection="1">
      <alignment horizontal="right" vertical="center"/>
    </xf>
    <xf numFmtId="2" fontId="19" fillId="0" borderId="0" xfId="0" applyNumberFormat="1" applyFont="1" applyFill="1" applyBorder="1"/>
    <xf numFmtId="2" fontId="19" fillId="0" borderId="18" xfId="0" applyNumberFormat="1" applyFont="1" applyFill="1" applyBorder="1" applyAlignment="1" applyProtection="1">
      <alignment vertical="center"/>
    </xf>
    <xf numFmtId="0" fontId="3" fillId="2" borderId="0" xfId="0" applyFont="1" applyFill="1" applyBorder="1"/>
    <xf numFmtId="164" fontId="19" fillId="2" borderId="18" xfId="0" applyNumberFormat="1" applyFont="1" applyFill="1" applyBorder="1" applyAlignment="1" applyProtection="1">
      <alignment horizontal="right" vertical="center"/>
    </xf>
    <xf numFmtId="164" fontId="3" fillId="0" borderId="18" xfId="0" applyNumberFormat="1" applyFont="1" applyFill="1" applyBorder="1" applyAlignment="1" applyProtection="1">
      <alignment vertical="center"/>
    </xf>
    <xf numFmtId="0" fontId="25" fillId="2" borderId="18" xfId="0" applyFont="1" applyFill="1" applyBorder="1"/>
    <xf numFmtId="0" fontId="19" fillId="2" borderId="15" xfId="0" applyFont="1" applyFill="1" applyBorder="1"/>
    <xf numFmtId="0" fontId="25" fillId="2" borderId="5" xfId="0" applyFont="1" applyFill="1" applyBorder="1"/>
    <xf numFmtId="0" fontId="19" fillId="2" borderId="5" xfId="0" applyFont="1" applyFill="1" applyBorder="1"/>
    <xf numFmtId="0" fontId="19" fillId="2" borderId="12"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49" fontId="26" fillId="2" borderId="0" xfId="0" applyNumberFormat="1" applyFont="1" applyFill="1" applyBorder="1" applyAlignment="1">
      <alignment horizontal="left"/>
    </xf>
    <xf numFmtId="0" fontId="26" fillId="3" borderId="9" xfId="0" applyFont="1" applyFill="1" applyBorder="1"/>
    <xf numFmtId="0" fontId="2" fillId="2" borderId="0" xfId="0" applyFont="1" applyFill="1" applyBorder="1"/>
    <xf numFmtId="0" fontId="34" fillId="2" borderId="0" xfId="0" applyFont="1" applyFill="1" applyBorder="1"/>
    <xf numFmtId="0" fontId="2" fillId="0" borderId="0" xfId="0" applyNumberFormat="1" applyFont="1" applyFill="1" applyBorder="1" applyAlignment="1" applyProtection="1">
      <alignment horizontal="left" vertical="center" indent="2"/>
    </xf>
    <xf numFmtId="0" fontId="2" fillId="0" borderId="0" xfId="0" applyNumberFormat="1" applyFont="1" applyFill="1" applyBorder="1" applyAlignment="1" applyProtection="1">
      <alignment horizontal="left" vertical="center"/>
    </xf>
    <xf numFmtId="0" fontId="2" fillId="0" borderId="0" xfId="0" applyFont="1" applyFill="1" applyBorder="1"/>
    <xf numFmtId="165" fontId="5" fillId="2" borderId="0" xfId="0" applyNumberFormat="1" applyFont="1" applyFill="1" applyBorder="1"/>
    <xf numFmtId="2" fontId="5" fillId="2" borderId="0" xfId="0" applyNumberFormat="1" applyFont="1" applyFill="1" applyBorder="1"/>
    <xf numFmtId="0" fontId="2" fillId="2" borderId="18" xfId="0" applyFont="1" applyFill="1" applyBorder="1"/>
    <xf numFmtId="2" fontId="13" fillId="2" borderId="18" xfId="0" applyNumberFormat="1" applyFont="1" applyFill="1" applyBorder="1"/>
    <xf numFmtId="2" fontId="33" fillId="4" borderId="0" xfId="0" applyNumberFormat="1" applyFont="1" applyFill="1" applyBorder="1"/>
    <xf numFmtId="166" fontId="2" fillId="0" borderId="0" xfId="0" applyNumberFormat="1" applyFont="1" applyFill="1" applyBorder="1" applyAlignment="1" applyProtection="1">
      <alignment vertical="center"/>
    </xf>
    <xf numFmtId="0" fontId="32" fillId="2" borderId="14" xfId="0" applyFont="1" applyFill="1" applyBorder="1"/>
    <xf numFmtId="0" fontId="32" fillId="2" borderId="9" xfId="0" applyFont="1" applyFill="1" applyBorder="1"/>
    <xf numFmtId="0" fontId="32" fillId="2" borderId="8" xfId="0" applyFont="1" applyFill="1" applyBorder="1"/>
    <xf numFmtId="0" fontId="33" fillId="4" borderId="0" xfId="0"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0" fontId="2" fillId="2" borderId="0" xfId="0" applyFont="1" applyFill="1" applyBorder="1" applyAlignment="1">
      <alignment vertical="top"/>
    </xf>
    <xf numFmtId="0" fontId="8" fillId="2" borderId="15" xfId="0" applyFont="1" applyFill="1" applyBorder="1"/>
    <xf numFmtId="0" fontId="8" fillId="2" borderId="5" xfId="0" applyFont="1" applyFill="1" applyBorder="1"/>
    <xf numFmtId="14" fontId="2" fillId="2" borderId="0" xfId="0" applyNumberFormat="1" applyFont="1" applyFill="1" applyBorder="1" applyAlignment="1">
      <alignment horizontal="left"/>
    </xf>
    <xf numFmtId="14" fontId="3" fillId="2" borderId="0" xfId="0" applyNumberFormat="1" applyFont="1" applyFill="1" applyBorder="1" applyAlignment="1">
      <alignment horizontal="right"/>
    </xf>
    <xf numFmtId="0" fontId="22" fillId="2" borderId="0" xfId="177" applyNumberFormat="1" applyFill="1" applyBorder="1" applyAlignment="1" applyProtection="1"/>
    <xf numFmtId="49" fontId="3" fillId="2" borderId="0" xfId="0" applyNumberFormat="1" applyFont="1" applyFill="1" applyBorder="1"/>
    <xf numFmtId="0" fontId="8" fillId="2" borderId="10" xfId="0" applyFont="1" applyFill="1" applyBorder="1"/>
    <xf numFmtId="0" fontId="8" fillId="2" borderId="11" xfId="0" applyFont="1" applyFill="1" applyBorder="1"/>
    <xf numFmtId="0" fontId="3" fillId="2" borderId="11" xfId="0" applyFont="1" applyFill="1" applyBorder="1"/>
    <xf numFmtId="49" fontId="8" fillId="2" borderId="11" xfId="0" applyNumberFormat="1" applyFont="1" applyFill="1" applyBorder="1"/>
    <xf numFmtId="0" fontId="8" fillId="2" borderId="12" xfId="0" applyFont="1" applyFill="1" applyBorder="1"/>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xf numFmtId="0" fontId="1" fillId="2" borderId="0" xfId="0" applyFont="1" applyFill="1" applyBorder="1"/>
    <xf numFmtId="0" fontId="1" fillId="2" borderId="18" xfId="0" applyFont="1" applyFill="1" applyBorder="1"/>
    <xf numFmtId="49" fontId="1" fillId="2" borderId="0" xfId="0" applyNumberFormat="1" applyFont="1" applyFill="1" applyBorder="1"/>
    <xf numFmtId="1" fontId="18" fillId="0" borderId="18" xfId="0" applyNumberFormat="1" applyFont="1" applyFill="1" applyBorder="1" applyAlignment="1" applyProtection="1">
      <alignment horizontal="right" vertical="center"/>
    </xf>
  </cellXfs>
  <cellStyles count="3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876300</xdr:colOff>
      <xdr:row>8</xdr:row>
      <xdr:rowOff>25400</xdr:rowOff>
    </xdr:from>
    <xdr:to>
      <xdr:col>13</xdr:col>
      <xdr:colOff>647700</xdr:colOff>
      <xdr:row>16</xdr:row>
      <xdr:rowOff>109376</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8077200" y="1663700"/>
          <a:ext cx="7391400" cy="17095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F10" sqref="F10"/>
    </sheetView>
  </sheetViews>
  <sheetFormatPr baseColWidth="10" defaultColWidth="10.6640625" defaultRowHeight="16"/>
  <cols>
    <col min="1" max="1" width="3.5" style="57" customWidth="1"/>
    <col min="2" max="2" width="12" style="29" customWidth="1"/>
    <col min="3" max="3" width="38.5" style="29" customWidth="1"/>
    <col min="4" max="16384" width="10.6640625" style="29"/>
  </cols>
  <sheetData>
    <row r="1" spans="1:4" s="55" customFormat="1">
      <c r="A1" s="53"/>
      <c r="B1" s="54"/>
      <c r="C1" s="54"/>
    </row>
    <row r="2" spans="1:4" ht="21">
      <c r="A2" s="7"/>
      <c r="B2" s="56" t="s">
        <v>16</v>
      </c>
      <c r="C2" s="56"/>
    </row>
    <row r="3" spans="1:4">
      <c r="A3" s="7"/>
      <c r="B3" s="11"/>
      <c r="C3" s="11"/>
    </row>
    <row r="4" spans="1:4">
      <c r="A4" s="7"/>
      <c r="B4" s="8" t="s">
        <v>17</v>
      </c>
      <c r="C4" s="54" t="s">
        <v>119</v>
      </c>
      <c r="D4" s="146"/>
    </row>
    <row r="5" spans="1:4">
      <c r="A5" s="7"/>
      <c r="B5" s="9" t="s">
        <v>59</v>
      </c>
      <c r="C5" s="151" t="s">
        <v>100</v>
      </c>
      <c r="D5" s="147"/>
    </row>
    <row r="6" spans="1:4">
      <c r="A6" s="7"/>
      <c r="B6" s="10" t="s">
        <v>19</v>
      </c>
      <c r="C6" s="152" t="s">
        <v>20</v>
      </c>
      <c r="D6" s="150"/>
    </row>
    <row r="7" spans="1:4">
      <c r="A7" s="7"/>
      <c r="B7" s="11"/>
      <c r="C7" s="11"/>
    </row>
    <row r="8" spans="1:4">
      <c r="A8" s="7"/>
      <c r="B8" s="11"/>
      <c r="C8" s="11"/>
    </row>
    <row r="9" spans="1:4">
      <c r="A9" s="7"/>
      <c r="B9" s="85" t="s">
        <v>60</v>
      </c>
      <c r="C9" s="86"/>
      <c r="D9" s="146"/>
    </row>
    <row r="10" spans="1:4">
      <c r="A10" s="7"/>
      <c r="B10" s="87"/>
      <c r="C10" s="88"/>
      <c r="D10" s="147"/>
    </row>
    <row r="11" spans="1:4">
      <c r="A11" s="7"/>
      <c r="B11" s="87" t="s">
        <v>61</v>
      </c>
      <c r="C11" s="89" t="s">
        <v>62</v>
      </c>
      <c r="D11" s="147"/>
    </row>
    <row r="12" spans="1:4" ht="17" thickBot="1">
      <c r="A12" s="7"/>
      <c r="B12" s="87"/>
      <c r="C12" s="20" t="s">
        <v>63</v>
      </c>
      <c r="D12" s="147"/>
    </row>
    <row r="13" spans="1:4" ht="17" thickBot="1">
      <c r="A13" s="7"/>
      <c r="B13" s="87"/>
      <c r="C13" s="90" t="s">
        <v>64</v>
      </c>
      <c r="D13" s="147"/>
    </row>
    <row r="14" spans="1:4">
      <c r="A14" s="7"/>
      <c r="B14" s="87"/>
      <c r="C14" s="88" t="s">
        <v>65</v>
      </c>
      <c r="D14" s="147"/>
    </row>
    <row r="15" spans="1:4">
      <c r="A15" s="7"/>
      <c r="B15" s="87"/>
      <c r="C15" s="88"/>
      <c r="D15" s="147"/>
    </row>
    <row r="16" spans="1:4">
      <c r="A16" s="7"/>
      <c r="B16" s="87" t="s">
        <v>66</v>
      </c>
      <c r="C16" s="91" t="s">
        <v>67</v>
      </c>
      <c r="D16" s="147"/>
    </row>
    <row r="17" spans="1:4">
      <c r="A17" s="7"/>
      <c r="B17" s="87"/>
      <c r="C17" s="92" t="s">
        <v>68</v>
      </c>
      <c r="D17" s="147"/>
    </row>
    <row r="18" spans="1:4">
      <c r="A18" s="7"/>
      <c r="B18" s="87"/>
      <c r="C18" s="93" t="s">
        <v>69</v>
      </c>
      <c r="D18" s="147"/>
    </row>
    <row r="19" spans="1:4">
      <c r="A19" s="7"/>
      <c r="B19" s="87"/>
      <c r="C19" s="94" t="s">
        <v>70</v>
      </c>
      <c r="D19" s="147"/>
    </row>
    <row r="20" spans="1:4">
      <c r="A20" s="7"/>
      <c r="B20" s="95"/>
      <c r="C20" s="96" t="s">
        <v>71</v>
      </c>
      <c r="D20" s="147"/>
    </row>
    <row r="21" spans="1:4">
      <c r="A21" s="7"/>
      <c r="B21" s="95"/>
      <c r="C21" s="97" t="s">
        <v>72</v>
      </c>
      <c r="D21" s="147"/>
    </row>
    <row r="22" spans="1:4">
      <c r="A22" s="7"/>
      <c r="B22" s="95"/>
      <c r="C22" s="98" t="s">
        <v>73</v>
      </c>
      <c r="D22" s="147"/>
    </row>
    <row r="23" spans="1:4">
      <c r="A23" s="7"/>
      <c r="B23" s="95"/>
      <c r="C23" s="99" t="s">
        <v>74</v>
      </c>
      <c r="D23" s="147"/>
    </row>
    <row r="24" spans="1:4">
      <c r="B24" s="57"/>
      <c r="D24" s="147"/>
    </row>
    <row r="25" spans="1:4">
      <c r="B25" s="148"/>
      <c r="C25" s="149"/>
      <c r="D25" s="15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8"/>
  <sheetViews>
    <sheetView tabSelected="1" topLeftCell="A5" workbookViewId="0">
      <selection activeCell="M21" sqref="M21"/>
    </sheetView>
  </sheetViews>
  <sheetFormatPr baseColWidth="10" defaultColWidth="10.6640625" defaultRowHeight="16"/>
  <cols>
    <col min="1" max="1" width="3.5" style="4" customWidth="1"/>
    <col min="2" max="2" width="3.6640625" style="4" customWidth="1"/>
    <col min="3" max="3" width="46.33203125" style="4" customWidth="1"/>
    <col min="4" max="4" width="12.5" style="4" customWidth="1"/>
    <col min="5" max="5" width="17.5" style="4" customWidth="1"/>
    <col min="6" max="6" width="4.5" style="4" customWidth="1"/>
    <col min="7" max="7" width="35.33203125" style="4" customWidth="1"/>
    <col min="8" max="8" width="5.1640625" style="4" customWidth="1"/>
    <col min="9" max="9" width="42.5" style="4" customWidth="1"/>
    <col min="10" max="10" width="5.5" style="4" customWidth="1"/>
    <col min="11" max="16384" width="10.6640625" style="4"/>
  </cols>
  <sheetData>
    <row r="1" spans="1:11">
      <c r="B1" s="12"/>
      <c r="C1" s="12"/>
      <c r="D1" s="13"/>
      <c r="E1" s="13"/>
      <c r="F1" s="13"/>
      <c r="G1" s="13"/>
      <c r="H1" s="13"/>
      <c r="I1" s="12"/>
    </row>
    <row r="2" spans="1:11">
      <c r="B2" s="183" t="s">
        <v>95</v>
      </c>
      <c r="C2" s="184"/>
      <c r="D2" s="184"/>
      <c r="E2" s="185"/>
      <c r="F2" s="13"/>
      <c r="G2" s="13"/>
      <c r="H2" s="13"/>
      <c r="I2" s="12"/>
    </row>
    <row r="3" spans="1:11">
      <c r="B3" s="186"/>
      <c r="C3" s="187"/>
      <c r="D3" s="187"/>
      <c r="E3" s="188"/>
      <c r="F3" s="13"/>
      <c r="G3" s="13"/>
      <c r="H3" s="13"/>
      <c r="I3" s="12"/>
    </row>
    <row r="4" spans="1:11">
      <c r="B4" s="186"/>
      <c r="C4" s="187"/>
      <c r="D4" s="187"/>
      <c r="E4" s="188"/>
      <c r="F4" s="13"/>
      <c r="G4" s="13"/>
      <c r="H4" s="13"/>
      <c r="I4" s="12"/>
    </row>
    <row r="5" spans="1:11">
      <c r="B5" s="189"/>
      <c r="C5" s="190"/>
      <c r="D5" s="190"/>
      <c r="E5" s="191"/>
      <c r="F5" s="13"/>
      <c r="G5" s="13"/>
      <c r="H5" s="13"/>
      <c r="I5" s="12"/>
    </row>
    <row r="6" spans="1:11" ht="17" thickBot="1">
      <c r="B6" s="12"/>
      <c r="C6" s="12"/>
      <c r="D6" s="13"/>
      <c r="E6" s="12"/>
      <c r="F6" s="12"/>
      <c r="G6" s="12"/>
      <c r="H6" s="12"/>
      <c r="I6" s="12"/>
    </row>
    <row r="7" spans="1:11">
      <c r="B7" s="26"/>
      <c r="C7" s="25"/>
      <c r="D7" s="25"/>
      <c r="E7" s="25"/>
      <c r="F7" s="25"/>
      <c r="G7" s="25"/>
      <c r="H7" s="25"/>
      <c r="I7" s="25"/>
      <c r="J7" s="22"/>
    </row>
    <row r="8" spans="1:11" s="5" customFormat="1" ht="18">
      <c r="B8" s="67"/>
      <c r="C8" s="21" t="s">
        <v>31</v>
      </c>
      <c r="D8" s="113" t="s">
        <v>13</v>
      </c>
      <c r="E8" s="21" t="s">
        <v>7</v>
      </c>
      <c r="F8" s="21"/>
      <c r="G8" s="21" t="s">
        <v>12</v>
      </c>
      <c r="H8" s="21"/>
      <c r="I8" s="21" t="s">
        <v>0</v>
      </c>
      <c r="J8" s="109"/>
    </row>
    <row r="9" spans="1:11" s="5" customFormat="1" ht="18">
      <c r="B9" s="37"/>
      <c r="C9" s="20"/>
      <c r="D9" s="59"/>
      <c r="E9" s="20"/>
      <c r="F9" s="20"/>
      <c r="G9" s="20"/>
      <c r="H9" s="20"/>
      <c r="I9" s="20"/>
      <c r="J9" s="19"/>
    </row>
    <row r="10" spans="1:11" s="5" customFormat="1" ht="19" thickBot="1">
      <c r="B10" s="37"/>
      <c r="C10" s="20" t="s">
        <v>77</v>
      </c>
      <c r="D10" s="59"/>
      <c r="E10" s="20"/>
      <c r="F10" s="20"/>
      <c r="G10" s="20"/>
      <c r="H10" s="20"/>
      <c r="I10" s="20"/>
      <c r="J10" s="19"/>
    </row>
    <row r="11" spans="1:11" s="5" customFormat="1" ht="19" thickBot="1">
      <c r="B11" s="37"/>
      <c r="C11" s="63" t="s">
        <v>32</v>
      </c>
      <c r="D11" s="28" t="s">
        <v>5</v>
      </c>
      <c r="E11" s="33">
        <f>'Research data'!H6</f>
        <v>0.17</v>
      </c>
      <c r="F11" s="27"/>
      <c r="G11" s="69"/>
      <c r="H11" s="58"/>
      <c r="I11" s="193" t="s">
        <v>123</v>
      </c>
      <c r="J11" s="19"/>
    </row>
    <row r="12" spans="1:11" ht="17" thickBot="1">
      <c r="B12" s="31"/>
      <c r="C12" s="63" t="s">
        <v>34</v>
      </c>
      <c r="D12" s="32" t="s">
        <v>5</v>
      </c>
      <c r="E12" s="33">
        <f>'Research data'!H7</f>
        <v>0.99</v>
      </c>
      <c r="F12" s="27"/>
      <c r="G12" s="27"/>
      <c r="H12" s="27"/>
      <c r="I12" s="193" t="s">
        <v>122</v>
      </c>
      <c r="J12" s="110"/>
      <c r="K12" s="3"/>
    </row>
    <row r="13" spans="1:11" ht="17" thickBot="1">
      <c r="B13" s="31"/>
      <c r="C13" s="62" t="s">
        <v>36</v>
      </c>
      <c r="D13" s="32" t="s">
        <v>5</v>
      </c>
      <c r="E13" s="30">
        <v>0.05</v>
      </c>
      <c r="F13" s="27"/>
      <c r="G13" s="27"/>
      <c r="H13" s="27"/>
      <c r="I13" s="193" t="s">
        <v>123</v>
      </c>
      <c r="J13" s="110"/>
      <c r="K13" s="3"/>
    </row>
    <row r="14" spans="1:11" ht="17" thickBot="1">
      <c r="A14" s="2"/>
      <c r="B14" s="31"/>
      <c r="C14" s="64" t="s">
        <v>39</v>
      </c>
      <c r="D14" s="32" t="s">
        <v>5</v>
      </c>
      <c r="E14" s="30">
        <v>0.1</v>
      </c>
      <c r="F14" s="27"/>
      <c r="G14" s="27"/>
      <c r="H14" s="27"/>
      <c r="I14" s="193" t="s">
        <v>123</v>
      </c>
      <c r="J14" s="111"/>
      <c r="K14" s="1"/>
    </row>
    <row r="15" spans="1:11" ht="17" thickBot="1">
      <c r="A15" s="2"/>
      <c r="B15" s="31"/>
      <c r="C15" s="64" t="s">
        <v>40</v>
      </c>
      <c r="D15" s="32" t="s">
        <v>5</v>
      </c>
      <c r="E15" s="30">
        <v>0.7</v>
      </c>
      <c r="F15" s="27"/>
      <c r="G15" s="27"/>
      <c r="H15" s="27"/>
      <c r="I15" s="193" t="s">
        <v>123</v>
      </c>
      <c r="J15" s="111"/>
      <c r="K15" s="1"/>
    </row>
    <row r="16" spans="1:11" s="2" customFormat="1" ht="17" thickBot="1">
      <c r="A16" s="4"/>
      <c r="B16" s="31"/>
      <c r="C16" s="64" t="s">
        <v>41</v>
      </c>
      <c r="D16" s="32" t="s">
        <v>89</v>
      </c>
      <c r="E16" s="66">
        <f>'Research data'!H8</f>
        <v>750</v>
      </c>
      <c r="F16" s="27"/>
      <c r="G16" s="27" t="s">
        <v>26</v>
      </c>
      <c r="H16" s="27"/>
      <c r="I16" s="160" t="s">
        <v>113</v>
      </c>
      <c r="J16" s="110"/>
      <c r="K16" s="4"/>
    </row>
    <row r="17" spans="1:11" s="2" customFormat="1" ht="17" thickBot="1">
      <c r="A17" s="4"/>
      <c r="B17" s="31"/>
      <c r="C17" s="64" t="s">
        <v>42</v>
      </c>
      <c r="D17" s="32" t="s">
        <v>89</v>
      </c>
      <c r="E17" s="66">
        <v>0</v>
      </c>
      <c r="F17" s="27"/>
      <c r="G17" s="68" t="s">
        <v>56</v>
      </c>
      <c r="H17" s="27"/>
      <c r="I17" s="131" t="s">
        <v>86</v>
      </c>
      <c r="J17" s="110"/>
      <c r="K17" s="4"/>
    </row>
    <row r="18" spans="1:11">
      <c r="B18" s="31"/>
      <c r="C18" s="115"/>
      <c r="D18" s="116"/>
      <c r="E18" s="52"/>
      <c r="F18" s="29"/>
      <c r="G18" s="117"/>
      <c r="H18" s="29"/>
      <c r="I18" s="29"/>
      <c r="J18" s="110"/>
    </row>
    <row r="19" spans="1:11" ht="17" thickBot="1">
      <c r="B19" s="31"/>
      <c r="C19" s="20" t="s">
        <v>81</v>
      </c>
      <c r="D19" s="116"/>
      <c r="E19" s="52"/>
      <c r="F19" s="29"/>
      <c r="G19" s="117"/>
      <c r="H19" s="29"/>
      <c r="I19" s="29"/>
      <c r="J19" s="110"/>
    </row>
    <row r="20" spans="1:11" ht="17" thickBot="1">
      <c r="B20" s="31"/>
      <c r="C20" s="64" t="s">
        <v>43</v>
      </c>
      <c r="D20" s="32" t="s">
        <v>33</v>
      </c>
      <c r="E20" s="33">
        <f>'Research data'!H16</f>
        <v>450000000</v>
      </c>
      <c r="F20" s="27"/>
      <c r="G20" s="27" t="s">
        <v>9</v>
      </c>
      <c r="H20" s="27"/>
      <c r="I20" s="193" t="s">
        <v>122</v>
      </c>
      <c r="J20" s="112"/>
    </row>
    <row r="21" spans="1:11" ht="17" thickBot="1">
      <c r="B21" s="31"/>
      <c r="C21" s="64" t="s">
        <v>44</v>
      </c>
      <c r="D21" s="32" t="s">
        <v>33</v>
      </c>
      <c r="E21" s="66">
        <v>0</v>
      </c>
      <c r="F21" s="27"/>
      <c r="G21" s="68" t="s">
        <v>57</v>
      </c>
      <c r="H21" s="27"/>
      <c r="I21" s="131" t="s">
        <v>86</v>
      </c>
      <c r="J21" s="112"/>
    </row>
    <row r="22" spans="1:11" ht="17" thickBot="1">
      <c r="B22" s="31"/>
      <c r="C22" s="64" t="s">
        <v>11</v>
      </c>
      <c r="D22" s="32" t="s">
        <v>33</v>
      </c>
      <c r="E22" s="66">
        <v>0</v>
      </c>
      <c r="F22" s="27"/>
      <c r="G22" s="27" t="s">
        <v>23</v>
      </c>
      <c r="H22" s="27"/>
      <c r="I22" s="141" t="s">
        <v>5</v>
      </c>
      <c r="J22" s="110"/>
    </row>
    <row r="23" spans="1:11" ht="17" thickBot="1">
      <c r="B23" s="31"/>
      <c r="C23" s="64" t="s">
        <v>45</v>
      </c>
      <c r="D23" s="32" t="s">
        <v>33</v>
      </c>
      <c r="E23" s="66">
        <v>0</v>
      </c>
      <c r="F23" s="27"/>
      <c r="G23" s="134" t="s">
        <v>90</v>
      </c>
      <c r="H23" s="27"/>
      <c r="I23" s="193" t="s">
        <v>123</v>
      </c>
      <c r="J23" s="110"/>
    </row>
    <row r="24" spans="1:11" ht="17" thickBot="1">
      <c r="B24" s="31"/>
      <c r="C24" s="64" t="s">
        <v>46</v>
      </c>
      <c r="D24" s="32" t="s">
        <v>52</v>
      </c>
      <c r="E24" s="114">
        <f>'Research data'!H17</f>
        <v>6700000</v>
      </c>
      <c r="F24" s="27"/>
      <c r="G24" s="65" t="s">
        <v>54</v>
      </c>
      <c r="H24" s="27"/>
      <c r="I24" s="193" t="s">
        <v>122</v>
      </c>
      <c r="J24" s="110"/>
    </row>
    <row r="25" spans="1:11" ht="17" thickBot="1">
      <c r="B25" s="31"/>
      <c r="C25" s="64" t="s">
        <v>47</v>
      </c>
      <c r="D25" s="32" t="s">
        <v>53</v>
      </c>
      <c r="E25" s="114">
        <v>0</v>
      </c>
      <c r="F25" s="27"/>
      <c r="G25" s="68" t="s">
        <v>55</v>
      </c>
      <c r="H25" s="27"/>
      <c r="I25" s="160" t="s">
        <v>5</v>
      </c>
      <c r="J25" s="110"/>
    </row>
    <row r="26" spans="1:11" ht="17" thickBot="1">
      <c r="B26" s="31"/>
      <c r="C26" s="64" t="s">
        <v>48</v>
      </c>
      <c r="D26" s="32" t="s">
        <v>53</v>
      </c>
      <c r="E26" s="114">
        <v>0</v>
      </c>
      <c r="F26" s="27"/>
      <c r="G26" s="68" t="s">
        <v>58</v>
      </c>
      <c r="H26" s="27"/>
      <c r="I26" s="132" t="s">
        <v>86</v>
      </c>
      <c r="J26" s="110"/>
    </row>
    <row r="27" spans="1:11" ht="17" thickBot="1">
      <c r="B27" s="31"/>
      <c r="C27" s="64" t="s">
        <v>51</v>
      </c>
      <c r="D27" s="32" t="s">
        <v>3</v>
      </c>
      <c r="E27" s="84">
        <v>0.04</v>
      </c>
      <c r="F27" s="27"/>
      <c r="G27" s="27" t="s">
        <v>22</v>
      </c>
      <c r="H27" s="27"/>
      <c r="I27" s="133" t="s">
        <v>99</v>
      </c>
      <c r="J27" s="110"/>
    </row>
    <row r="28" spans="1:11" ht="17" thickBot="1">
      <c r="B28" s="31"/>
      <c r="C28" s="64" t="s">
        <v>38</v>
      </c>
      <c r="D28" s="32" t="s">
        <v>10</v>
      </c>
      <c r="E28" s="66">
        <v>0</v>
      </c>
      <c r="F28" s="27"/>
      <c r="G28" s="27"/>
      <c r="H28" s="27"/>
      <c r="I28" s="193" t="s">
        <v>123</v>
      </c>
      <c r="J28" s="110"/>
    </row>
    <row r="29" spans="1:11">
      <c r="B29" s="31"/>
      <c r="C29" s="115"/>
      <c r="D29" s="116"/>
      <c r="E29" s="52"/>
      <c r="F29" s="29"/>
      <c r="G29" s="29"/>
      <c r="H29" s="29"/>
      <c r="I29" s="29"/>
      <c r="J29" s="110"/>
    </row>
    <row r="30" spans="1:11" ht="17" thickBot="1">
      <c r="B30" s="31"/>
      <c r="C30" s="20" t="s">
        <v>8</v>
      </c>
      <c r="D30" s="116"/>
      <c r="E30" s="52"/>
      <c r="F30" s="29"/>
      <c r="G30" s="29"/>
      <c r="H30" s="29"/>
      <c r="I30" s="29"/>
      <c r="J30" s="110"/>
    </row>
    <row r="31" spans="1:11" ht="17" thickBot="1">
      <c r="B31" s="31"/>
      <c r="C31" s="62" t="s">
        <v>37</v>
      </c>
      <c r="D31" s="32" t="s">
        <v>4</v>
      </c>
      <c r="E31" s="161">
        <f>'Research data'!H13</f>
        <v>6.7708333333333339</v>
      </c>
      <c r="F31" s="27"/>
      <c r="G31" s="27" t="s">
        <v>14</v>
      </c>
      <c r="H31" s="27"/>
      <c r="I31" s="193" t="s">
        <v>122</v>
      </c>
      <c r="J31" s="110"/>
    </row>
    <row r="32" spans="1:11" ht="17" thickBot="1">
      <c r="B32" s="31"/>
      <c r="C32" s="64" t="s">
        <v>49</v>
      </c>
      <c r="D32" s="32" t="s">
        <v>2</v>
      </c>
      <c r="E32" s="114">
        <f>'Research data'!H11</f>
        <v>0.5</v>
      </c>
      <c r="F32" s="27"/>
      <c r="G32" s="27" t="s">
        <v>25</v>
      </c>
      <c r="H32" s="27"/>
      <c r="I32" s="193" t="s">
        <v>122</v>
      </c>
      <c r="J32" s="110"/>
    </row>
    <row r="33" spans="2:10" ht="17" thickBot="1">
      <c r="B33" s="31"/>
      <c r="C33" s="64" t="s">
        <v>50</v>
      </c>
      <c r="D33" s="32" t="s">
        <v>2</v>
      </c>
      <c r="E33" s="66">
        <f>'Research data'!H12</f>
        <v>20</v>
      </c>
      <c r="F33" s="27"/>
      <c r="G33" s="27" t="s">
        <v>24</v>
      </c>
      <c r="H33" s="27"/>
      <c r="I33" s="193" t="s">
        <v>122</v>
      </c>
      <c r="J33" s="110"/>
    </row>
    <row r="34" spans="2:10" ht="17" thickBot="1">
      <c r="B34" s="31"/>
      <c r="C34" s="62" t="s">
        <v>35</v>
      </c>
      <c r="D34" s="32" t="s">
        <v>5</v>
      </c>
      <c r="E34" s="66">
        <v>0</v>
      </c>
      <c r="F34" s="27"/>
      <c r="G34" s="27"/>
      <c r="H34" s="27"/>
      <c r="I34" s="193" t="s">
        <v>123</v>
      </c>
      <c r="J34" s="110"/>
    </row>
    <row r="35" spans="2:10" ht="17" thickBot="1">
      <c r="B35" s="34"/>
      <c r="C35" s="35"/>
      <c r="D35" s="35"/>
      <c r="E35" s="35"/>
      <c r="F35" s="35"/>
      <c r="G35" s="35"/>
      <c r="H35" s="35"/>
      <c r="I35" s="35"/>
      <c r="J35" s="6"/>
    </row>
    <row r="36" spans="2:10">
      <c r="B36" s="36"/>
      <c r="C36" s="36"/>
      <c r="D36" s="36"/>
      <c r="E36" s="36"/>
      <c r="F36" s="36"/>
      <c r="G36" s="36"/>
      <c r="H36" s="36"/>
      <c r="I36" s="36"/>
    </row>
    <row r="37" spans="2:10" ht="20" customHeight="1">
      <c r="B37" s="12"/>
      <c r="C37" s="12"/>
      <c r="D37" s="12"/>
      <c r="E37" s="12"/>
      <c r="F37" s="12"/>
      <c r="G37" s="12"/>
      <c r="H37" s="12"/>
      <c r="I37" s="12"/>
    </row>
    <row r="38" spans="2:10">
      <c r="B38" s="12"/>
      <c r="C38" s="12"/>
      <c r="D38" s="12"/>
      <c r="E38" s="12"/>
      <c r="F38" s="12"/>
      <c r="G38" s="12"/>
      <c r="H38" s="12"/>
      <c r="I38" s="12"/>
    </row>
    <row r="39" spans="2:10">
      <c r="B39" s="12"/>
      <c r="C39" s="12"/>
      <c r="D39" s="12"/>
      <c r="E39" s="12"/>
      <c r="F39" s="12"/>
      <c r="G39" s="12"/>
      <c r="H39" s="12"/>
      <c r="I39" s="12"/>
    </row>
    <row r="40" spans="2:10">
      <c r="B40" s="12"/>
      <c r="C40" s="12"/>
      <c r="D40" s="12"/>
      <c r="E40" s="12"/>
      <c r="F40" s="12"/>
      <c r="G40" s="12"/>
      <c r="H40" s="12"/>
      <c r="I40" s="12"/>
    </row>
    <row r="41" spans="2:10">
      <c r="B41" s="12"/>
      <c r="C41" s="12"/>
      <c r="D41" s="12"/>
      <c r="E41" s="12"/>
      <c r="F41" s="12"/>
      <c r="G41" s="12"/>
      <c r="H41" s="12"/>
      <c r="I41" s="12"/>
    </row>
    <row r="42" spans="2:10">
      <c r="B42" s="12"/>
      <c r="C42" s="12"/>
      <c r="D42" s="12"/>
      <c r="E42" s="12"/>
      <c r="F42" s="12"/>
      <c r="G42" s="12"/>
      <c r="H42" s="12"/>
      <c r="I42" s="12"/>
    </row>
    <row r="43" spans="2:10">
      <c r="B43" s="12"/>
      <c r="C43" s="12"/>
      <c r="D43" s="12"/>
      <c r="E43" s="12"/>
      <c r="F43" s="12"/>
      <c r="G43" s="12"/>
      <c r="H43" s="12"/>
      <c r="I43" s="12"/>
    </row>
    <row r="44" spans="2:10">
      <c r="B44" s="12"/>
      <c r="C44" s="12"/>
      <c r="D44" s="12"/>
      <c r="E44" s="12"/>
      <c r="F44" s="12"/>
      <c r="G44" s="12"/>
      <c r="H44" s="12"/>
      <c r="I44" s="12"/>
    </row>
    <row r="45" spans="2:10">
      <c r="B45" s="12"/>
      <c r="C45" s="12"/>
      <c r="D45" s="12"/>
      <c r="E45" s="12"/>
      <c r="F45" s="12"/>
      <c r="G45" s="12"/>
      <c r="H45" s="12"/>
      <c r="I45" s="12"/>
    </row>
    <row r="46" spans="2:10">
      <c r="B46" s="12"/>
      <c r="C46" s="12"/>
      <c r="D46" s="12"/>
      <c r="E46" s="12"/>
      <c r="F46" s="12"/>
      <c r="G46" s="12"/>
      <c r="H46" s="12"/>
      <c r="I46" s="12"/>
    </row>
    <row r="47" spans="2:10">
      <c r="B47" s="12"/>
      <c r="C47" s="12"/>
      <c r="D47" s="12"/>
      <c r="E47" s="12"/>
      <c r="F47" s="12"/>
      <c r="G47" s="12"/>
      <c r="H47" s="12"/>
      <c r="I47" s="12"/>
    </row>
    <row r="48" spans="2:10">
      <c r="B48" s="12"/>
      <c r="C48" s="12"/>
      <c r="D48" s="12"/>
      <c r="E48" s="12"/>
      <c r="F48" s="12"/>
      <c r="G48" s="12"/>
      <c r="H48" s="12"/>
      <c r="I48"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9"/>
  <sheetViews>
    <sheetView workbookViewId="0">
      <selection activeCell="M17" sqref="M17"/>
    </sheetView>
  </sheetViews>
  <sheetFormatPr baseColWidth="10" defaultColWidth="10.6640625" defaultRowHeight="16"/>
  <cols>
    <col min="1" max="1" width="3.33203125" style="36" customWidth="1"/>
    <col min="2" max="2" width="3.5" style="36" customWidth="1"/>
    <col min="3" max="3" width="43.1640625" style="36" customWidth="1"/>
    <col min="4" max="4" width="16.5" style="36" hidden="1" customWidth="1"/>
    <col min="5" max="5" width="13.83203125" style="36" hidden="1" customWidth="1"/>
    <col min="6" max="6" width="12.5" style="36" customWidth="1"/>
    <col min="7" max="7" width="2.6640625" style="36" customWidth="1"/>
    <col min="8" max="8" width="13.33203125" style="36" customWidth="1"/>
    <col min="9" max="9" width="2.5" style="36" customWidth="1"/>
    <col min="10" max="10" width="1.83203125" style="36" customWidth="1"/>
    <col min="11" max="11" width="13" style="36" customWidth="1"/>
    <col min="12" max="12" width="2.6640625" style="36" customWidth="1"/>
    <col min="13" max="13" width="13" style="36" customWidth="1"/>
    <col min="14" max="14" width="2.1640625" style="36" customWidth="1"/>
    <col min="15" max="15" width="55" style="36" customWidth="1"/>
    <col min="16" max="16384" width="10.6640625" style="36"/>
  </cols>
  <sheetData>
    <row r="1" spans="2:16" ht="17" thickBot="1"/>
    <row r="2" spans="2:16">
      <c r="B2" s="26"/>
      <c r="C2" s="38"/>
      <c r="D2" s="38"/>
      <c r="E2" s="38"/>
      <c r="F2" s="38"/>
      <c r="G2" s="38"/>
      <c r="H2" s="38"/>
      <c r="I2" s="38"/>
      <c r="J2" s="38"/>
      <c r="K2" s="38"/>
      <c r="L2" s="38"/>
      <c r="M2" s="38"/>
      <c r="N2" s="38"/>
      <c r="O2" s="38"/>
      <c r="P2" s="142"/>
    </row>
    <row r="3" spans="2:16" s="39" customFormat="1">
      <c r="B3" s="37"/>
      <c r="C3" s="103" t="s">
        <v>76</v>
      </c>
      <c r="D3" s="14"/>
      <c r="E3" s="14"/>
      <c r="F3" s="103" t="s">
        <v>13</v>
      </c>
      <c r="G3" s="103"/>
      <c r="H3" s="103" t="s">
        <v>71</v>
      </c>
      <c r="I3" s="103"/>
      <c r="J3" s="103"/>
      <c r="K3" s="103" t="s">
        <v>85</v>
      </c>
      <c r="L3" s="103"/>
      <c r="M3" s="103" t="s">
        <v>101</v>
      </c>
      <c r="N3" s="103"/>
      <c r="O3" s="103" t="s">
        <v>82</v>
      </c>
      <c r="P3" s="143"/>
    </row>
    <row r="4" spans="2:16">
      <c r="B4" s="31"/>
      <c r="C4" s="40"/>
      <c r="D4" s="40"/>
      <c r="E4" s="40"/>
      <c r="F4" s="40"/>
      <c r="G4" s="40"/>
      <c r="H4" s="41"/>
      <c r="I4" s="41"/>
      <c r="J4" s="15"/>
      <c r="K4" s="14"/>
      <c r="L4" s="108"/>
      <c r="M4" s="14"/>
      <c r="N4" s="14"/>
      <c r="O4" s="14"/>
      <c r="P4" s="144"/>
    </row>
    <row r="5" spans="2:16" ht="17" thickBot="1">
      <c r="B5" s="31"/>
      <c r="C5" s="61" t="s">
        <v>77</v>
      </c>
      <c r="D5" s="61"/>
      <c r="E5" s="61"/>
      <c r="F5" s="61"/>
      <c r="G5" s="61"/>
      <c r="H5" s="15"/>
      <c r="I5" s="15"/>
      <c r="J5" s="15"/>
      <c r="K5" s="29"/>
      <c r="L5" s="29"/>
      <c r="M5" s="29"/>
      <c r="N5" s="29"/>
      <c r="O5" s="27"/>
      <c r="P5" s="144"/>
    </row>
    <row r="6" spans="2:16" ht="17" thickBot="1">
      <c r="B6" s="31"/>
      <c r="C6" s="127" t="s">
        <v>93</v>
      </c>
      <c r="D6" s="61"/>
      <c r="E6" s="61"/>
      <c r="F6" s="128" t="s">
        <v>5</v>
      </c>
      <c r="G6" s="61"/>
      <c r="H6" s="137">
        <f>K6</f>
        <v>0.17</v>
      </c>
      <c r="I6" s="15"/>
      <c r="J6" s="15"/>
      <c r="K6" s="129">
        <f>Notes!E9</f>
        <v>0.17</v>
      </c>
      <c r="L6" s="29"/>
      <c r="M6" s="29"/>
      <c r="N6" s="29"/>
      <c r="O6" s="157" t="s">
        <v>104</v>
      </c>
      <c r="P6" s="144"/>
    </row>
    <row r="7" spans="2:16" ht="17" thickBot="1">
      <c r="B7" s="31"/>
      <c r="C7" s="155" t="s">
        <v>34</v>
      </c>
      <c r="D7" s="61"/>
      <c r="E7" s="61"/>
      <c r="F7" s="163" t="s">
        <v>5</v>
      </c>
      <c r="G7" s="61"/>
      <c r="H7" s="137">
        <f>M7</f>
        <v>0.99</v>
      </c>
      <c r="I7" s="15"/>
      <c r="J7" s="15"/>
      <c r="K7" s="162"/>
      <c r="L7" s="29"/>
      <c r="M7" s="30">
        <f>Notes!E30</f>
        <v>0.99</v>
      </c>
      <c r="N7" s="29"/>
      <c r="O7" s="157"/>
      <c r="P7" s="144"/>
    </row>
    <row r="8" spans="2:16" ht="17" thickBot="1">
      <c r="B8" s="31"/>
      <c r="C8" s="42" t="s">
        <v>27</v>
      </c>
      <c r="D8" s="42"/>
      <c r="E8" s="42"/>
      <c r="F8" s="128" t="s">
        <v>88</v>
      </c>
      <c r="G8" s="104"/>
      <c r="H8" s="140">
        <f>M8</f>
        <v>750</v>
      </c>
      <c r="I8" s="44"/>
      <c r="J8" s="41"/>
      <c r="K8"/>
      <c r="L8" s="29"/>
      <c r="M8" s="30">
        <f>Notes!E24</f>
        <v>750</v>
      </c>
      <c r="N8" s="29"/>
      <c r="O8" s="134" t="s">
        <v>91</v>
      </c>
      <c r="P8" s="144"/>
    </row>
    <row r="9" spans="2:16">
      <c r="B9" s="31"/>
      <c r="C9" s="60"/>
      <c r="D9" s="60"/>
      <c r="E9" s="60"/>
      <c r="F9" s="29"/>
      <c r="G9" s="29"/>
      <c r="H9" s="47"/>
      <c r="I9" s="47"/>
      <c r="J9" s="47"/>
      <c r="K9" s="29"/>
      <c r="L9" s="29"/>
      <c r="M9" s="29"/>
      <c r="N9" s="29"/>
      <c r="O9" s="134" t="s">
        <v>92</v>
      </c>
      <c r="P9" s="144"/>
    </row>
    <row r="10" spans="2:16" ht="17" thickBot="1">
      <c r="B10" s="31"/>
      <c r="C10" s="61" t="s">
        <v>8</v>
      </c>
      <c r="D10" s="61"/>
      <c r="E10" s="61"/>
      <c r="F10" s="61"/>
      <c r="G10" s="61"/>
      <c r="H10" s="16"/>
      <c r="I10" s="16"/>
      <c r="J10" s="16"/>
      <c r="K10" s="29"/>
      <c r="L10" s="29"/>
      <c r="M10" s="29"/>
      <c r="N10" s="29"/>
      <c r="O10" s="27"/>
      <c r="P10" s="144"/>
    </row>
    <row r="11" spans="2:16" ht="17" thickBot="1">
      <c r="B11" s="31"/>
      <c r="C11" s="48" t="s">
        <v>1</v>
      </c>
      <c r="D11" s="48"/>
      <c r="E11" s="48"/>
      <c r="F11" s="43" t="s">
        <v>2</v>
      </c>
      <c r="G11" s="44"/>
      <c r="H11" s="139">
        <f>M11</f>
        <v>0.5</v>
      </c>
      <c r="I11" s="47"/>
      <c r="J11" s="47"/>
      <c r="K11" s="29"/>
      <c r="L11" s="29"/>
      <c r="M11" s="137">
        <f>Notes!E29</f>
        <v>0.5</v>
      </c>
      <c r="N11" s="29"/>
      <c r="O11" s="70"/>
      <c r="P11" s="144"/>
    </row>
    <row r="12" spans="2:16" ht="17" thickBot="1">
      <c r="B12" s="31"/>
      <c r="C12" s="49" t="s">
        <v>6</v>
      </c>
      <c r="D12" s="49"/>
      <c r="E12" s="49"/>
      <c r="F12" s="43" t="s">
        <v>2</v>
      </c>
      <c r="G12" s="44"/>
      <c r="H12" s="71">
        <f>M12</f>
        <v>20</v>
      </c>
      <c r="I12" s="47"/>
      <c r="J12" s="47"/>
      <c r="K12" s="52"/>
      <c r="L12" s="29"/>
      <c r="M12" s="30">
        <f>Notes!E28</f>
        <v>20</v>
      </c>
      <c r="N12" s="29"/>
      <c r="O12" s="27"/>
      <c r="P12" s="144"/>
    </row>
    <row r="13" spans="2:16" ht="17" thickBot="1">
      <c r="B13" s="31"/>
      <c r="C13" s="107" t="s">
        <v>80</v>
      </c>
      <c r="D13" s="45"/>
      <c r="E13" s="45"/>
      <c r="F13" s="43" t="s">
        <v>4</v>
      </c>
      <c r="G13" s="44"/>
      <c r="H13" s="50">
        <f>M13</f>
        <v>6.7708333333333339</v>
      </c>
      <c r="I13" s="46"/>
      <c r="J13" s="46"/>
      <c r="K13"/>
      <c r="L13" s="29"/>
      <c r="M13" s="30">
        <f>Notes!E33</f>
        <v>6.7708333333333339</v>
      </c>
      <c r="N13" s="29"/>
      <c r="O13" s="157" t="s">
        <v>118</v>
      </c>
      <c r="P13" s="144"/>
    </row>
    <row r="14" spans="2:16">
      <c r="B14" s="31"/>
      <c r="C14" s="61"/>
      <c r="D14" s="61"/>
      <c r="E14" s="61"/>
      <c r="F14" s="61"/>
      <c r="G14" s="61"/>
      <c r="H14" s="17"/>
      <c r="I14" s="17"/>
      <c r="J14" s="16"/>
      <c r="K14" s="29"/>
      <c r="L14" s="29"/>
      <c r="M14" s="29"/>
      <c r="N14" s="29"/>
      <c r="O14" s="100"/>
      <c r="P14" s="144"/>
    </row>
    <row r="15" spans="2:16" ht="17" thickBot="1">
      <c r="B15" s="31"/>
      <c r="C15" s="18" t="s">
        <v>78</v>
      </c>
      <c r="D15" s="18"/>
      <c r="E15" s="18"/>
      <c r="F15" s="18"/>
      <c r="G15" s="61"/>
      <c r="H15" s="17"/>
      <c r="I15" s="17"/>
      <c r="J15" s="16"/>
      <c r="K15" s="29"/>
      <c r="L15" s="29"/>
      <c r="M15" s="29"/>
      <c r="N15" s="29"/>
      <c r="O15" s="100"/>
      <c r="P15" s="144"/>
    </row>
    <row r="16" spans="2:16" ht="17" thickBot="1">
      <c r="B16" s="31"/>
      <c r="C16" s="102" t="s">
        <v>75</v>
      </c>
      <c r="D16" s="18"/>
      <c r="E16" s="18"/>
      <c r="F16" s="72" t="s">
        <v>33</v>
      </c>
      <c r="G16" s="105"/>
      <c r="H16" s="195">
        <f>M16</f>
        <v>450000000</v>
      </c>
      <c r="I16" s="135"/>
      <c r="J16" s="47"/>
      <c r="K16" s="4"/>
      <c r="L16" s="52"/>
      <c r="M16" s="30">
        <f>Notes!E43</f>
        <v>450000000</v>
      </c>
      <c r="N16" s="47"/>
      <c r="O16" s="157" t="s">
        <v>118</v>
      </c>
      <c r="P16" s="144"/>
    </row>
    <row r="17" spans="2:16" ht="17" thickBot="1">
      <c r="B17" s="31"/>
      <c r="C17" s="106" t="s">
        <v>79</v>
      </c>
      <c r="D17" s="51"/>
      <c r="E17" s="51"/>
      <c r="F17" s="101" t="s">
        <v>52</v>
      </c>
      <c r="G17" s="104"/>
      <c r="H17" s="195">
        <f t="shared" ref="H17" si="0">M17</f>
        <v>6700000</v>
      </c>
      <c r="I17" s="136"/>
      <c r="J17" s="47"/>
      <c r="K17" s="4"/>
      <c r="L17" s="29"/>
      <c r="M17" s="30">
        <f>Notes!E52</f>
        <v>6700000</v>
      </c>
      <c r="N17" s="29"/>
      <c r="O17" s="157" t="s">
        <v>118</v>
      </c>
      <c r="P17" s="144"/>
    </row>
    <row r="18" spans="2:16">
      <c r="B18" s="31"/>
      <c r="C18" s="130"/>
      <c r="D18" s="29"/>
      <c r="E18" s="29"/>
      <c r="F18" s="29"/>
      <c r="G18" s="29"/>
      <c r="H18" s="29"/>
      <c r="I18" s="29"/>
      <c r="J18" s="29"/>
      <c r="K18" s="29"/>
      <c r="L18" s="29"/>
      <c r="M18" s="29"/>
      <c r="N18" s="29"/>
      <c r="O18" s="73"/>
      <c r="P18" s="144"/>
    </row>
    <row r="19" spans="2:16" ht="17" thickBot="1">
      <c r="B19" s="34"/>
      <c r="C19" s="35"/>
      <c r="D19" s="35"/>
      <c r="E19" s="35"/>
      <c r="F19" s="35"/>
      <c r="G19" s="35"/>
      <c r="H19" s="35"/>
      <c r="I19" s="35"/>
      <c r="J19" s="35"/>
      <c r="K19" s="35"/>
      <c r="L19" s="35"/>
      <c r="M19" s="35"/>
      <c r="N19" s="35"/>
      <c r="O19" s="35"/>
      <c r="P19" s="1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3"/>
  <sheetViews>
    <sheetView workbookViewId="0">
      <selection activeCell="D10" sqref="D10"/>
    </sheetView>
  </sheetViews>
  <sheetFormatPr baseColWidth="10" defaultColWidth="33.1640625" defaultRowHeight="16"/>
  <cols>
    <col min="1" max="1" width="3.5" style="74" customWidth="1"/>
    <col min="2" max="2" width="3" style="74" customWidth="1"/>
    <col min="3" max="3" width="10.83203125" style="74" customWidth="1"/>
    <col min="4" max="4" width="43.6640625" style="74" bestFit="1" customWidth="1"/>
    <col min="5" max="5" width="7.6640625" style="74" customWidth="1"/>
    <col min="6" max="6" width="11.5" style="74" bestFit="1" customWidth="1"/>
    <col min="7" max="7" width="11.33203125" style="75" bestFit="1" customWidth="1"/>
    <col min="8" max="8" width="51" style="75" customWidth="1"/>
    <col min="9" max="9" width="48.5" style="74" customWidth="1"/>
    <col min="10" max="10" width="7.1640625" style="74" customWidth="1"/>
    <col min="11" max="16384" width="33.1640625" style="74"/>
  </cols>
  <sheetData>
    <row r="1" spans="2:10" ht="17" thickBot="1"/>
    <row r="2" spans="2:10">
      <c r="B2" s="76"/>
      <c r="C2" s="77"/>
      <c r="D2" s="77"/>
      <c r="E2" s="77"/>
      <c r="F2" s="77"/>
      <c r="G2" s="78"/>
      <c r="H2" s="78"/>
      <c r="I2" s="77"/>
      <c r="J2" s="172"/>
    </row>
    <row r="3" spans="2:10">
      <c r="B3" s="79"/>
      <c r="C3" s="20" t="s">
        <v>21</v>
      </c>
      <c r="D3" s="20"/>
      <c r="E3" s="20"/>
      <c r="F3" s="20"/>
      <c r="G3" s="23"/>
      <c r="H3" s="23"/>
      <c r="I3" s="80"/>
      <c r="J3" s="173"/>
    </row>
    <row r="4" spans="2:10">
      <c r="B4" s="79"/>
      <c r="C4" s="80"/>
      <c r="D4" s="80"/>
      <c r="E4" s="80"/>
      <c r="F4" s="80"/>
      <c r="G4" s="81"/>
      <c r="H4" s="81"/>
      <c r="I4" s="80"/>
      <c r="J4" s="173"/>
    </row>
    <row r="5" spans="2:10">
      <c r="B5" s="82"/>
      <c r="C5" s="21" t="s">
        <v>28</v>
      </c>
      <c r="D5" s="21" t="s">
        <v>0</v>
      </c>
      <c r="E5" s="21" t="s">
        <v>18</v>
      </c>
      <c r="F5" s="21" t="s">
        <v>29</v>
      </c>
      <c r="G5" s="24" t="s">
        <v>30</v>
      </c>
      <c r="H5" s="24" t="s">
        <v>84</v>
      </c>
      <c r="I5" s="21" t="s">
        <v>15</v>
      </c>
      <c r="J5" s="173"/>
    </row>
    <row r="6" spans="2:10">
      <c r="B6" s="79"/>
      <c r="C6" s="20"/>
      <c r="D6" s="20"/>
      <c r="E6" s="20"/>
      <c r="F6" s="20"/>
      <c r="G6" s="23"/>
      <c r="H6" s="23"/>
      <c r="I6" s="20"/>
      <c r="J6" s="173"/>
    </row>
    <row r="7" spans="2:10">
      <c r="B7" s="79"/>
      <c r="C7" s="153" t="s">
        <v>116</v>
      </c>
      <c r="D7" s="171" t="s">
        <v>117</v>
      </c>
      <c r="E7" s="174" t="s">
        <v>87</v>
      </c>
      <c r="F7" s="175">
        <v>43101</v>
      </c>
      <c r="G7" s="138"/>
      <c r="H7" s="138" t="s">
        <v>98</v>
      </c>
      <c r="I7" s="176" t="s">
        <v>96</v>
      </c>
      <c r="J7" s="173"/>
    </row>
    <row r="8" spans="2:10">
      <c r="B8" s="79"/>
      <c r="C8" s="80"/>
      <c r="D8" s="138"/>
      <c r="E8" s="138"/>
      <c r="F8" s="177"/>
      <c r="G8" s="177"/>
      <c r="H8" s="81"/>
      <c r="I8" s="83"/>
      <c r="J8" s="173"/>
    </row>
    <row r="9" spans="2:10">
      <c r="B9" s="79"/>
      <c r="C9" s="192" t="s">
        <v>120</v>
      </c>
      <c r="D9" s="192" t="s">
        <v>121</v>
      </c>
      <c r="E9" s="192" t="s">
        <v>5</v>
      </c>
      <c r="F9" s="192" t="s">
        <v>5</v>
      </c>
      <c r="G9" s="194" t="s">
        <v>5</v>
      </c>
      <c r="H9" s="194" t="s">
        <v>5</v>
      </c>
      <c r="I9" s="192" t="s">
        <v>5</v>
      </c>
      <c r="J9" s="173"/>
    </row>
    <row r="10" spans="2:10">
      <c r="B10" s="79"/>
      <c r="C10" s="80"/>
      <c r="D10" s="80"/>
      <c r="E10" s="80"/>
      <c r="F10" s="80"/>
      <c r="G10" s="81"/>
      <c r="H10" s="81"/>
      <c r="I10" s="80"/>
      <c r="J10" s="173"/>
    </row>
    <row r="11" spans="2:10">
      <c r="B11" s="79"/>
      <c r="C11" s="80"/>
      <c r="D11" s="80"/>
      <c r="E11" s="80"/>
      <c r="F11" s="80"/>
      <c r="G11" s="81"/>
      <c r="H11" s="81"/>
      <c r="I11" s="80"/>
      <c r="J11" s="173"/>
    </row>
    <row r="12" spans="2:10">
      <c r="B12" s="79"/>
      <c r="C12" s="80"/>
      <c r="D12" s="80"/>
      <c r="E12" s="80"/>
      <c r="F12" s="80"/>
      <c r="G12" s="81"/>
      <c r="H12" s="81"/>
      <c r="I12" s="80"/>
      <c r="J12" s="173"/>
    </row>
    <row r="13" spans="2:10" ht="17" thickBot="1">
      <c r="B13" s="178"/>
      <c r="C13" s="179"/>
      <c r="D13" s="180"/>
      <c r="E13" s="179"/>
      <c r="F13" s="179"/>
      <c r="G13" s="181"/>
      <c r="H13" s="181"/>
      <c r="I13" s="179"/>
      <c r="J13" s="182"/>
    </row>
  </sheetData>
  <hyperlinks>
    <hyperlink ref="I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64"/>
  <sheetViews>
    <sheetView zoomScaleNormal="86" workbookViewId="0">
      <selection activeCell="E9" sqref="E9"/>
    </sheetView>
  </sheetViews>
  <sheetFormatPr baseColWidth="10" defaultColWidth="10.6640625" defaultRowHeight="16"/>
  <cols>
    <col min="1" max="1" width="4.5" style="119" customWidth="1"/>
    <col min="2" max="2" width="5.5" style="119" customWidth="1"/>
    <col min="3" max="3" width="10.5" style="119" customWidth="1"/>
    <col min="4" max="4" width="37.6640625" style="119" customWidth="1"/>
    <col min="5" max="5" width="23" style="119" customWidth="1"/>
    <col min="6" max="16384" width="10.6640625" style="119"/>
  </cols>
  <sheetData>
    <row r="1" spans="2:14" ht="17" thickBot="1"/>
    <row r="2" spans="2:14">
      <c r="B2" s="120"/>
      <c r="C2" s="121"/>
      <c r="D2" s="121"/>
      <c r="E2" s="121"/>
      <c r="F2" s="121"/>
      <c r="G2" s="121"/>
      <c r="H2" s="121"/>
      <c r="I2" s="121"/>
      <c r="J2" s="121"/>
      <c r="K2" s="121"/>
      <c r="L2" s="121"/>
      <c r="M2" s="121"/>
      <c r="N2" s="122"/>
    </row>
    <row r="3" spans="2:14" s="39" customFormat="1">
      <c r="B3" s="67"/>
      <c r="C3" s="21" t="s">
        <v>0</v>
      </c>
      <c r="D3" s="21" t="s">
        <v>83</v>
      </c>
      <c r="E3" s="21"/>
      <c r="F3" s="21"/>
      <c r="G3" s="21"/>
      <c r="H3" s="21"/>
      <c r="I3" s="21"/>
      <c r="J3" s="21"/>
      <c r="K3" s="21"/>
      <c r="L3" s="21"/>
      <c r="M3" s="21"/>
      <c r="N3" s="126"/>
    </row>
    <row r="4" spans="2:14">
      <c r="B4" s="123"/>
      <c r="C4" s="118"/>
      <c r="D4" s="118"/>
      <c r="E4" s="118"/>
      <c r="F4" s="118"/>
      <c r="G4" s="118"/>
      <c r="H4" s="118"/>
      <c r="I4" s="118"/>
      <c r="J4" s="118"/>
      <c r="K4" s="118"/>
      <c r="L4" s="118"/>
      <c r="M4" s="118"/>
      <c r="N4" s="124"/>
    </row>
    <row r="5" spans="2:14">
      <c r="B5" s="123"/>
      <c r="C5" s="138" t="s">
        <v>97</v>
      </c>
      <c r="D5" s="118"/>
      <c r="E5" s="118"/>
      <c r="F5" s="118"/>
      <c r="G5" s="118"/>
      <c r="H5" s="118"/>
      <c r="I5" s="118"/>
      <c r="J5" s="118"/>
      <c r="K5" s="118"/>
      <c r="L5" s="118"/>
      <c r="M5" s="118"/>
      <c r="N5" s="124"/>
    </row>
    <row r="6" spans="2:14">
      <c r="B6" s="123"/>
      <c r="C6" s="118"/>
      <c r="D6" s="118"/>
      <c r="E6" s="118"/>
      <c r="F6" s="118"/>
      <c r="G6" s="118"/>
      <c r="H6" s="118"/>
      <c r="I6" s="118"/>
      <c r="J6" s="118"/>
      <c r="K6" s="118"/>
      <c r="L6" s="118"/>
      <c r="M6" s="118"/>
      <c r="N6" s="124"/>
    </row>
    <row r="7" spans="2:14">
      <c r="B7" s="123"/>
      <c r="C7" s="118"/>
      <c r="D7" s="154" t="s">
        <v>103</v>
      </c>
      <c r="E7" s="118"/>
      <c r="F7" s="118"/>
      <c r="G7" s="118"/>
      <c r="H7" s="118"/>
      <c r="I7" s="118"/>
      <c r="J7" s="118"/>
      <c r="K7" s="118"/>
      <c r="L7" s="118"/>
      <c r="M7" s="118"/>
      <c r="N7" s="124"/>
    </row>
    <row r="8" spans="2:14">
      <c r="B8" s="123"/>
      <c r="C8" s="118"/>
      <c r="D8" s="118"/>
      <c r="E8" s="118"/>
      <c r="F8" s="118"/>
      <c r="G8" s="118"/>
      <c r="H8" s="118"/>
      <c r="I8" s="118"/>
      <c r="J8" s="118"/>
      <c r="K8" s="118"/>
      <c r="L8" s="118"/>
      <c r="M8" s="118"/>
      <c r="N8" s="124"/>
    </row>
    <row r="9" spans="2:14">
      <c r="B9" s="123"/>
      <c r="C9" s="118"/>
      <c r="D9" s="167" t="s">
        <v>32</v>
      </c>
      <c r="E9" s="118">
        <v>0.17</v>
      </c>
      <c r="F9" s="118"/>
      <c r="G9" s="118"/>
      <c r="H9" s="118"/>
      <c r="I9" s="118"/>
      <c r="J9" s="118"/>
      <c r="K9" s="118"/>
      <c r="L9" s="118"/>
      <c r="M9" s="118"/>
      <c r="N9" s="124"/>
    </row>
    <row r="10" spans="2:14">
      <c r="B10" s="123"/>
      <c r="C10" s="118"/>
      <c r="D10" s="118"/>
      <c r="E10" s="118"/>
      <c r="F10" s="118"/>
      <c r="G10" s="118"/>
      <c r="H10" s="118"/>
      <c r="I10" s="118"/>
      <c r="J10" s="118"/>
      <c r="K10" s="118"/>
      <c r="L10" s="118"/>
      <c r="M10" s="118"/>
      <c r="N10" s="124"/>
    </row>
    <row r="11" spans="2:14">
      <c r="B11" s="123"/>
      <c r="C11" s="118"/>
      <c r="D11" s="118"/>
      <c r="E11" s="118"/>
      <c r="F11" s="118"/>
      <c r="G11" s="118"/>
      <c r="H11" s="118"/>
      <c r="I11" s="118"/>
      <c r="J11" s="118"/>
      <c r="K11" s="118"/>
      <c r="L11" s="118"/>
      <c r="M11" s="118"/>
      <c r="N11" s="124"/>
    </row>
    <row r="12" spans="2:14">
      <c r="B12" s="123"/>
      <c r="C12" s="118"/>
      <c r="D12" s="125"/>
      <c r="E12" s="118"/>
      <c r="F12" s="118"/>
      <c r="G12" s="118"/>
      <c r="H12" s="118"/>
      <c r="I12" s="118"/>
      <c r="J12" s="118"/>
      <c r="K12" s="118"/>
      <c r="L12" s="118"/>
      <c r="M12" s="118"/>
      <c r="N12" s="124"/>
    </row>
    <row r="13" spans="2:14">
      <c r="B13" s="123"/>
      <c r="C13" s="118"/>
      <c r="D13" s="118"/>
      <c r="E13" s="118"/>
      <c r="F13" s="118"/>
      <c r="G13" s="118"/>
      <c r="H13" s="118"/>
      <c r="I13" s="118"/>
      <c r="J13" s="118"/>
      <c r="K13" s="118"/>
      <c r="L13" s="118"/>
      <c r="M13" s="118"/>
      <c r="N13" s="124"/>
    </row>
    <row r="14" spans="2:14">
      <c r="B14" s="123"/>
      <c r="C14" s="118"/>
      <c r="D14" s="118"/>
      <c r="E14" s="118"/>
      <c r="F14" s="118"/>
      <c r="G14" s="118"/>
      <c r="H14" s="118"/>
      <c r="I14" s="118"/>
      <c r="J14" s="118"/>
      <c r="K14" s="118"/>
      <c r="L14" s="118"/>
      <c r="M14" s="118"/>
      <c r="N14" s="124"/>
    </row>
    <row r="15" spans="2:14">
      <c r="B15" s="123"/>
      <c r="C15" s="118"/>
      <c r="D15" s="118"/>
      <c r="E15" s="118"/>
      <c r="F15" s="118"/>
      <c r="G15" s="118"/>
      <c r="H15" s="118"/>
      <c r="I15" s="118"/>
      <c r="J15" s="118"/>
      <c r="K15" s="118"/>
      <c r="L15" s="118"/>
      <c r="M15" s="118"/>
      <c r="N15" s="124"/>
    </row>
    <row r="16" spans="2:14">
      <c r="B16" s="123"/>
      <c r="C16" s="118"/>
      <c r="D16" s="118"/>
      <c r="E16" s="118"/>
      <c r="F16" s="118"/>
      <c r="G16" s="118"/>
      <c r="H16" s="118"/>
      <c r="I16" s="118"/>
      <c r="J16" s="118"/>
      <c r="K16" s="118"/>
      <c r="L16" s="118"/>
      <c r="M16" s="118"/>
      <c r="N16" s="124"/>
    </row>
    <row r="17" spans="2:14">
      <c r="B17" s="123"/>
      <c r="C17" s="118"/>
      <c r="D17" s="118"/>
      <c r="E17" s="118"/>
      <c r="F17" s="118"/>
      <c r="G17" s="118"/>
      <c r="H17" s="118"/>
      <c r="I17" s="118"/>
      <c r="J17" s="118"/>
      <c r="K17" s="118"/>
      <c r="L17" s="118"/>
      <c r="M17" s="118"/>
      <c r="N17" s="124"/>
    </row>
    <row r="18" spans="2:14">
      <c r="B18" s="123"/>
      <c r="C18" s="153" t="s">
        <v>102</v>
      </c>
      <c r="D18" s="118"/>
      <c r="E18" s="118"/>
      <c r="F18" s="118"/>
      <c r="G18" s="118"/>
      <c r="H18" s="118"/>
      <c r="I18" s="118"/>
      <c r="J18" s="118"/>
      <c r="K18" s="118"/>
      <c r="L18" s="118"/>
      <c r="M18" s="118"/>
      <c r="N18" s="124"/>
    </row>
    <row r="19" spans="2:14">
      <c r="B19" s="123"/>
      <c r="C19" s="153"/>
      <c r="D19" s="118"/>
      <c r="E19" s="118"/>
      <c r="F19" s="118"/>
      <c r="G19" s="118"/>
      <c r="H19" s="118"/>
      <c r="I19" s="118"/>
      <c r="J19" s="118"/>
      <c r="K19" s="118"/>
      <c r="L19" s="118"/>
      <c r="M19" s="118"/>
      <c r="N19" s="124"/>
    </row>
    <row r="20" spans="2:14">
      <c r="B20" s="123"/>
      <c r="C20" s="154" t="s">
        <v>109</v>
      </c>
      <c r="D20" s="118"/>
      <c r="E20" s="118"/>
      <c r="F20" s="118"/>
      <c r="G20" s="118"/>
      <c r="H20" s="118"/>
      <c r="I20" s="118"/>
      <c r="J20" s="118"/>
      <c r="K20" s="118"/>
      <c r="L20" s="118"/>
      <c r="M20" s="118"/>
      <c r="N20" s="124"/>
    </row>
    <row r="21" spans="2:14">
      <c r="B21" s="123"/>
      <c r="C21" s="154"/>
      <c r="D21" s="118"/>
      <c r="E21" s="118"/>
      <c r="F21" s="118"/>
      <c r="G21" s="118"/>
      <c r="H21" s="118"/>
      <c r="I21" s="118"/>
      <c r="J21" s="118"/>
      <c r="K21" s="118"/>
      <c r="L21" s="118"/>
      <c r="M21" s="118"/>
      <c r="N21" s="124"/>
    </row>
    <row r="22" spans="2:14">
      <c r="B22" s="123"/>
      <c r="C22" s="154"/>
      <c r="D22" s="20" t="s">
        <v>77</v>
      </c>
      <c r="E22" s="118"/>
      <c r="F22" s="118"/>
      <c r="G22" s="118"/>
      <c r="H22" s="118"/>
      <c r="I22" s="118"/>
      <c r="J22" s="118"/>
      <c r="K22" s="118"/>
      <c r="L22" s="118"/>
      <c r="M22" s="118"/>
      <c r="N22" s="124"/>
    </row>
    <row r="23" spans="2:14">
      <c r="B23" s="123"/>
      <c r="C23" s="154"/>
      <c r="D23" s="118"/>
      <c r="E23" s="118"/>
      <c r="F23" s="118"/>
      <c r="G23" s="118"/>
      <c r="H23" s="118"/>
      <c r="I23" s="118"/>
      <c r="J23" s="118"/>
      <c r="K23" s="118"/>
      <c r="L23" s="118"/>
      <c r="M23" s="118"/>
      <c r="N23" s="124"/>
    </row>
    <row r="24" spans="2:14">
      <c r="B24" s="123"/>
      <c r="C24" s="154"/>
      <c r="D24" s="153" t="s">
        <v>26</v>
      </c>
      <c r="E24" s="118">
        <v>750</v>
      </c>
      <c r="F24" s="153" t="s">
        <v>94</v>
      </c>
      <c r="G24" s="118"/>
      <c r="H24" s="118"/>
      <c r="I24" s="118"/>
      <c r="J24" s="118"/>
      <c r="K24" s="118"/>
      <c r="L24" s="118"/>
      <c r="M24" s="118"/>
      <c r="N24" s="124"/>
    </row>
    <row r="25" spans="2:14">
      <c r="B25" s="123"/>
      <c r="C25" s="154"/>
      <c r="D25" s="118"/>
      <c r="E25" s="118"/>
      <c r="F25" s="118"/>
      <c r="G25" s="118"/>
      <c r="H25" s="118"/>
      <c r="I25" s="118"/>
      <c r="J25" s="118"/>
      <c r="K25" s="118"/>
      <c r="L25" s="118"/>
      <c r="M25" s="118"/>
      <c r="N25" s="124"/>
    </row>
    <row r="26" spans="2:14">
      <c r="B26" s="123"/>
      <c r="C26" s="154"/>
      <c r="D26" s="154" t="s">
        <v>110</v>
      </c>
      <c r="E26" s="118"/>
      <c r="F26" s="118"/>
      <c r="G26" s="118"/>
      <c r="H26" s="118"/>
      <c r="I26" s="118"/>
      <c r="J26" s="118"/>
      <c r="K26" s="118"/>
      <c r="L26" s="118"/>
      <c r="M26" s="118"/>
      <c r="N26" s="124"/>
    </row>
    <row r="27" spans="2:14">
      <c r="B27" s="123"/>
      <c r="C27" s="118"/>
      <c r="D27" s="138"/>
      <c r="E27" s="118"/>
      <c r="F27" s="118"/>
      <c r="G27" s="118"/>
      <c r="H27" s="118"/>
      <c r="I27" s="118"/>
      <c r="J27" s="118"/>
      <c r="K27" s="118"/>
      <c r="L27" s="118"/>
      <c r="M27" s="118"/>
      <c r="N27" s="124"/>
    </row>
    <row r="28" spans="2:14">
      <c r="B28" s="123"/>
      <c r="C28" s="118"/>
      <c r="D28" s="156" t="s">
        <v>6</v>
      </c>
      <c r="E28" s="118">
        <v>20</v>
      </c>
      <c r="F28" s="138" t="s">
        <v>2</v>
      </c>
      <c r="G28" s="118"/>
      <c r="H28" s="118"/>
      <c r="I28" s="118"/>
      <c r="J28" s="118"/>
      <c r="K28" s="118"/>
      <c r="L28" s="118"/>
      <c r="M28" s="118"/>
      <c r="N28" s="124"/>
    </row>
    <row r="29" spans="2:14">
      <c r="B29" s="123"/>
      <c r="C29" s="118"/>
      <c r="D29" s="153" t="s">
        <v>1</v>
      </c>
      <c r="E29" s="118">
        <v>0.5</v>
      </c>
      <c r="F29" s="153" t="s">
        <v>2</v>
      </c>
      <c r="G29" s="118"/>
      <c r="H29" s="118"/>
      <c r="I29" s="118"/>
      <c r="J29" s="118"/>
      <c r="K29" s="118"/>
      <c r="L29" s="118"/>
      <c r="M29" s="118"/>
      <c r="N29" s="124"/>
    </row>
    <row r="30" spans="2:14">
      <c r="B30" s="123"/>
      <c r="C30" s="118"/>
      <c r="D30" s="153" t="s">
        <v>114</v>
      </c>
      <c r="E30" s="118">
        <v>0.99</v>
      </c>
      <c r="F30" s="153" t="s">
        <v>3</v>
      </c>
      <c r="G30" s="118"/>
      <c r="H30" s="118"/>
      <c r="I30" s="118"/>
      <c r="J30" s="118"/>
      <c r="K30" s="118"/>
      <c r="L30" s="118"/>
      <c r="M30" s="118"/>
      <c r="N30" s="124"/>
    </row>
    <row r="31" spans="2:14">
      <c r="B31" s="123"/>
      <c r="C31" s="118"/>
      <c r="D31" s="118"/>
      <c r="E31" s="118"/>
      <c r="F31" s="118"/>
      <c r="G31" s="118"/>
      <c r="H31" s="118"/>
      <c r="I31" s="118"/>
      <c r="J31" s="118"/>
      <c r="K31" s="118"/>
      <c r="L31" s="118"/>
      <c r="M31" s="118"/>
      <c r="N31" s="124"/>
    </row>
    <row r="32" spans="2:14">
      <c r="B32" s="123"/>
      <c r="C32" s="118"/>
      <c r="D32" s="153" t="s">
        <v>105</v>
      </c>
      <c r="E32" s="159">
        <f>G38</f>
        <v>9.0277777777777787E-3</v>
      </c>
      <c r="F32" s="153" t="s">
        <v>106</v>
      </c>
      <c r="G32" s="118"/>
      <c r="H32" s="118"/>
      <c r="I32" s="118"/>
      <c r="J32" s="118"/>
      <c r="K32" s="118"/>
      <c r="L32" s="118"/>
      <c r="M32" s="118"/>
      <c r="N32" s="124"/>
    </row>
    <row r="33" spans="2:14">
      <c r="B33" s="123"/>
      <c r="C33" s="118"/>
      <c r="D33" s="153"/>
      <c r="E33" s="159">
        <f>H38</f>
        <v>6.7708333333333339</v>
      </c>
      <c r="F33" s="153" t="s">
        <v>111</v>
      </c>
      <c r="G33" s="118"/>
      <c r="H33" s="118"/>
      <c r="I33" s="118"/>
      <c r="J33" s="118"/>
      <c r="K33" s="118"/>
      <c r="L33" s="118"/>
      <c r="M33" s="118"/>
      <c r="N33" s="124"/>
    </row>
    <row r="34" spans="2:14">
      <c r="B34" s="123"/>
      <c r="C34" s="118"/>
      <c r="D34" s="153"/>
      <c r="E34" s="118"/>
      <c r="F34" s="118"/>
      <c r="G34" s="118"/>
      <c r="H34" s="118"/>
      <c r="I34" s="118"/>
      <c r="J34" s="118"/>
      <c r="K34" s="118"/>
      <c r="L34" s="118"/>
      <c r="M34" s="118"/>
      <c r="N34" s="124"/>
    </row>
    <row r="35" spans="2:14">
      <c r="B35" s="123"/>
      <c r="C35" s="118"/>
      <c r="D35" s="164"/>
      <c r="E35" s="165" t="s">
        <v>94</v>
      </c>
      <c r="F35" s="165" t="s">
        <v>4</v>
      </c>
      <c r="G35" s="165" t="s">
        <v>106</v>
      </c>
      <c r="H35" s="165" t="s">
        <v>4</v>
      </c>
      <c r="I35" s="118"/>
      <c r="J35" s="118"/>
      <c r="K35" s="118"/>
      <c r="L35" s="118"/>
      <c r="M35" s="118"/>
      <c r="N35" s="124"/>
    </row>
    <row r="36" spans="2:14">
      <c r="B36" s="123"/>
      <c r="C36" s="118"/>
      <c r="D36" s="166" t="s">
        <v>107</v>
      </c>
      <c r="E36" s="118">
        <v>180</v>
      </c>
      <c r="F36" s="118">
        <v>1</v>
      </c>
      <c r="G36" s="158">
        <f>F36/E36</f>
        <v>5.5555555555555558E-3</v>
      </c>
      <c r="H36" s="159">
        <f>G36*$E$24</f>
        <v>4.166666666666667</v>
      </c>
      <c r="I36" s="118"/>
      <c r="J36" s="118"/>
      <c r="K36" s="118"/>
      <c r="L36" s="118"/>
      <c r="M36" s="118"/>
      <c r="N36" s="124"/>
    </row>
    <row r="37" spans="2:14">
      <c r="B37" s="123"/>
      <c r="C37" s="118"/>
      <c r="D37" s="166" t="s">
        <v>108</v>
      </c>
      <c r="E37" s="118">
        <v>200</v>
      </c>
      <c r="F37" s="118">
        <v>2.5</v>
      </c>
      <c r="G37" s="158">
        <f>F37/E37</f>
        <v>1.2500000000000001E-2</v>
      </c>
      <c r="H37" s="159">
        <f>G37*$E$24</f>
        <v>9.375</v>
      </c>
      <c r="I37" s="118"/>
      <c r="J37" s="118"/>
      <c r="K37" s="118"/>
      <c r="L37" s="118"/>
      <c r="M37" s="118"/>
      <c r="N37" s="124"/>
    </row>
    <row r="38" spans="2:14">
      <c r="B38" s="123"/>
      <c r="C38" s="118"/>
      <c r="D38" s="89" t="s">
        <v>112</v>
      </c>
      <c r="E38" s="118"/>
      <c r="F38" s="118"/>
      <c r="G38" s="158">
        <f>SUM(G36:G37)/2</f>
        <v>9.0277777777777787E-3</v>
      </c>
      <c r="H38" s="159">
        <f>SUM(H36:H37)/2</f>
        <v>6.7708333333333339</v>
      </c>
      <c r="I38" s="118"/>
      <c r="J38" s="118"/>
      <c r="K38" s="118"/>
      <c r="L38" s="118"/>
      <c r="M38" s="118"/>
      <c r="N38" s="124"/>
    </row>
    <row r="39" spans="2:14">
      <c r="B39" s="123"/>
      <c r="C39" s="118"/>
      <c r="D39" s="118"/>
      <c r="E39" s="118"/>
      <c r="F39" s="118"/>
      <c r="G39" s="118"/>
      <c r="H39" s="118"/>
      <c r="I39" s="118"/>
      <c r="J39" s="118"/>
      <c r="K39" s="118"/>
      <c r="L39" s="118"/>
      <c r="M39" s="118"/>
      <c r="N39" s="124"/>
    </row>
    <row r="40" spans="2:14">
      <c r="B40" s="123"/>
      <c r="C40" s="118"/>
      <c r="D40" s="118"/>
      <c r="E40" s="118"/>
      <c r="F40" s="118"/>
      <c r="G40" s="118"/>
      <c r="H40" s="118"/>
      <c r="I40" s="118"/>
      <c r="J40" s="118"/>
      <c r="K40" s="118"/>
      <c r="L40" s="118"/>
      <c r="M40" s="118"/>
      <c r="N40" s="124"/>
    </row>
    <row r="41" spans="2:14">
      <c r="B41" s="123"/>
      <c r="C41" s="118"/>
      <c r="D41" s="20" t="s">
        <v>78</v>
      </c>
      <c r="E41" s="118"/>
      <c r="F41" s="118"/>
      <c r="G41" s="118"/>
      <c r="H41" s="118"/>
      <c r="I41" s="118"/>
      <c r="J41" s="118"/>
      <c r="K41" s="118"/>
      <c r="L41" s="118"/>
      <c r="M41" s="118"/>
      <c r="N41" s="124"/>
    </row>
    <row r="42" spans="2:14">
      <c r="B42" s="123"/>
      <c r="C42" s="118"/>
      <c r="D42" s="153"/>
      <c r="E42" s="118"/>
      <c r="F42" s="118"/>
      <c r="G42" s="118"/>
      <c r="H42" s="118"/>
      <c r="I42" s="118"/>
      <c r="J42" s="118"/>
      <c r="K42" s="118"/>
      <c r="L42" s="118"/>
      <c r="M42" s="118"/>
      <c r="N42" s="124"/>
    </row>
    <row r="43" spans="2:14">
      <c r="B43" s="123"/>
      <c r="C43" s="118"/>
      <c r="D43" s="153" t="s">
        <v>43</v>
      </c>
      <c r="E43" s="118">
        <f>F48</f>
        <v>450000000</v>
      </c>
      <c r="F43" s="153" t="s">
        <v>33</v>
      </c>
      <c r="G43" s="118"/>
      <c r="H43" s="118"/>
      <c r="I43" s="118"/>
      <c r="J43" s="118"/>
      <c r="K43" s="118"/>
      <c r="L43" s="118"/>
      <c r="M43" s="118"/>
      <c r="N43" s="124"/>
    </row>
    <row r="44" spans="2:14">
      <c r="B44" s="123"/>
      <c r="C44" s="118"/>
      <c r="D44" s="153"/>
      <c r="E44" s="118"/>
      <c r="F44" s="153"/>
      <c r="G44" s="118"/>
      <c r="H44" s="118"/>
      <c r="I44" s="118"/>
      <c r="J44" s="118"/>
      <c r="K44" s="118"/>
      <c r="L44" s="118"/>
      <c r="M44" s="118"/>
      <c r="N44" s="124"/>
    </row>
    <row r="45" spans="2:14">
      <c r="B45" s="123"/>
      <c r="C45" s="118"/>
      <c r="D45" s="164"/>
      <c r="E45" s="165" t="s">
        <v>115</v>
      </c>
      <c r="F45" s="165" t="s">
        <v>33</v>
      </c>
      <c r="G45" s="118"/>
      <c r="H45" s="118"/>
      <c r="I45" s="118"/>
      <c r="J45" s="118"/>
      <c r="K45" s="118"/>
      <c r="L45" s="118"/>
      <c r="M45" s="118"/>
      <c r="N45" s="124"/>
    </row>
    <row r="46" spans="2:14">
      <c r="B46" s="123"/>
      <c r="C46" s="118"/>
      <c r="D46" s="166" t="s">
        <v>107</v>
      </c>
      <c r="E46" s="118">
        <v>500000</v>
      </c>
      <c r="F46" s="118">
        <f>E46*$E$24</f>
        <v>375000000</v>
      </c>
      <c r="G46" s="118"/>
      <c r="H46" s="118"/>
      <c r="I46" s="118"/>
      <c r="J46" s="118"/>
      <c r="K46" s="118"/>
      <c r="L46" s="118"/>
      <c r="M46" s="118"/>
      <c r="N46" s="124"/>
    </row>
    <row r="47" spans="2:14">
      <c r="B47" s="123"/>
      <c r="C47" s="118"/>
      <c r="D47" s="166" t="s">
        <v>108</v>
      </c>
      <c r="E47" s="118">
        <v>700000</v>
      </c>
      <c r="F47" s="118">
        <f>E47*$E$24</f>
        <v>525000000</v>
      </c>
      <c r="G47" s="118"/>
      <c r="H47" s="118"/>
      <c r="I47" s="89"/>
      <c r="J47" s="118"/>
      <c r="K47" s="118"/>
      <c r="L47" s="118"/>
      <c r="M47" s="118"/>
      <c r="N47" s="124"/>
    </row>
    <row r="48" spans="2:14">
      <c r="B48" s="123"/>
      <c r="C48" s="118"/>
      <c r="D48" s="89" t="s">
        <v>112</v>
      </c>
      <c r="E48" s="118">
        <f>SUM(E46:E47)/2</f>
        <v>600000</v>
      </c>
      <c r="F48" s="118">
        <f>SUM(F46:F47)/2</f>
        <v>450000000</v>
      </c>
      <c r="G48" s="118"/>
      <c r="H48" s="118"/>
      <c r="I48" s="89"/>
      <c r="J48" s="118"/>
      <c r="K48" s="118"/>
      <c r="L48" s="118"/>
      <c r="M48" s="118"/>
      <c r="N48" s="124"/>
    </row>
    <row r="49" spans="2:14">
      <c r="B49" s="123"/>
      <c r="C49" s="118"/>
      <c r="D49" s="89"/>
      <c r="E49" s="118"/>
      <c r="F49" s="118"/>
      <c r="G49" s="118"/>
      <c r="H49" s="118"/>
      <c r="I49" s="89"/>
      <c r="J49" s="118"/>
      <c r="K49" s="118"/>
      <c r="L49" s="118"/>
      <c r="M49" s="118"/>
      <c r="N49" s="124"/>
    </row>
    <row r="50" spans="2:14">
      <c r="B50" s="123"/>
      <c r="C50" s="118"/>
      <c r="D50" s="89"/>
      <c r="E50" s="118"/>
      <c r="F50" s="118"/>
      <c r="G50" s="118"/>
      <c r="H50" s="118"/>
      <c r="I50" s="89"/>
      <c r="J50" s="118"/>
      <c r="K50" s="118"/>
      <c r="L50" s="118"/>
      <c r="M50" s="118"/>
      <c r="N50" s="124"/>
    </row>
    <row r="51" spans="2:14">
      <c r="B51" s="123"/>
      <c r="C51" s="118"/>
      <c r="D51" s="153"/>
      <c r="E51" s="118"/>
      <c r="F51" s="118"/>
      <c r="G51" s="118"/>
      <c r="H51" s="118"/>
      <c r="I51" s="153"/>
      <c r="J51" s="118"/>
      <c r="K51" s="118"/>
      <c r="L51" s="118"/>
      <c r="M51" s="118"/>
      <c r="N51" s="124"/>
    </row>
    <row r="52" spans="2:14">
      <c r="B52" s="123"/>
      <c r="C52" s="118"/>
      <c r="D52" s="153" t="s">
        <v>46</v>
      </c>
      <c r="E52" s="118">
        <f>E57</f>
        <v>6700000</v>
      </c>
      <c r="F52" s="153" t="s">
        <v>52</v>
      </c>
      <c r="G52" s="118"/>
      <c r="H52" s="118"/>
      <c r="I52" s="153"/>
      <c r="J52" s="118"/>
      <c r="K52" s="118"/>
      <c r="L52" s="118"/>
      <c r="M52" s="118"/>
      <c r="N52" s="124"/>
    </row>
    <row r="53" spans="2:14">
      <c r="B53" s="123"/>
      <c r="C53" s="118"/>
      <c r="D53" s="153"/>
      <c r="E53" s="118"/>
      <c r="F53" s="118"/>
      <c r="G53" s="118"/>
      <c r="H53" s="118"/>
      <c r="I53" s="118"/>
      <c r="J53" s="118"/>
      <c r="K53" s="118"/>
      <c r="L53" s="118"/>
      <c r="M53" s="118"/>
      <c r="N53" s="124"/>
    </row>
    <row r="54" spans="2:14">
      <c r="B54" s="123"/>
      <c r="C54" s="118"/>
      <c r="D54" s="164"/>
      <c r="E54" s="165" t="s">
        <v>52</v>
      </c>
      <c r="F54" s="165"/>
      <c r="G54" s="118"/>
      <c r="H54" s="118"/>
      <c r="I54" s="118"/>
      <c r="J54" s="118"/>
      <c r="K54" s="118"/>
      <c r="L54" s="118"/>
      <c r="M54" s="118"/>
      <c r="N54" s="124"/>
    </row>
    <row r="55" spans="2:14">
      <c r="B55" s="123"/>
      <c r="C55" s="118"/>
      <c r="D55" s="166" t="s">
        <v>107</v>
      </c>
      <c r="E55" s="118">
        <v>5500000</v>
      </c>
      <c r="F55" s="118"/>
      <c r="G55" s="118"/>
      <c r="H55" s="118"/>
      <c r="I55" s="118"/>
      <c r="J55" s="118"/>
      <c r="K55" s="118"/>
      <c r="L55" s="118"/>
      <c r="M55" s="118"/>
      <c r="N55" s="124"/>
    </row>
    <row r="56" spans="2:14">
      <c r="B56" s="123"/>
      <c r="C56" s="118"/>
      <c r="D56" s="166" t="s">
        <v>108</v>
      </c>
      <c r="E56" s="118">
        <v>7900000</v>
      </c>
      <c r="F56" s="118"/>
      <c r="G56" s="118"/>
      <c r="H56" s="118"/>
      <c r="I56" s="118"/>
      <c r="J56" s="118"/>
      <c r="K56" s="118"/>
      <c r="L56" s="118"/>
      <c r="M56" s="118"/>
      <c r="N56" s="124"/>
    </row>
    <row r="57" spans="2:14">
      <c r="B57" s="123"/>
      <c r="C57" s="118"/>
      <c r="D57" s="89" t="s">
        <v>112</v>
      </c>
      <c r="E57" s="118">
        <f>SUM(E55:E56)/2</f>
        <v>6700000</v>
      </c>
      <c r="F57" s="118"/>
      <c r="G57" s="118"/>
      <c r="H57" s="118"/>
      <c r="I57" s="118"/>
      <c r="J57" s="118"/>
      <c r="K57" s="118"/>
      <c r="L57" s="118"/>
      <c r="M57" s="118"/>
      <c r="N57" s="124"/>
    </row>
    <row r="58" spans="2:14">
      <c r="B58" s="123"/>
      <c r="C58" s="118"/>
      <c r="D58" s="153"/>
      <c r="E58" s="118"/>
      <c r="F58" s="118"/>
      <c r="G58" s="118"/>
      <c r="H58" s="118"/>
      <c r="I58" s="118"/>
      <c r="J58" s="118"/>
      <c r="K58" s="118"/>
      <c r="L58" s="118"/>
      <c r="M58" s="118"/>
      <c r="N58" s="124"/>
    </row>
    <row r="59" spans="2:14">
      <c r="B59" s="123"/>
      <c r="C59" s="118"/>
      <c r="D59" s="153"/>
      <c r="E59" s="118"/>
      <c r="F59" s="118"/>
      <c r="G59" s="118"/>
      <c r="H59" s="118"/>
      <c r="I59" s="118"/>
      <c r="J59" s="118"/>
      <c r="K59" s="118"/>
      <c r="L59" s="118"/>
      <c r="M59" s="118"/>
      <c r="N59" s="124"/>
    </row>
    <row r="60" spans="2:14">
      <c r="B60" s="123"/>
      <c r="C60" s="118"/>
      <c r="D60" s="118"/>
      <c r="E60" s="118"/>
      <c r="F60" s="118"/>
      <c r="G60" s="118"/>
      <c r="H60" s="118"/>
      <c r="I60" s="118"/>
      <c r="J60" s="118"/>
      <c r="K60" s="118"/>
      <c r="L60" s="118"/>
      <c r="M60" s="118"/>
      <c r="N60" s="124"/>
    </row>
    <row r="61" spans="2:14">
      <c r="B61" s="123"/>
      <c r="C61" s="118"/>
      <c r="D61" s="118"/>
      <c r="E61" s="118"/>
      <c r="F61" s="118"/>
      <c r="G61" s="118"/>
      <c r="H61" s="118"/>
      <c r="I61" s="118"/>
      <c r="J61" s="118"/>
      <c r="K61" s="118"/>
      <c r="L61" s="118"/>
      <c r="M61" s="118"/>
      <c r="N61" s="124"/>
    </row>
    <row r="62" spans="2:14">
      <c r="B62" s="123"/>
      <c r="C62" s="118"/>
      <c r="D62" s="118"/>
      <c r="E62" s="118"/>
      <c r="F62" s="118"/>
      <c r="G62" s="118"/>
      <c r="H62" s="118"/>
      <c r="I62" s="118"/>
      <c r="J62" s="118"/>
      <c r="K62" s="118"/>
      <c r="L62" s="118"/>
      <c r="M62" s="118"/>
      <c r="N62" s="124"/>
    </row>
    <row r="63" spans="2:14">
      <c r="B63" s="123"/>
      <c r="C63" s="118"/>
      <c r="D63" s="118"/>
      <c r="E63" s="118"/>
      <c r="F63" s="118"/>
      <c r="G63" s="118"/>
      <c r="H63" s="118"/>
      <c r="I63" s="118"/>
      <c r="J63" s="118"/>
      <c r="K63" s="118"/>
      <c r="L63" s="118"/>
      <c r="M63" s="118"/>
      <c r="N63" s="124"/>
    </row>
    <row r="64" spans="2:14" ht="17" thickBot="1">
      <c r="B64" s="168"/>
      <c r="C64" s="169"/>
      <c r="D64" s="169"/>
      <c r="E64" s="169"/>
      <c r="F64" s="169"/>
      <c r="G64" s="169"/>
      <c r="H64" s="169"/>
      <c r="I64" s="169"/>
      <c r="J64" s="169"/>
      <c r="K64" s="169"/>
      <c r="L64" s="169"/>
      <c r="M64" s="169"/>
      <c r="N64" s="170"/>
    </row>
  </sheetData>
  <phoneticPr fontId="35" type="noConversion"/>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2021-12-22T12:21:36Z</dcterms:modified>
</cp:coreProperties>
</file>