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industry/"/>
    </mc:Choice>
  </mc:AlternateContent>
  <xr:revisionPtr revIDLastSave="0" documentId="13_ncr:1_{EF59204A-FE67-4841-A7E3-051A19DD17BF}" xr6:coauthVersionLast="47" xr6:coauthVersionMax="47" xr10:uidLastSave="{00000000-0000-0000-0000-000000000000}"/>
  <bookViews>
    <workbookView xWindow="30080" yWindow="50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s="1"/>
  <c r="H17" i="13"/>
  <c r="E20" i="12" s="1"/>
  <c r="H16" i="13"/>
  <c r="E19" i="12" s="1"/>
  <c r="E185" i="20"/>
  <c r="E187" i="20" s="1"/>
  <c r="H15" i="13" s="1"/>
  <c r="E18" i="12" s="1"/>
  <c r="H27" i="13"/>
  <c r="E27" i="12" s="1"/>
  <c r="E30" i="20"/>
  <c r="E53" i="20" s="1"/>
  <c r="J25" i="13" s="1"/>
  <c r="H25" i="13" s="1"/>
  <c r="E25" i="12" s="1"/>
  <c r="E55" i="20"/>
  <c r="E56" i="20" s="1"/>
  <c r="J26" i="13" s="1"/>
  <c r="H26" i="13" s="1"/>
  <c r="E26" i="12" s="1"/>
  <c r="H36" i="13"/>
  <c r="E38" i="12" s="1"/>
  <c r="H37" i="13"/>
  <c r="L11" i="13"/>
  <c r="H11" i="13" s="1"/>
  <c r="E15" i="12" s="1"/>
  <c r="J34" i="13"/>
  <c r="J7" i="13"/>
  <c r="J8" i="13"/>
  <c r="H8" i="13" s="1"/>
  <c r="E13" i="12" s="1"/>
  <c r="H28" i="13"/>
  <c r="E28" i="12" s="1"/>
  <c r="H29" i="13"/>
  <c r="E29" i="12" s="1"/>
  <c r="H30" i="13"/>
  <c r="E30" i="12"/>
  <c r="H10" i="13"/>
  <c r="E16" i="12" s="1"/>
  <c r="H35" i="13"/>
  <c r="E37" i="12" s="1"/>
  <c r="H34" i="13"/>
  <c r="E36" i="12" s="1"/>
  <c r="E49" i="20" l="1"/>
  <c r="J24" i="13" s="1"/>
  <c r="H24" i="13" s="1"/>
  <c r="E24" i="12" s="1"/>
  <c r="J9" i="13"/>
  <c r="H9" i="13" s="1"/>
  <c r="E14" i="12" s="1"/>
  <c r="H7" i="13"/>
  <c r="E12" i="12" s="1"/>
  <c r="L15" i="13"/>
</calcChain>
</file>

<file path=xl/sharedStrings.xml><?xml version="1.0" encoding="utf-8"?>
<sst xmlns="http://schemas.openxmlformats.org/spreadsheetml/2006/main" count="232" uniqueCount="147">
  <si>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</si>
  <si>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</si>
  <si>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</si>
  <si>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</si>
  <si>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</si>
  <si>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</si>
  <si>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</si>
  <si>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</si>
  <si>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</si>
  <si>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</si>
  <si>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</si>
  <si>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</si>
  <si>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</si>
  <si>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</si>
  <si>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</si>
  <si>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</si>
  <si>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</si>
  <si>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</si>
  <si>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</si>
  <si>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</si>
  <si>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</si>
  <si>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</si>
  <si>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</si>
  <si>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</si>
  <si>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</si>
  <si>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</si>
  <si>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</si>
  <si>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</si>
  <si>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</si>
  <si>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</si>
  <si>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</si>
  <si>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</si>
  <si>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</si>
  <si>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</si>
  <si>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</si>
  <si>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</si>
  <si>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</si>
  <si>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</si>
  <si>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</si>
  <si>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</si>
  <si>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</si>
  <si>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</si>
  <si>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</si>
  <si>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</si>
  <si>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</si>
  <si>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</si>
  <si>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</si>
  <si>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</si>
  <si>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</si>
  <si>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</si>
  <si>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</si>
  <si>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</si>
  <si>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</si>
  <si>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</si>
  <si>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</si>
  <si>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</si>
  <si>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</si>
  <si>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</si>
  <si>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</si>
  <si>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</si>
  <si>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</si>
  <si>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</si>
  <si>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</si>
  <si>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</si>
  <si>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</si>
  <si>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</si>
  <si>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</si>
  <si>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</si>
  <si>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</si>
  <si>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</si>
  <si>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</si>
  <si>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</si>
  <si>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</si>
  <si>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</si>
  <si>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</si>
  <si>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</si>
  <si>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</si>
  <si>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</si>
  <si>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</si>
  <si>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</si>
  <si>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</si>
  <si>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</si>
  <si>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</si>
  <si>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</si>
  <si>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</si>
  <si>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</si>
  <si>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</si>
  <si>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</si>
  <si>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</si>
  <si>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</si>
  <si>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</si>
  <si>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</si>
  <si>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</si>
  <si>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</si>
  <si>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</si>
  <si>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</si>
  <si>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</si>
  <si>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</si>
  <si>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</si>
  <si>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</si>
  <si>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</si>
  <si>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</si>
  <si>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</si>
  <si>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</si>
  <si>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</si>
  <si>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</si>
  <si>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</si>
  <si>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</si>
  <si>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</si>
  <si>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</si>
  <si>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</si>
  <si>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</si>
  <si>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</si>
  <si>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</si>
  <si>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</si>
  <si>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</si>
  <si>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</si>
  <si>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</si>
  <si>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</si>
  <si>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</si>
  <si>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</si>
  <si>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</si>
  <si>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</si>
  <si>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</si>
  <si>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</si>
  <si>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</si>
  <si>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</si>
  <si>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</si>
  <si>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</si>
  <si>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</si>
  <si>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</si>
  <si>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</si>
  <si>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</si>
  <si>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</si>
  <si>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</si>
  <si>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</si>
  <si>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</si>
  <si>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</si>
  <si>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</si>
  <si>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</si>
  <si>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</si>
  <si>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</si>
  <si>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</si>
  <si>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</si>
  <si>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</si>
  <si>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max_consumption_price</t>
  </si>
  <si>
    <t>euro/MWh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</si>
</sst>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13">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0" borderId="0"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5" fillId="0" borderId="6" xfId="0" applyFont="1" applyFill="1" applyBorder="1"/>
    <xf numFmtId="0" fontId="3" fillId="0" borderId="6" xfId="0" applyFont="1" applyFill="1" applyBorder="1"/>
    <xf numFmtId="0" fontId="6" fillId="0" borderId="6" xfId="0" applyFont="1" applyFill="1" applyBorder="1"/>
    <xf numFmtId="0" fontId="10" fillId="0" borderId="6" xfId="0" applyFont="1" applyFill="1" applyBorder="1"/>
    <xf numFmtId="0" fontId="11" fillId="0" borderId="6" xfId="0" applyFont="1" applyFill="1" applyBorder="1"/>
    <xf numFmtId="0" fontId="23" fillId="0" borderId="6" xfId="0" applyFont="1" applyFill="1" applyBorder="1"/>
    <xf numFmtId="166" fontId="9" fillId="0" borderId="6" xfId="0" applyNumberFormat="1" applyFont="1" applyFill="1" applyBorder="1"/>
    <xf numFmtId="166" fontId="7" fillId="0" borderId="6" xfId="0" applyNumberFormat="1" applyFont="1" applyFill="1" applyBorder="1"/>
    <xf numFmtId="0" fontId="22" fillId="2" borderId="18" xfId="0" applyFont="1" applyFill="1" applyBorder="1"/>
    <xf numFmtId="49" fontId="2" fillId="0" borderId="6" xfId="0" applyNumberFormat="1" applyFont="1" applyFill="1" applyBorder="1"/>
    <xf numFmtId="0" fontId="23" fillId="0" borderId="3" xfId="0" applyFont="1" applyFill="1" applyBorder="1"/>
    <xf numFmtId="0" fontId="27" fillId="0" borderId="3" xfId="0" applyFont="1" applyFill="1" applyBorder="1"/>
    <xf numFmtId="0" fontId="27" fillId="0" borderId="4" xfId="0" applyFont="1" applyFill="1" applyBorder="1"/>
    <xf numFmtId="0" fontId="23" fillId="0" borderId="15" xfId="0" applyFont="1" applyFill="1" applyBorder="1"/>
    <xf numFmtId="0" fontId="27" fillId="0" borderId="19" xfId="0" applyFont="1" applyFill="1" applyBorder="1"/>
    <xf numFmtId="0" fontId="27" fillId="0" borderId="6" xfId="0" applyFont="1" applyFill="1" applyBorder="1"/>
    <xf numFmtId="0" fontId="27" fillId="0" borderId="5" xfId="0" applyFont="1" applyFill="1" applyBorder="1"/>
    <xf numFmtId="164" fontId="23" fillId="0" borderId="18" xfId="0" applyNumberFormat="1" applyFont="1" applyFill="1" applyBorder="1"/>
    <xf numFmtId="0" fontId="5" fillId="0" borderId="18" xfId="0" applyFont="1" applyFill="1" applyBorder="1"/>
    <xf numFmtId="0" fontId="11" fillId="0" borderId="5" xfId="0" applyFont="1" applyFill="1" applyBorder="1"/>
    <xf numFmtId="0" fontId="4" fillId="0" borderId="18" xfId="0" applyFont="1" applyFill="1" applyBorder="1"/>
    <xf numFmtId="164" fontId="11" fillId="0" borderId="18" xfId="0" applyNumberFormat="1" applyFont="1" applyFill="1" applyBorder="1"/>
    <xf numFmtId="164" fontId="11" fillId="0" borderId="0" xfId="0" applyNumberFormat="1" applyFont="1" applyFill="1" applyBorder="1"/>
    <xf numFmtId="0" fontId="23" fillId="0" borderId="5" xfId="0" applyFont="1" applyFill="1" applyBorder="1"/>
    <xf numFmtId="0" fontId="35" fillId="0" borderId="18" xfId="0" applyFont="1" applyFill="1" applyBorder="1"/>
    <xf numFmtId="166" fontId="23" fillId="0" borderId="6" xfId="0" applyNumberFormat="1" applyFont="1" applyFill="1" applyBorder="1"/>
    <xf numFmtId="166" fontId="23" fillId="0" borderId="5" xfId="0" applyNumberFormat="1" applyFont="1" applyFill="1" applyBorder="1"/>
    <xf numFmtId="166" fontId="8" fillId="0" borderId="18" xfId="0" applyNumberFormat="1" applyFont="1" applyFill="1" applyBorder="1"/>
    <xf numFmtId="166" fontId="4" fillId="0" borderId="18" xfId="0" applyNumberFormat="1" applyFont="1" applyFill="1" applyBorder="1"/>
    <xf numFmtId="0" fontId="11" fillId="0" borderId="18" xfId="0" applyFont="1" applyFill="1" applyBorder="1"/>
    <xf numFmtId="164" fontId="11" fillId="0" borderId="20" xfId="0" applyNumberFormat="1" applyFont="1" applyFill="1" applyBorder="1"/>
    <xf numFmtId="0" fontId="11" fillId="0" borderId="20" xfId="0" applyFont="1" applyFill="1" applyBorder="1"/>
    <xf numFmtId="2" fontId="23" fillId="0" borderId="18" xfId="0" applyNumberFormat="1" applyFont="1" applyFill="1" applyBorder="1"/>
    <xf numFmtId="165" fontId="23" fillId="0" borderId="18" xfId="0" applyNumberFormat="1" applyFont="1" applyFill="1" applyBorder="1"/>
    <xf numFmtId="0" fontId="8" fillId="0" borderId="0" xfId="0" applyFont="1" applyFill="1" applyBorder="1" applyAlignment="1">
      <alignment horizontal="left"/>
    </xf>
    <xf numFmtId="166" fontId="8" fillId="0" borderId="0" xfId="0" applyNumberFormat="1" applyFont="1" applyFill="1" applyBorder="1" applyAlignment="1">
      <alignment horizontal="left"/>
    </xf>
    <xf numFmtId="0" fontId="22" fillId="2" borderId="0" xfId="0" applyFont="1" applyFill="1" applyAlignment="1">
      <alignment horizontal="left"/>
    </xf>
    <xf numFmtId="164" fontId="2" fillId="0" borderId="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vertical="center"/>
    </xf>
    <xf numFmtId="10" fontId="1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horizontal="left" vertical="center"/>
    </xf>
    <xf numFmtId="49" fontId="2" fillId="2" borderId="0" xfId="0" applyNumberFormat="1" applyFont="1" applyFill="1" applyBorder="1"/>
    <xf numFmtId="0" fontId="2" fillId="0" borderId="0" xfId="0" applyNumberFormat="1" applyFont="1" applyFill="1" applyBorder="1" applyAlignment="1" applyProtection="1">
      <alignment vertical="center"/>
    </xf>
    <xf numFmtId="0" fontId="2" fillId="2" borderId="0" xfId="0" applyFont="1" applyFill="1"/>
    <xf numFmtId="0" fontId="2" fillId="0" borderId="6" xfId="0" applyFont="1" applyFill="1" applyBorder="1"/>
    <xf numFmtId="164" fontId="2" fillId="0" borderId="18" xfId="0" applyNumberFormat="1" applyFont="1" applyFill="1" applyBorder="1"/>
    <xf numFmtId="0" fontId="2" fillId="0" borderId="0" xfId="0" applyFont="1" applyFill="1" applyBorder="1"/>
    <xf numFmtId="0" fontId="2" fillId="0" borderId="18" xfId="0" applyFont="1" applyFill="1" applyBorder="1"/>
    <xf numFmtId="0" fontId="2" fillId="0" borderId="5"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0" fontId="1" fillId="0" borderId="6" xfId="0" applyFont="1" applyFill="1" applyBorder="1"/>
    <xf numFmtId="0" fontId="40" fillId="0" borderId="0" xfId="0" applyFont="1" applyBorder="1"/>
    <xf numFmtId="0" fontId="23" fillId="2" borderId="10" xfId="0" applyFont="1" applyFill="1" applyBorder="1"/>
    <xf numFmtId="0" fontId="23" fillId="2" borderId="11" xfId="0" applyFont="1" applyFill="1" applyBorder="1"/>
    <xf numFmtId="0" fontId="23" fillId="2" borderId="12" xfId="0" applyFont="1" applyFill="1" applyBorder="1"/>
    <xf numFmtId="0" fontId="1" fillId="0" borderId="18" xfId="0" applyFont="1" applyFill="1" applyBorder="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5" style="29" customWidth="1"/>
    <col min="2" max="2" width="11.5" style="20" customWidth="1"/>
    <col min="3" max="3" width="38.5" style="20" customWidth="1"/>
    <col min="4" max="16384" width="10.6640625" style="20"/>
  </cols>
  <sheetData>
    <row r="1" spans="1:3" s="27" customFormat="1">
      <c r="A1" s="25"/>
      <c r="B1" s="26"/>
      <c r="C1" s="26"/>
    </row>
    <row r="2" spans="1:3" ht="21">
      <c r="A2" s="1"/>
      <c r="B2" s="28" t="s">
        <v>10</v>
      </c>
      <c r="C2" s="28"/>
    </row>
    <row r="3" spans="1:3">
      <c r="A3" s="1"/>
      <c r="B3" s="8"/>
      <c r="C3" s="8"/>
    </row>
    <row r="4" spans="1:3">
      <c r="A4" s="1"/>
      <c r="B4" s="2" t="s">
        <v>11</v>
      </c>
      <c r="C4" s="3" t="s">
        <v>130</v>
      </c>
    </row>
    <row r="5" spans="1:3">
      <c r="A5" s="1"/>
      <c r="B5" s="4" t="s">
        <v>41</v>
      </c>
      <c r="C5" s="5" t="s">
        <v>48</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83"/>
  <sheetViews>
    <sheetView tabSelected="1" workbookViewId="0">
      <selection activeCell="C14" sqref="C14"/>
    </sheetView>
  </sheetViews>
  <sheetFormatPr baseColWidth="10" defaultColWidth="10.6640625" defaultRowHeight="16"/>
  <cols>
    <col min="1" max="2" width="3.5" style="32" customWidth="1"/>
    <col min="3" max="3" width="51.5" style="32" customWidth="1"/>
    <col min="4" max="4" width="9.5" style="32" customWidth="1"/>
    <col min="5" max="5" width="15.5" style="32" customWidth="1"/>
    <col min="6" max="6" width="4.5" style="32" customWidth="1"/>
    <col min="7" max="7" width="37.83203125" style="32" customWidth="1"/>
    <col min="8" max="8" width="5.1640625" style="32" customWidth="1"/>
    <col min="9" max="9" width="42.5" style="32" customWidth="1"/>
    <col min="10" max="10" width="5.5" style="32" customWidth="1"/>
    <col min="11" max="16384" width="10.6640625" style="32"/>
  </cols>
  <sheetData>
    <row r="1" spans="1:11">
      <c r="D1" s="33"/>
    </row>
    <row r="2" spans="1:11">
      <c r="B2" s="198" t="s">
        <v>143</v>
      </c>
      <c r="C2" s="199"/>
      <c r="D2" s="199"/>
      <c r="E2" s="200"/>
      <c r="F2" s="33"/>
      <c r="G2" s="33"/>
    </row>
    <row r="3" spans="1:11">
      <c r="B3" s="201"/>
      <c r="C3" s="202"/>
      <c r="D3" s="202"/>
      <c r="E3" s="203"/>
      <c r="F3" s="33"/>
      <c r="G3" s="33"/>
    </row>
    <row r="4" spans="1:11">
      <c r="B4" s="201"/>
      <c r="C4" s="202"/>
      <c r="D4" s="202"/>
      <c r="E4" s="203"/>
      <c r="F4" s="33"/>
      <c r="G4" s="33"/>
    </row>
    <row r="5" spans="1:11">
      <c r="B5" s="204"/>
      <c r="C5" s="205"/>
      <c r="D5" s="205"/>
      <c r="E5" s="206"/>
      <c r="F5" s="33"/>
      <c r="G5" s="33"/>
    </row>
    <row r="6" spans="1:11">
      <c r="C6" s="33"/>
      <c r="D6" s="33"/>
      <c r="E6" s="33"/>
      <c r="F6" s="33"/>
      <c r="G6" s="33"/>
    </row>
    <row r="7" spans="1:11" ht="17" thickBot="1">
      <c r="D7" s="33"/>
    </row>
    <row r="8" spans="1:11">
      <c r="B8" s="157"/>
      <c r="C8" s="158"/>
      <c r="D8" s="159"/>
      <c r="E8" s="159"/>
      <c r="F8" s="159"/>
      <c r="G8" s="159"/>
      <c r="H8" s="159"/>
      <c r="I8" s="159"/>
      <c r="J8" s="160"/>
    </row>
    <row r="9" spans="1:11" s="24" customFormat="1">
      <c r="B9" s="22"/>
      <c r="C9" s="22" t="s">
        <v>19</v>
      </c>
      <c r="D9" s="16" t="s">
        <v>8</v>
      </c>
      <c r="E9" s="15" t="s">
        <v>4</v>
      </c>
      <c r="F9" s="15"/>
      <c r="G9" s="15" t="s">
        <v>7</v>
      </c>
      <c r="H9" s="15"/>
      <c r="I9" s="15" t="s">
        <v>0</v>
      </c>
      <c r="J9" s="161"/>
    </row>
    <row r="10" spans="1:11" s="24" customFormat="1">
      <c r="B10" s="162"/>
      <c r="C10" s="162"/>
      <c r="D10" s="19"/>
      <c r="E10" s="30"/>
      <c r="F10" s="30"/>
      <c r="G10" s="30"/>
      <c r="H10" s="30"/>
      <c r="I10" s="30"/>
      <c r="J10" s="163"/>
    </row>
    <row r="11" spans="1:11" s="24" customFormat="1" ht="17" thickBot="1">
      <c r="B11" s="162"/>
      <c r="C11" s="162" t="s">
        <v>44</v>
      </c>
      <c r="D11" s="19"/>
      <c r="E11" s="30"/>
      <c r="F11" s="30"/>
      <c r="G11" s="30"/>
      <c r="H11" s="30"/>
      <c r="I11" s="30"/>
      <c r="J11" s="163"/>
    </row>
    <row r="12" spans="1:11" ht="17" thickBot="1">
      <c r="A12" s="24"/>
      <c r="B12" s="162"/>
      <c r="C12" s="147" t="s">
        <v>96</v>
      </c>
      <c r="D12" s="19"/>
      <c r="E12" s="164">
        <f>'Research data'!H7</f>
        <v>50</v>
      </c>
      <c r="F12" s="34"/>
      <c r="G12" s="138" t="s">
        <v>105</v>
      </c>
      <c r="H12" s="30"/>
      <c r="I12" s="165" t="s">
        <v>95</v>
      </c>
      <c r="J12" s="163"/>
      <c r="K12" s="24"/>
    </row>
    <row r="13" spans="1:11" ht="17" thickBot="1">
      <c r="A13" s="24"/>
      <c r="B13" s="162"/>
      <c r="C13" s="148" t="s">
        <v>129</v>
      </c>
      <c r="D13" s="19" t="s">
        <v>2</v>
      </c>
      <c r="E13" s="180">
        <f>'Research data'!H8</f>
        <v>0.995</v>
      </c>
      <c r="F13" s="34"/>
      <c r="G13" s="94" t="s">
        <v>49</v>
      </c>
      <c r="H13" s="30"/>
      <c r="I13" s="165" t="s">
        <v>95</v>
      </c>
      <c r="J13" s="163"/>
      <c r="K13" s="24"/>
    </row>
    <row r="14" spans="1:11" ht="17" thickBot="1">
      <c r="A14" s="96"/>
      <c r="B14" s="151"/>
      <c r="C14" s="149" t="s">
        <v>93</v>
      </c>
      <c r="D14" s="21" t="s">
        <v>54</v>
      </c>
      <c r="E14" s="179">
        <f>'Research data'!H9</f>
        <v>50.251256281407038</v>
      </c>
      <c r="F14" s="94"/>
      <c r="G14" s="130" t="s">
        <v>94</v>
      </c>
      <c r="H14" s="94"/>
      <c r="I14" s="165" t="s">
        <v>95</v>
      </c>
      <c r="J14" s="166"/>
      <c r="K14" s="33"/>
    </row>
    <row r="15" spans="1:11" ht="17" thickBot="1">
      <c r="A15" s="96"/>
      <c r="B15" s="151"/>
      <c r="C15" s="150" t="s">
        <v>78</v>
      </c>
      <c r="D15" s="21"/>
      <c r="E15" s="164">
        <f>'Research data'!H11</f>
        <v>2190</v>
      </c>
      <c r="F15" s="94"/>
      <c r="G15" s="94"/>
      <c r="H15" s="94"/>
      <c r="I15" s="167" t="s">
        <v>122</v>
      </c>
      <c r="J15" s="166"/>
      <c r="K15" s="33"/>
    </row>
    <row r="16" spans="1:11" ht="17" thickBot="1">
      <c r="B16" s="151"/>
      <c r="C16" s="151" t="s">
        <v>56</v>
      </c>
      <c r="D16" s="21" t="s">
        <v>2</v>
      </c>
      <c r="E16" s="164">
        <f>'Research data'!H10</f>
        <v>0.99</v>
      </c>
      <c r="F16" s="94"/>
      <c r="G16" s="94"/>
      <c r="H16" s="94"/>
      <c r="I16" s="167" t="s">
        <v>115</v>
      </c>
      <c r="J16" s="166"/>
    </row>
    <row r="17" spans="1:10" ht="17" thickBot="1">
      <c r="B17" s="151"/>
      <c r="C17" s="151" t="s">
        <v>57</v>
      </c>
      <c r="D17" s="21" t="s">
        <v>2</v>
      </c>
      <c r="E17" s="168">
        <v>0</v>
      </c>
      <c r="F17" s="94"/>
      <c r="G17" s="94"/>
      <c r="H17" s="94"/>
      <c r="I17" s="167" t="s">
        <v>118</v>
      </c>
      <c r="J17" s="166"/>
    </row>
    <row r="18" spans="1:10" s="192" customFormat="1" ht="17" thickBot="1">
      <c r="B18" s="193"/>
      <c r="C18" s="156" t="s">
        <v>135</v>
      </c>
      <c r="D18" s="21"/>
      <c r="E18" s="194">
        <f>'Research data'!H15</f>
        <v>50</v>
      </c>
      <c r="F18" s="195"/>
      <c r="G18" s="195"/>
      <c r="H18" s="195"/>
      <c r="I18" s="196" t="str">
        <f>'Research data'!N15</f>
        <v>This simulates instantaneous use</v>
      </c>
      <c r="J18" s="197"/>
    </row>
    <row r="19" spans="1:10" s="192" customFormat="1" ht="17" thickBot="1">
      <c r="B19" s="193"/>
      <c r="C19" s="156" t="s">
        <v>58</v>
      </c>
      <c r="D19" s="21"/>
      <c r="E19" s="194">
        <f>'Research data'!H16</f>
        <v>0</v>
      </c>
      <c r="F19" s="195"/>
      <c r="G19" s="195"/>
      <c r="H19" s="195"/>
      <c r="I19" s="196" t="str">
        <f>'Research data'!N16</f>
        <v>Quintel assumption</v>
      </c>
      <c r="J19" s="197"/>
    </row>
    <row r="20" spans="1:10" s="192" customFormat="1" ht="17" thickBot="1">
      <c r="B20" s="193"/>
      <c r="C20" s="156" t="s">
        <v>59</v>
      </c>
      <c r="D20" s="21"/>
      <c r="E20" s="194">
        <f>'Research data'!H17</f>
        <v>0</v>
      </c>
      <c r="F20" s="195"/>
      <c r="G20" s="195"/>
      <c r="H20" s="195"/>
      <c r="I20" s="196" t="str">
        <f>'Research data'!N17</f>
        <v>Quintel assumption</v>
      </c>
      <c r="J20" s="197"/>
    </row>
    <row r="21" spans="1:10" s="192" customFormat="1" ht="17" thickBot="1">
      <c r="B21" s="193"/>
      <c r="C21" s="156" t="s">
        <v>139</v>
      </c>
      <c r="D21" s="21"/>
      <c r="E21" s="194">
        <f>'Research data'!H18</f>
        <v>0</v>
      </c>
      <c r="F21" s="195"/>
      <c r="G21" s="195"/>
      <c r="H21" s="195"/>
      <c r="I21" s="196" t="str">
        <f>'Research data'!N18</f>
        <v>Quintel assumption</v>
      </c>
      <c r="J21" s="197"/>
    </row>
    <row r="22" spans="1:10">
      <c r="B22" s="152"/>
      <c r="C22" s="152"/>
      <c r="D22" s="34"/>
      <c r="E22" s="34"/>
      <c r="F22" s="34"/>
      <c r="G22" s="34"/>
      <c r="H22" s="34"/>
      <c r="I22" s="34"/>
      <c r="J22" s="170"/>
    </row>
    <row r="23" spans="1:10" ht="17" thickBot="1">
      <c r="B23" s="152"/>
      <c r="C23" s="162" t="s">
        <v>43</v>
      </c>
      <c r="D23" s="34"/>
      <c r="E23" s="34"/>
      <c r="F23" s="34"/>
      <c r="G23" s="34"/>
      <c r="H23" s="34"/>
      <c r="I23" s="34"/>
      <c r="J23" s="170"/>
    </row>
    <row r="24" spans="1:10" ht="17" thickBot="1">
      <c r="B24" s="152"/>
      <c r="C24" s="152" t="s">
        <v>22</v>
      </c>
      <c r="D24" s="21" t="s">
        <v>20</v>
      </c>
      <c r="E24" s="164">
        <f>'Research data'!H24</f>
        <v>3000000</v>
      </c>
      <c r="F24" s="34"/>
      <c r="G24" s="34" t="s">
        <v>6</v>
      </c>
      <c r="H24" s="34"/>
      <c r="I24" s="171" t="s">
        <v>95</v>
      </c>
      <c r="J24" s="170"/>
    </row>
    <row r="25" spans="1:10" ht="15" customHeight="1" thickBot="1">
      <c r="B25" s="152"/>
      <c r="C25" s="152" t="s">
        <v>23</v>
      </c>
      <c r="D25" s="21" t="s">
        <v>51</v>
      </c>
      <c r="E25" s="164">
        <f>'Research data'!H25</f>
        <v>50000</v>
      </c>
      <c r="F25" s="34"/>
      <c r="G25" s="120" t="s">
        <v>88</v>
      </c>
      <c r="H25" s="34"/>
      <c r="I25" s="171" t="s">
        <v>95</v>
      </c>
      <c r="J25" s="170"/>
    </row>
    <row r="26" spans="1:10" ht="17" thickBot="1">
      <c r="B26" s="172"/>
      <c r="C26" s="153" t="s">
        <v>82</v>
      </c>
      <c r="D26" s="115" t="s">
        <v>76</v>
      </c>
      <c r="E26" s="164">
        <f>'Research data'!H26</f>
        <v>25</v>
      </c>
      <c r="F26" s="116"/>
      <c r="G26" s="114" t="s">
        <v>77</v>
      </c>
      <c r="H26" s="116"/>
      <c r="I26" s="171" t="s">
        <v>95</v>
      </c>
      <c r="J26" s="173"/>
    </row>
    <row r="27" spans="1:10" ht="17" thickBot="1">
      <c r="B27" s="172"/>
      <c r="C27" s="153" t="s">
        <v>80</v>
      </c>
      <c r="D27" s="115"/>
      <c r="E27" s="164">
        <f>'Research data'!H27</f>
        <v>0</v>
      </c>
      <c r="F27" s="116"/>
      <c r="G27" s="119" t="s">
        <v>84</v>
      </c>
      <c r="H27" s="116"/>
      <c r="I27" s="174" t="s">
        <v>91</v>
      </c>
      <c r="J27" s="173"/>
    </row>
    <row r="28" spans="1:10" ht="17" thickBot="1">
      <c r="B28" s="172"/>
      <c r="C28" s="153" t="s">
        <v>81</v>
      </c>
      <c r="D28" s="115"/>
      <c r="E28" s="164">
        <f>'Research data'!H28</f>
        <v>0</v>
      </c>
      <c r="F28" s="116"/>
      <c r="G28" s="119" t="s">
        <v>85</v>
      </c>
      <c r="H28" s="116"/>
      <c r="I28" s="175" t="s">
        <v>114</v>
      </c>
      <c r="J28" s="173"/>
    </row>
    <row r="29" spans="1:10" ht="17" thickBot="1">
      <c r="B29" s="172"/>
      <c r="C29" s="154" t="s">
        <v>92</v>
      </c>
      <c r="D29" s="115"/>
      <c r="E29" s="164">
        <f>'Research data'!H29</f>
        <v>0</v>
      </c>
      <c r="F29" s="116"/>
      <c r="G29" s="119" t="s">
        <v>86</v>
      </c>
      <c r="H29" s="116"/>
      <c r="I29" s="175" t="s">
        <v>117</v>
      </c>
      <c r="J29" s="173"/>
    </row>
    <row r="30" spans="1:10" ht="17" thickBot="1">
      <c r="B30" s="172"/>
      <c r="C30" s="153" t="s">
        <v>83</v>
      </c>
      <c r="D30" s="115"/>
      <c r="E30" s="164">
        <f>'Research data'!H30</f>
        <v>0</v>
      </c>
      <c r="F30" s="116"/>
      <c r="G30" s="120" t="s">
        <v>87</v>
      </c>
      <c r="H30" s="116"/>
      <c r="I30" s="174" t="s">
        <v>91</v>
      </c>
      <c r="J30" s="173"/>
    </row>
    <row r="31" spans="1:10" ht="17" thickBot="1">
      <c r="A31" s="96"/>
      <c r="B31" s="151"/>
      <c r="C31" s="151" t="s">
        <v>61</v>
      </c>
      <c r="D31" s="21" t="s">
        <v>62</v>
      </c>
      <c r="E31" s="168">
        <v>0.04</v>
      </c>
      <c r="F31" s="94"/>
      <c r="G31" s="94" t="s">
        <v>63</v>
      </c>
      <c r="H31" s="94"/>
      <c r="I31" s="208" t="s">
        <v>144</v>
      </c>
      <c r="J31" s="166"/>
    </row>
    <row r="32" spans="1:10" ht="17" thickBot="1">
      <c r="A32" s="96"/>
      <c r="B32" s="151"/>
      <c r="C32" s="151" t="s">
        <v>64</v>
      </c>
      <c r="D32" s="21" t="s">
        <v>65</v>
      </c>
      <c r="E32" s="168">
        <v>0</v>
      </c>
      <c r="F32" s="94"/>
      <c r="G32" s="94"/>
      <c r="H32" s="94"/>
      <c r="I32" s="167" t="s">
        <v>116</v>
      </c>
      <c r="J32" s="166"/>
    </row>
    <row r="33" spans="1:10" ht="17" thickBot="1">
      <c r="A33" s="96"/>
      <c r="B33" s="151"/>
      <c r="C33" s="207" t="s">
        <v>145</v>
      </c>
      <c r="D33" s="21" t="s">
        <v>146</v>
      </c>
      <c r="E33" s="168">
        <v>22</v>
      </c>
      <c r="F33" s="94"/>
      <c r="G33" s="94"/>
      <c r="H33" s="94"/>
      <c r="I33" s="212" t="s">
        <v>115</v>
      </c>
      <c r="J33" s="166"/>
    </row>
    <row r="34" spans="1:10">
      <c r="A34" s="96"/>
      <c r="B34" s="151"/>
      <c r="C34" s="151"/>
      <c r="D34" s="21"/>
      <c r="E34" s="169"/>
      <c r="F34" s="94"/>
      <c r="G34" s="94"/>
      <c r="H34" s="94"/>
      <c r="I34" s="94"/>
      <c r="J34" s="166"/>
    </row>
    <row r="35" spans="1:10" ht="17" thickBot="1">
      <c r="A35" s="96"/>
      <c r="B35" s="151"/>
      <c r="C35" s="162" t="s">
        <v>5</v>
      </c>
      <c r="D35" s="21"/>
      <c r="E35" s="169"/>
      <c r="F35" s="94"/>
      <c r="G35" s="34"/>
      <c r="H35" s="94"/>
      <c r="I35" s="94"/>
      <c r="J35" s="166"/>
    </row>
    <row r="36" spans="1:10" ht="17" thickBot="1">
      <c r="A36" s="96"/>
      <c r="B36" s="151"/>
      <c r="C36" s="151" t="s">
        <v>24</v>
      </c>
      <c r="D36" s="21" t="s">
        <v>1</v>
      </c>
      <c r="E36" s="168">
        <f>'Research data'!H34</f>
        <v>15</v>
      </c>
      <c r="F36" s="94"/>
      <c r="G36" s="94" t="s">
        <v>70</v>
      </c>
      <c r="H36" s="94"/>
      <c r="I36" s="171" t="s">
        <v>95</v>
      </c>
      <c r="J36" s="166"/>
    </row>
    <row r="37" spans="1:10" ht="17" thickBot="1">
      <c r="A37" s="96"/>
      <c r="B37" s="151"/>
      <c r="C37" s="151" t="s">
        <v>68</v>
      </c>
      <c r="D37" s="21" t="s">
        <v>1</v>
      </c>
      <c r="E37" s="168">
        <f>'Research data'!H35</f>
        <v>0</v>
      </c>
      <c r="F37" s="94"/>
      <c r="G37" s="94" t="s">
        <v>69</v>
      </c>
      <c r="H37" s="94"/>
      <c r="I37" s="176"/>
      <c r="J37" s="166"/>
    </row>
    <row r="38" spans="1:10" ht="17" thickBot="1">
      <c r="A38" s="96"/>
      <c r="B38" s="151"/>
      <c r="C38" s="151" t="s">
        <v>66</v>
      </c>
      <c r="D38" s="21" t="s">
        <v>67</v>
      </c>
      <c r="E38" s="177">
        <f>'Research data'!H36</f>
        <v>0</v>
      </c>
      <c r="F38" s="94"/>
      <c r="G38" s="94" t="s">
        <v>71</v>
      </c>
      <c r="H38" s="94"/>
      <c r="I38" s="178"/>
      <c r="J38" s="166"/>
    </row>
    <row r="39" spans="1:10" s="33" customFormat="1" ht="17" thickBot="1">
      <c r="A39" s="99"/>
      <c r="B39" s="151"/>
      <c r="C39" s="151" t="s">
        <v>21</v>
      </c>
      <c r="D39" s="21" t="s">
        <v>2</v>
      </c>
      <c r="E39" s="168">
        <v>0</v>
      </c>
      <c r="F39" s="94"/>
      <c r="G39" s="94"/>
      <c r="H39" s="94"/>
      <c r="I39" s="167" t="s">
        <v>118</v>
      </c>
      <c r="J39" s="166"/>
    </row>
    <row r="40" spans="1:10" s="33" customFormat="1" ht="17" thickBot="1">
      <c r="A40" s="99"/>
      <c r="B40" s="151"/>
      <c r="C40" s="156" t="s">
        <v>57</v>
      </c>
      <c r="D40" s="21"/>
      <c r="E40" s="168">
        <v>0</v>
      </c>
      <c r="F40" s="94"/>
      <c r="G40" s="94"/>
      <c r="H40" s="94"/>
      <c r="I40" s="167" t="s">
        <v>118</v>
      </c>
      <c r="J40" s="166"/>
    </row>
    <row r="41" spans="1:10" ht="17" thickBot="1">
      <c r="B41" s="209"/>
      <c r="C41" s="210"/>
      <c r="D41" s="210"/>
      <c r="E41" s="210"/>
      <c r="F41" s="210"/>
      <c r="G41" s="210"/>
      <c r="H41" s="210"/>
      <c r="I41" s="210"/>
      <c r="J41" s="211"/>
    </row>
    <row r="42" spans="1:10">
      <c r="A42" s="96"/>
      <c r="B42" s="96"/>
      <c r="C42" s="96"/>
      <c r="D42" s="96"/>
      <c r="E42" s="96"/>
      <c r="F42" s="96"/>
      <c r="G42" s="96"/>
      <c r="H42" s="96"/>
      <c r="I42" s="96"/>
      <c r="J42" s="96"/>
    </row>
    <row r="43" spans="1:10">
      <c r="A43" s="96"/>
      <c r="B43" s="96"/>
      <c r="C43" s="96"/>
      <c r="D43" s="96"/>
      <c r="E43" s="96"/>
      <c r="F43" s="96"/>
      <c r="G43" s="96"/>
      <c r="H43" s="96"/>
      <c r="I43" s="96"/>
      <c r="J43" s="96"/>
    </row>
    <row r="44" spans="1:10">
      <c r="A44" s="96"/>
      <c r="B44" s="96"/>
      <c r="C44" s="145"/>
      <c r="D44" s="96"/>
      <c r="E44" s="96"/>
      <c r="F44" s="96"/>
      <c r="G44" s="96"/>
      <c r="H44" s="96"/>
      <c r="I44" s="96"/>
      <c r="J44" s="96"/>
    </row>
    <row r="45" spans="1:10">
      <c r="A45" s="96"/>
      <c r="B45" s="96"/>
      <c r="C45" s="146"/>
      <c r="E45" s="96"/>
      <c r="F45" s="96"/>
      <c r="G45" s="96"/>
      <c r="H45" s="96"/>
      <c r="I45" s="96"/>
      <c r="J45" s="96"/>
    </row>
    <row r="46" spans="1:10">
      <c r="A46" s="96"/>
      <c r="B46" s="96"/>
      <c r="C46" s="145"/>
      <c r="D46" s="96"/>
      <c r="E46" s="96"/>
      <c r="F46" s="96"/>
      <c r="G46" s="96"/>
      <c r="H46" s="96"/>
      <c r="I46" s="96"/>
      <c r="J46" s="96"/>
    </row>
    <row r="47" spans="1:10">
      <c r="A47" s="96"/>
      <c r="B47" s="96"/>
      <c r="C47" s="145"/>
      <c r="D47" s="96"/>
      <c r="E47" s="96"/>
      <c r="F47" s="96"/>
      <c r="G47" s="96"/>
      <c r="H47" s="96"/>
      <c r="I47" s="96"/>
      <c r="J47" s="96"/>
    </row>
    <row r="48" spans="1:10">
      <c r="A48" s="96"/>
      <c r="B48" s="96"/>
      <c r="C48" s="145"/>
      <c r="D48" s="96"/>
      <c r="E48" s="96"/>
      <c r="F48" s="96"/>
      <c r="G48" s="96"/>
      <c r="H48" s="96"/>
      <c r="I48" s="96"/>
      <c r="J48" s="96"/>
    </row>
    <row r="49" spans="1:3">
      <c r="A49" s="96"/>
      <c r="C49" s="146"/>
    </row>
    <row r="50" spans="1:3">
      <c r="A50" s="96"/>
      <c r="C50" s="146"/>
    </row>
    <row r="51" spans="1:3">
      <c r="C51" s="146"/>
    </row>
    <row r="52" spans="1:3">
      <c r="C52" s="146"/>
    </row>
    <row r="53" spans="1:3">
      <c r="C53" s="146"/>
    </row>
    <row r="54" spans="1:3">
      <c r="C54" s="146"/>
    </row>
    <row r="55" spans="1:3">
      <c r="C55" s="146"/>
    </row>
    <row r="56" spans="1:3">
      <c r="C56" s="146"/>
    </row>
    <row r="57" spans="1:3">
      <c r="C57" s="146"/>
    </row>
    <row r="58" spans="1:3">
      <c r="C58" s="146"/>
    </row>
    <row r="59" spans="1:3">
      <c r="C59" s="146"/>
    </row>
    <row r="60" spans="1:3">
      <c r="C60" s="146"/>
    </row>
    <row r="61" spans="1:3">
      <c r="C61" s="146"/>
    </row>
    <row r="62" spans="1:3">
      <c r="C62" s="146"/>
    </row>
    <row r="63" spans="1:3">
      <c r="C63" s="146"/>
    </row>
    <row r="64" spans="1:3">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7"/>
  <sheetViews>
    <sheetView topLeftCell="A13" workbookViewId="0">
      <selection activeCell="A38" sqref="A38:XFD42"/>
    </sheetView>
  </sheetViews>
  <sheetFormatPr baseColWidth="10" defaultColWidth="10.6640625" defaultRowHeight="16"/>
  <cols>
    <col min="1" max="1" width="3.5" style="35" customWidth="1"/>
    <col min="2" max="2" width="3" style="35" customWidth="1"/>
    <col min="3" max="3" width="52.1640625" style="35" bestFit="1" customWidth="1"/>
    <col min="4" max="4" width="16.5" style="35" hidden="1" customWidth="1"/>
    <col min="5" max="5" width="13.83203125" style="35" hidden="1" customWidth="1"/>
    <col min="6" max="6" width="7.5" style="35" bestFit="1" customWidth="1"/>
    <col min="7" max="7" width="3" style="35" customWidth="1"/>
    <col min="8" max="8" width="14.83203125" style="35" customWidth="1"/>
    <col min="9" max="9" width="2.5" style="35" customWidth="1"/>
    <col min="10" max="10" width="10.5" style="35" customWidth="1"/>
    <col min="11" max="11" width="2.5" style="35" customWidth="1"/>
    <col min="12" max="12" width="15.83203125" style="35" customWidth="1"/>
    <col min="13" max="13" width="2.5" style="35" customWidth="1"/>
    <col min="14" max="14" width="37.33203125" style="35" customWidth="1"/>
    <col min="15" max="15" width="11" style="35" customWidth="1"/>
    <col min="16" max="16" width="2.5" style="35" customWidth="1"/>
    <col min="17" max="17" width="22.5" style="35" customWidth="1"/>
    <col min="18" max="16384" width="10.664062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50</v>
      </c>
      <c r="I4" s="81"/>
      <c r="J4" s="81" t="s">
        <v>95</v>
      </c>
      <c r="K4" s="81"/>
      <c r="L4" s="81" t="s">
        <v>123</v>
      </c>
      <c r="M4" s="81"/>
      <c r="N4" s="81" t="s">
        <v>45</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91" t="s">
        <v>96</v>
      </c>
      <c r="D7" s="43"/>
      <c r="E7" s="43"/>
      <c r="F7" s="91"/>
      <c r="G7" s="82"/>
      <c r="H7" s="135">
        <f>J7</f>
        <v>50</v>
      </c>
      <c r="I7" s="40"/>
      <c r="J7" s="135">
        <f>Notes!E30</f>
        <v>50</v>
      </c>
      <c r="K7" s="40"/>
      <c r="L7" s="45"/>
      <c r="M7" s="40"/>
      <c r="N7" s="93"/>
    </row>
    <row r="8" spans="1:17" ht="17" thickBot="1">
      <c r="B8" s="38"/>
      <c r="C8" s="191" t="s">
        <v>53</v>
      </c>
      <c r="D8" s="43"/>
      <c r="E8" s="43"/>
      <c r="F8" s="91" t="s">
        <v>2</v>
      </c>
      <c r="G8" s="82"/>
      <c r="H8" s="135">
        <f>J8</f>
        <v>0.995</v>
      </c>
      <c r="I8" s="40"/>
      <c r="J8" s="135">
        <f>Notes!E39</f>
        <v>0.995</v>
      </c>
      <c r="K8" s="40"/>
      <c r="L8" s="45"/>
      <c r="M8" s="40"/>
      <c r="N8" s="44"/>
    </row>
    <row r="9" spans="1:17" ht="17" thickBot="1">
      <c r="B9" s="38"/>
      <c r="C9" s="130" t="s">
        <v>93</v>
      </c>
      <c r="D9" s="43"/>
      <c r="E9" s="43"/>
      <c r="F9" s="102" t="s">
        <v>54</v>
      </c>
      <c r="G9" s="82"/>
      <c r="H9" s="135">
        <f>J9</f>
        <v>50.251256281407038</v>
      </c>
      <c r="I9" s="40"/>
      <c r="J9" s="135">
        <f>J7/J8</f>
        <v>50.251256281407038</v>
      </c>
      <c r="K9" s="40"/>
      <c r="M9" s="40"/>
      <c r="N9" s="93"/>
    </row>
    <row r="10" spans="1:17" ht="17" thickBot="1">
      <c r="A10" s="96"/>
      <c r="B10" s="97"/>
      <c r="C10" s="94" t="s">
        <v>56</v>
      </c>
      <c r="D10" s="43"/>
      <c r="E10" s="43"/>
      <c r="F10" s="21" t="s">
        <v>2</v>
      </c>
      <c r="G10" s="82"/>
      <c r="H10" s="98">
        <f>J10</f>
        <v>0.99</v>
      </c>
      <c r="I10" s="94"/>
      <c r="J10" s="106">
        <v>0.99</v>
      </c>
      <c r="K10" s="96"/>
      <c r="L10" s="96"/>
      <c r="M10" s="96"/>
      <c r="N10" s="118"/>
      <c r="O10" s="96"/>
    </row>
    <row r="11" spans="1:17" ht="17" thickBot="1">
      <c r="A11" s="96"/>
      <c r="B11" s="97"/>
      <c r="C11" s="117" t="s">
        <v>78</v>
      </c>
      <c r="D11" s="95"/>
      <c r="E11" s="95"/>
      <c r="F11" s="21" t="s">
        <v>79</v>
      </c>
      <c r="H11" s="98">
        <f>L11</f>
        <v>2190</v>
      </c>
      <c r="J11" s="41"/>
      <c r="K11" s="96"/>
      <c r="L11" s="106">
        <f>Notes!E17</f>
        <v>2190</v>
      </c>
      <c r="M11" s="96"/>
      <c r="N11" s="118" t="s">
        <v>121</v>
      </c>
      <c r="O11" s="96"/>
    </row>
    <row r="12" spans="1:17" ht="17" thickBot="1">
      <c r="A12" s="96"/>
      <c r="B12" s="97"/>
      <c r="C12" s="94" t="s">
        <v>58</v>
      </c>
      <c r="D12" s="31"/>
      <c r="E12" s="31"/>
      <c r="F12" s="21" t="s">
        <v>2</v>
      </c>
      <c r="H12" s="98"/>
      <c r="J12" s="137"/>
      <c r="K12" s="96"/>
      <c r="L12" s="96"/>
      <c r="M12" s="96"/>
      <c r="N12" s="118"/>
      <c r="O12" s="96"/>
    </row>
    <row r="13" spans="1:17" ht="17" thickBot="1">
      <c r="A13" s="96"/>
      <c r="B13" s="97"/>
      <c r="C13" s="94" t="s">
        <v>59</v>
      </c>
      <c r="D13" s="31"/>
      <c r="E13" s="31"/>
      <c r="F13" s="21" t="s">
        <v>2</v>
      </c>
      <c r="H13" s="98"/>
      <c r="I13" s="94"/>
      <c r="J13" s="137"/>
      <c r="K13" s="96"/>
      <c r="L13" s="96"/>
      <c r="M13" s="96"/>
      <c r="N13" s="118"/>
      <c r="O13" s="96"/>
    </row>
    <row r="14" spans="1:17" ht="17" thickBot="1">
      <c r="A14" s="96"/>
      <c r="B14" s="97"/>
      <c r="C14" s="94" t="s">
        <v>57</v>
      </c>
      <c r="D14" s="12"/>
      <c r="E14" s="12"/>
      <c r="F14" s="21" t="s">
        <v>2</v>
      </c>
      <c r="G14" s="11"/>
      <c r="H14" s="98"/>
      <c r="J14" s="41"/>
      <c r="N14" s="118"/>
      <c r="O14" s="96"/>
    </row>
    <row r="15" spans="1:17" ht="17" thickBot="1">
      <c r="A15" s="96"/>
      <c r="B15" s="97"/>
      <c r="C15" s="190" t="s">
        <v>135</v>
      </c>
      <c r="D15" s="12"/>
      <c r="E15" s="12"/>
      <c r="F15" s="21" t="s">
        <v>132</v>
      </c>
      <c r="G15" s="11"/>
      <c r="H15" s="98">
        <f>Notes!E187</f>
        <v>50</v>
      </c>
      <c r="J15" s="41"/>
      <c r="L15" s="155">
        <f>Notes!E187</f>
        <v>50</v>
      </c>
      <c r="N15" s="118" t="s">
        <v>133</v>
      </c>
      <c r="O15" s="96"/>
    </row>
    <row r="16" spans="1:17" ht="17" thickBot="1">
      <c r="A16" s="96"/>
      <c r="B16" s="97"/>
      <c r="C16" s="190" t="s">
        <v>58</v>
      </c>
      <c r="D16" s="12"/>
      <c r="E16" s="12"/>
      <c r="F16" s="21"/>
      <c r="G16" s="11"/>
      <c r="H16" s="98">
        <f>L16</f>
        <v>0</v>
      </c>
      <c r="J16" s="41"/>
      <c r="L16" s="155">
        <v>0</v>
      </c>
      <c r="N16" s="118" t="s">
        <v>115</v>
      </c>
      <c r="O16" s="96"/>
    </row>
    <row r="17" spans="1:15" ht="17" thickBot="1">
      <c r="A17" s="96"/>
      <c r="B17" s="97"/>
      <c r="C17" s="190" t="s">
        <v>59</v>
      </c>
      <c r="D17" s="12"/>
      <c r="E17" s="12"/>
      <c r="F17" s="21"/>
      <c r="G17" s="11"/>
      <c r="H17" s="98">
        <f>L17</f>
        <v>0</v>
      </c>
      <c r="J17" s="41"/>
      <c r="L17" s="155">
        <v>0</v>
      </c>
      <c r="N17" s="118" t="s">
        <v>115</v>
      </c>
      <c r="O17" s="96"/>
    </row>
    <row r="18" spans="1:15" ht="17" thickBot="1">
      <c r="A18" s="96"/>
      <c r="B18" s="97"/>
      <c r="C18" s="190" t="s">
        <v>139</v>
      </c>
      <c r="D18" s="12"/>
      <c r="E18" s="12"/>
      <c r="F18" s="21"/>
      <c r="G18" s="11"/>
      <c r="H18" s="98">
        <f>L18</f>
        <v>0</v>
      </c>
      <c r="J18" s="41"/>
      <c r="L18" s="155">
        <v>0</v>
      </c>
      <c r="N18" s="118" t="s">
        <v>115</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88" t="s">
        <v>140</v>
      </c>
      <c r="D24" s="101"/>
      <c r="E24" s="101"/>
      <c r="F24" s="105" t="s">
        <v>20</v>
      </c>
      <c r="H24" s="106">
        <f t="shared" ref="H24:H30" si="0">J24</f>
        <v>3000000</v>
      </c>
      <c r="I24" s="103"/>
      <c r="J24" s="135">
        <f>Notes!E49</f>
        <v>3000000</v>
      </c>
      <c r="K24" s="103"/>
      <c r="N24" s="93"/>
    </row>
    <row r="25" spans="1:15" ht="17" thickBot="1">
      <c r="A25" s="96"/>
      <c r="B25" s="97"/>
      <c r="C25" s="189" t="s">
        <v>141</v>
      </c>
      <c r="F25" s="107" t="s">
        <v>51</v>
      </c>
      <c r="H25" s="106">
        <f t="shared" si="0"/>
        <v>50000</v>
      </c>
      <c r="J25" s="135">
        <f>Notes!E53</f>
        <v>50000</v>
      </c>
      <c r="L25" s="103"/>
      <c r="M25" s="103"/>
      <c r="N25" s="110" t="s">
        <v>74</v>
      </c>
    </row>
    <row r="26" spans="1:15" ht="17" thickBot="1">
      <c r="A26" s="96"/>
      <c r="B26" s="97"/>
      <c r="C26" s="189" t="s">
        <v>142</v>
      </c>
      <c r="F26" s="102" t="s">
        <v>60</v>
      </c>
      <c r="H26" s="136">
        <f t="shared" si="0"/>
        <v>25</v>
      </c>
      <c r="J26" s="135">
        <f>Notes!E56</f>
        <v>25</v>
      </c>
      <c r="L26" s="103"/>
      <c r="M26" s="103"/>
      <c r="N26" s="110" t="s">
        <v>74</v>
      </c>
    </row>
    <row r="27" spans="1:15" ht="17" thickBot="1">
      <c r="A27" s="122"/>
      <c r="B27" s="123"/>
      <c r="C27" s="181" t="s">
        <v>80</v>
      </c>
      <c r="D27" s="122"/>
      <c r="E27" s="122"/>
      <c r="F27" s="121" t="s">
        <v>20</v>
      </c>
      <c r="G27" s="122"/>
      <c r="H27" s="124">
        <f t="shared" si="0"/>
        <v>0</v>
      </c>
      <c r="I27" s="125"/>
      <c r="J27" s="124">
        <v>0</v>
      </c>
      <c r="K27" s="125"/>
      <c r="M27" s="122"/>
      <c r="N27" s="126" t="s">
        <v>90</v>
      </c>
    </row>
    <row r="28" spans="1:15" ht="17" thickBot="1">
      <c r="A28" s="122"/>
      <c r="B28" s="123"/>
      <c r="C28" s="181" t="s">
        <v>81</v>
      </c>
      <c r="D28" s="122"/>
      <c r="E28" s="122"/>
      <c r="F28" s="121" t="s">
        <v>20</v>
      </c>
      <c r="G28" s="122"/>
      <c r="H28" s="124">
        <f t="shared" si="0"/>
        <v>0</v>
      </c>
      <c r="I28" s="125"/>
      <c r="J28" s="124">
        <v>0</v>
      </c>
      <c r="K28" s="125"/>
      <c r="M28" s="122"/>
      <c r="N28" s="126" t="s">
        <v>90</v>
      </c>
    </row>
    <row r="29" spans="1:15" ht="17" thickBot="1">
      <c r="A29" s="96"/>
      <c r="B29" s="97"/>
      <c r="C29" s="181" t="s">
        <v>89</v>
      </c>
      <c r="F29" s="121" t="s">
        <v>20</v>
      </c>
      <c r="H29" s="106">
        <f t="shared" si="0"/>
        <v>0</v>
      </c>
      <c r="I29" s="100"/>
      <c r="J29" s="106">
        <v>0</v>
      </c>
      <c r="K29" s="100"/>
      <c r="L29" s="100"/>
      <c r="M29" s="100"/>
      <c r="N29" s="110"/>
    </row>
    <row r="30" spans="1:15" ht="17" thickBot="1">
      <c r="A30" s="122"/>
      <c r="B30" s="123"/>
      <c r="C30" s="182" t="s">
        <v>83</v>
      </c>
      <c r="D30" s="122"/>
      <c r="E30" s="122"/>
      <c r="F30" s="121" t="s">
        <v>76</v>
      </c>
      <c r="G30" s="122"/>
      <c r="H30" s="124">
        <f t="shared" si="0"/>
        <v>0</v>
      </c>
      <c r="I30" s="125"/>
      <c r="J30" s="124">
        <v>0</v>
      </c>
      <c r="K30" s="125"/>
      <c r="M30" s="122"/>
      <c r="N30" s="118" t="s">
        <v>90</v>
      </c>
    </row>
    <row r="31" spans="1:15">
      <c r="A31" s="122"/>
      <c r="B31" s="123"/>
      <c r="C31" s="183"/>
      <c r="H31" s="41"/>
      <c r="J31" s="41"/>
      <c r="N31" s="44"/>
    </row>
    <row r="32" spans="1:15">
      <c r="B32" s="38"/>
      <c r="C32" s="183"/>
      <c r="H32" s="41"/>
      <c r="J32" s="41"/>
      <c r="N32" s="93"/>
    </row>
    <row r="33" spans="1:14" ht="17" thickBot="1">
      <c r="A33" s="96"/>
      <c r="B33" s="97"/>
      <c r="C33" s="31" t="s">
        <v>5</v>
      </c>
      <c r="F33" s="31"/>
      <c r="H33" s="11"/>
      <c r="I33" s="11"/>
      <c r="J33" s="11"/>
      <c r="K33" s="11"/>
      <c r="L33" s="11"/>
      <c r="M33" s="11"/>
      <c r="N33" s="118"/>
    </row>
    <row r="34" spans="1:14" ht="17" thickBot="1">
      <c r="A34" s="96"/>
      <c r="B34" s="97"/>
      <c r="C34" s="184" t="s">
        <v>3</v>
      </c>
      <c r="F34" s="102" t="s">
        <v>1</v>
      </c>
      <c r="H34" s="106">
        <f>J34</f>
        <v>15</v>
      </c>
      <c r="I34" s="103"/>
      <c r="J34" s="135">
        <f>Notes!E57</f>
        <v>15</v>
      </c>
      <c r="K34" s="103"/>
      <c r="L34" s="103"/>
      <c r="M34" s="104"/>
      <c r="N34" s="118"/>
    </row>
    <row r="35" spans="1:14" ht="17" thickBot="1">
      <c r="A35" s="96"/>
      <c r="B35" s="97"/>
      <c r="C35" s="185" t="s">
        <v>72</v>
      </c>
      <c r="F35" s="102" t="s">
        <v>1</v>
      </c>
      <c r="H35" s="106">
        <f>L35</f>
        <v>0</v>
      </c>
      <c r="I35" s="104"/>
      <c r="K35" s="104"/>
      <c r="L35" s="135">
        <v>0</v>
      </c>
      <c r="M35" s="104"/>
      <c r="N35" s="118" t="s">
        <v>115</v>
      </c>
    </row>
    <row r="36" spans="1:14" ht="17" thickBot="1">
      <c r="A36" s="96"/>
      <c r="B36" s="97"/>
      <c r="C36" s="186" t="s">
        <v>71</v>
      </c>
      <c r="F36" s="102" t="s">
        <v>67</v>
      </c>
      <c r="H36" s="106">
        <f t="shared" ref="H36:H37" si="1">L36</f>
        <v>0</v>
      </c>
      <c r="I36" s="104"/>
      <c r="K36" s="104"/>
      <c r="L36" s="135">
        <v>0</v>
      </c>
      <c r="M36" s="11"/>
      <c r="N36" s="118" t="s">
        <v>115</v>
      </c>
    </row>
    <row r="37" spans="1:14" ht="17" thickBot="1">
      <c r="A37" s="96"/>
      <c r="B37" s="97"/>
      <c r="C37" s="187" t="s">
        <v>21</v>
      </c>
      <c r="F37" s="12"/>
      <c r="H37" s="106">
        <f t="shared" si="1"/>
        <v>0</v>
      </c>
      <c r="J37" s="41"/>
      <c r="L37" s="135">
        <v>0</v>
      </c>
      <c r="N37" s="118" t="s">
        <v>115</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640625" defaultRowHeight="16"/>
  <cols>
    <col min="1" max="1" width="3.5" style="48" customWidth="1"/>
    <col min="2" max="2" width="6.5" style="48" customWidth="1"/>
    <col min="3" max="3" width="27.83203125" style="48" customWidth="1"/>
    <col min="4" max="4" width="16.1640625" style="48" customWidth="1"/>
    <col min="5" max="5" width="10.1640625" style="48" customWidth="1"/>
    <col min="6" max="7" width="13.1640625" style="48" customWidth="1"/>
    <col min="8" max="8" width="12.5" style="53" customWidth="1"/>
    <col min="9" max="9" width="31.5" style="53" customWidth="1"/>
    <col min="10" max="10" width="98.5" style="48" customWidth="1"/>
    <col min="11" max="16384" width="33.16406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46</v>
      </c>
      <c r="H5" s="18" t="s">
        <v>18</v>
      </c>
      <c r="I5" s="18" t="s">
        <v>47</v>
      </c>
      <c r="J5" s="14" t="s">
        <v>9</v>
      </c>
    </row>
    <row r="6" spans="2:10">
      <c r="B6" s="51"/>
      <c r="C6" s="13"/>
      <c r="D6" s="13"/>
      <c r="E6" s="13"/>
      <c r="F6" s="13"/>
      <c r="G6" s="13"/>
      <c r="H6" s="17"/>
      <c r="I6" s="17"/>
      <c r="J6" s="13"/>
    </row>
    <row r="7" spans="2:10">
      <c r="B7" s="51"/>
      <c r="C7" s="132" t="s">
        <v>101</v>
      </c>
      <c r="D7" s="133" t="s">
        <v>103</v>
      </c>
      <c r="E7" s="133" t="s">
        <v>102</v>
      </c>
      <c r="F7" s="47">
        <v>2015</v>
      </c>
      <c r="G7" s="47">
        <v>2015</v>
      </c>
      <c r="H7" s="90">
        <v>42558</v>
      </c>
      <c r="I7" s="87" t="s">
        <v>119</v>
      </c>
      <c r="J7" s="134" t="s">
        <v>104</v>
      </c>
    </row>
    <row r="8" spans="2:10">
      <c r="B8" s="51"/>
      <c r="C8" s="131" t="s">
        <v>97</v>
      </c>
      <c r="D8" s="47"/>
      <c r="E8" s="47"/>
      <c r="F8" s="47"/>
      <c r="G8" s="47"/>
      <c r="H8" s="47"/>
      <c r="I8" s="47"/>
      <c r="J8" s="47"/>
    </row>
    <row r="9" spans="2:10">
      <c r="B9" s="51"/>
      <c r="C9" s="96" t="s">
        <v>24</v>
      </c>
      <c r="D9" s="92"/>
      <c r="E9" s="92"/>
      <c r="F9" s="47"/>
      <c r="G9" s="47"/>
      <c r="H9" s="90"/>
      <c r="I9" s="47"/>
    </row>
    <row r="10" spans="2:10">
      <c r="B10" s="51"/>
      <c r="C10" s="108" t="s">
        <v>73</v>
      </c>
      <c r="D10" s="47"/>
      <c r="E10" s="47"/>
      <c r="F10" s="47"/>
      <c r="G10" s="47"/>
      <c r="H10" s="52"/>
      <c r="I10" s="87"/>
      <c r="J10" s="86"/>
    </row>
    <row r="11" spans="2:10">
      <c r="B11" s="51"/>
      <c r="C11" s="109" t="s">
        <v>55</v>
      </c>
      <c r="D11" s="99"/>
      <c r="E11" s="99"/>
      <c r="F11" s="47"/>
      <c r="G11" s="47"/>
      <c r="H11" s="90"/>
      <c r="I11" s="47"/>
      <c r="J11" s="99"/>
    </row>
    <row r="12" spans="2:10">
      <c r="B12" s="51"/>
      <c r="C12" s="108" t="s">
        <v>75</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110</v>
      </c>
      <c r="E19" s="142" t="s">
        <v>111</v>
      </c>
      <c r="F19" s="48">
        <v>2015</v>
      </c>
      <c r="G19" s="48">
        <v>2015</v>
      </c>
      <c r="H19" s="90">
        <v>42612</v>
      </c>
      <c r="J19" s="143" t="s">
        <v>109</v>
      </c>
    </row>
    <row r="20" spans="2:10">
      <c r="B20" s="51"/>
      <c r="C20" s="109"/>
      <c r="D20" s="47"/>
      <c r="E20" s="47"/>
      <c r="F20" s="47"/>
      <c r="G20" s="47"/>
      <c r="H20" s="47"/>
      <c r="I20" s="47"/>
      <c r="J20" s="47"/>
    </row>
    <row r="21" spans="2:10">
      <c r="B21" s="51"/>
      <c r="C21" s="139" t="s">
        <v>106</v>
      </c>
      <c r="D21" s="140" t="s">
        <v>107</v>
      </c>
      <c r="E21" s="140" t="s">
        <v>102</v>
      </c>
      <c r="F21" s="47">
        <v>2013</v>
      </c>
      <c r="G21" s="47">
        <v>2013</v>
      </c>
      <c r="H21" s="90">
        <v>42612</v>
      </c>
      <c r="I21" s="87" t="s">
        <v>120</v>
      </c>
      <c r="J21" s="141" t="s">
        <v>108</v>
      </c>
    </row>
    <row r="22" spans="2:10">
      <c r="B22" s="51"/>
      <c r="D22" s="47"/>
      <c r="E22" s="47"/>
      <c r="F22" s="47"/>
      <c r="G22" s="47"/>
      <c r="H22" s="47"/>
      <c r="I22" s="47"/>
      <c r="J22" s="47"/>
    </row>
    <row r="30" spans="2:10">
      <c r="H30" s="144"/>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23" workbookViewId="0">
      <selection activeCell="E57" sqref="E57"/>
    </sheetView>
  </sheetViews>
  <sheetFormatPr baseColWidth="10" defaultColWidth="10.6640625" defaultRowHeight="16"/>
  <cols>
    <col min="1" max="2" width="3.5" style="57" customWidth="1"/>
    <col min="3" max="3" width="9.5" style="57" customWidth="1"/>
    <col min="4" max="4" width="4" style="57" customWidth="1"/>
    <col min="5" max="5" width="13.1640625" style="57" customWidth="1"/>
    <col min="6" max="6" width="6.1640625" style="57" customWidth="1"/>
    <col min="7" max="13" width="10.6640625" style="57"/>
    <col min="14" max="14" width="15.6640625" style="57" customWidth="1"/>
    <col min="15" max="15" width="10.6640625" style="57"/>
    <col min="16" max="16" width="54.6640625" style="57" customWidth="1"/>
    <col min="17" max="16384" width="10.6640625" style="57"/>
  </cols>
  <sheetData>
    <row r="1" spans="1:15" ht="17" thickBot="1"/>
    <row r="2" spans="1:15">
      <c r="B2" s="58"/>
      <c r="C2" s="59"/>
      <c r="D2" s="59"/>
      <c r="E2" s="59"/>
      <c r="F2" s="59"/>
      <c r="G2" s="59"/>
      <c r="H2" s="59"/>
      <c r="I2" s="59"/>
      <c r="J2" s="59"/>
      <c r="K2" s="59"/>
      <c r="L2" s="59"/>
      <c r="M2" s="59"/>
      <c r="N2" s="60"/>
    </row>
    <row r="3" spans="1:15">
      <c r="A3" s="61"/>
      <c r="B3" s="83"/>
      <c r="C3" s="65" t="s">
        <v>0</v>
      </c>
      <c r="D3" s="65" t="s">
        <v>52</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123</v>
      </c>
      <c r="D16" s="64"/>
      <c r="E16" s="64"/>
      <c r="F16" s="64"/>
      <c r="G16" s="64"/>
      <c r="H16" s="64"/>
      <c r="I16" s="64"/>
      <c r="J16" s="64"/>
      <c r="K16" s="64"/>
      <c r="L16" s="64"/>
      <c r="M16" s="64"/>
      <c r="N16" s="64"/>
      <c r="O16" s="64"/>
    </row>
    <row r="17" spans="2:15">
      <c r="B17" s="63"/>
      <c r="C17" s="64"/>
      <c r="D17" s="64"/>
      <c r="E17" s="57">
        <v>2190</v>
      </c>
      <c r="F17" s="57" t="s">
        <v>124</v>
      </c>
      <c r="G17" s="57" t="s">
        <v>125</v>
      </c>
      <c r="I17" s="64"/>
      <c r="J17" s="64"/>
      <c r="K17" s="64"/>
      <c r="L17" s="64"/>
      <c r="M17" s="64"/>
      <c r="N17" s="64"/>
      <c r="O17" s="64"/>
    </row>
    <row r="18" spans="2:15">
      <c r="B18" s="63"/>
      <c r="C18" s="64"/>
      <c r="D18" s="64"/>
      <c r="G18" s="57" t="s">
        <v>126</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95</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54</v>
      </c>
      <c r="G30" s="57" t="s">
        <v>96</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97</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128</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128</v>
      </c>
      <c r="K52" s="64"/>
      <c r="L52" s="64"/>
      <c r="M52" s="64"/>
      <c r="N52" s="64"/>
      <c r="O52" s="64"/>
    </row>
    <row r="53" spans="2:15">
      <c r="B53" s="63"/>
      <c r="C53" s="64"/>
      <c r="D53" s="64"/>
      <c r="E53" s="57">
        <f>E52*E30*1000</f>
        <v>50000</v>
      </c>
      <c r="F53" s="57" t="s">
        <v>20</v>
      </c>
      <c r="G53" s="57" t="s">
        <v>98</v>
      </c>
      <c r="K53" s="64"/>
      <c r="L53" s="64"/>
      <c r="M53" s="64"/>
      <c r="N53" s="64"/>
      <c r="O53" s="64"/>
    </row>
    <row r="54" spans="2:15">
      <c r="B54" s="63"/>
      <c r="C54" s="64"/>
      <c r="D54" s="64"/>
      <c r="E54" s="57">
        <v>0.5</v>
      </c>
      <c r="F54" s="57" t="s">
        <v>127</v>
      </c>
      <c r="K54" s="64"/>
      <c r="L54" s="64"/>
      <c r="M54" s="64"/>
      <c r="N54" s="64"/>
      <c r="O54" s="64"/>
    </row>
    <row r="55" spans="2:15">
      <c r="B55" s="63"/>
      <c r="C55" s="64"/>
      <c r="D55" s="64"/>
      <c r="E55" s="57">
        <f>E54*E30*E17</f>
        <v>54750</v>
      </c>
      <c r="F55" s="57" t="s">
        <v>20</v>
      </c>
      <c r="G55" s="57" t="s">
        <v>99</v>
      </c>
      <c r="K55" s="64"/>
      <c r="L55" s="64"/>
      <c r="M55" s="64"/>
      <c r="N55" s="64"/>
      <c r="O55" s="64"/>
    </row>
    <row r="56" spans="2:15">
      <c r="B56" s="63"/>
      <c r="C56" s="64"/>
      <c r="E56" s="57">
        <f>E55/E17</f>
        <v>25</v>
      </c>
      <c r="F56" s="57" t="s">
        <v>76</v>
      </c>
      <c r="G56" s="57" t="s">
        <v>99</v>
      </c>
      <c r="K56" s="64"/>
      <c r="L56" s="64"/>
      <c r="M56" s="64"/>
      <c r="N56" s="64"/>
      <c r="O56" s="64"/>
    </row>
    <row r="57" spans="2:15">
      <c r="B57" s="63"/>
      <c r="C57" s="64"/>
      <c r="E57" s="57">
        <v>15</v>
      </c>
      <c r="F57" s="57" t="s">
        <v>100</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110</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54</v>
      </c>
      <c r="G78" s="57" t="s">
        <v>96</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107</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112</v>
      </c>
    </row>
    <row r="164" spans="1:5">
      <c r="A164" s="127"/>
      <c r="B164" s="129"/>
      <c r="E164" s="57" t="s">
        <v>131</v>
      </c>
    </row>
    <row r="165" spans="1:5">
      <c r="A165" s="127"/>
      <c r="B165" s="129"/>
      <c r="E165" s="57" t="s">
        <v>113</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123</v>
      </c>
    </row>
    <row r="184" spans="1:9">
      <c r="A184" s="127"/>
      <c r="B184" s="129"/>
    </row>
    <row r="185" spans="1:9">
      <c r="A185" s="127"/>
      <c r="B185" s="129"/>
      <c r="E185" s="57">
        <f>E78</f>
        <v>50</v>
      </c>
      <c r="F185" s="57" t="s">
        <v>54</v>
      </c>
      <c r="G185" s="57" t="s">
        <v>134</v>
      </c>
    </row>
    <row r="186" spans="1:9">
      <c r="A186" s="127"/>
      <c r="B186" s="129"/>
      <c r="E186" s="57">
        <v>1</v>
      </c>
      <c r="F186" s="57" t="s">
        <v>136</v>
      </c>
      <c r="G186" s="57" t="s">
        <v>138</v>
      </c>
      <c r="I186" s="57" t="s">
        <v>137</v>
      </c>
    </row>
    <row r="187" spans="1:9">
      <c r="A187" s="127"/>
      <c r="B187" s="129"/>
      <c r="E187" s="57">
        <f>E185*E186</f>
        <v>50</v>
      </c>
      <c r="F187" s="57" t="s">
        <v>132</v>
      </c>
      <c r="G187" s="57" t="s">
        <v>135</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2021-12-03T14:15:09Z</dcterms:modified>
</cp:coreProperties>
</file>