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5440" yWindow="-276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33" i="16" l="1"/>
  <c r="G634" i="16"/>
  <c r="E13" i="12"/>
  <c r="P9" i="13"/>
  <c r="G9" i="13"/>
  <c r="F414" i="16"/>
  <c r="F415" i="16"/>
  <c r="H286" i="16"/>
  <c r="M19" i="13"/>
  <c r="G19" i="13"/>
  <c r="E16" i="17"/>
  <c r="H285" i="16"/>
  <c r="M18" i="13"/>
  <c r="G18" i="13"/>
  <c r="E15" i="17"/>
  <c r="H276" i="16"/>
  <c r="H284" i="16"/>
  <c r="M17" i="13"/>
  <c r="G17" i="13"/>
  <c r="E14" i="17"/>
  <c r="H275" i="16"/>
  <c r="H283" i="16"/>
  <c r="M16" i="13"/>
  <c r="G16" i="13"/>
  <c r="E13" i="17"/>
  <c r="H274" i="16"/>
  <c r="H282" i="16"/>
  <c r="M15" i="13"/>
  <c r="G15" i="13"/>
  <c r="E12" i="17"/>
  <c r="H281" i="16"/>
  <c r="M14" i="13"/>
  <c r="G14" i="13"/>
  <c r="E11" i="17"/>
  <c r="H31" i="16"/>
  <c r="H33" i="16"/>
  <c r="H36" i="16"/>
  <c r="H37" i="16"/>
  <c r="H38" i="16"/>
  <c r="H27" i="16"/>
  <c r="H28" i="16"/>
  <c r="H39" i="16"/>
  <c r="H40" i="16"/>
  <c r="K10" i="13"/>
  <c r="H142" i="16"/>
  <c r="H143" i="16"/>
  <c r="H157" i="16"/>
  <c r="H158" i="16"/>
  <c r="K7" i="13"/>
  <c r="G7" i="13"/>
  <c r="E11" i="12"/>
  <c r="H372" i="16"/>
  <c r="H358" i="16"/>
  <c r="H357" i="16"/>
  <c r="H354" i="16"/>
  <c r="H349" i="16"/>
  <c r="H338" i="16"/>
  <c r="H205" i="16"/>
  <c r="H35" i="16"/>
  <c r="H202" i="16"/>
  <c r="H203" i="16"/>
  <c r="H214" i="16"/>
  <c r="H213" i="16"/>
  <c r="H215" i="16"/>
  <c r="H216" i="16"/>
  <c r="H151" i="16"/>
  <c r="H136" i="16"/>
  <c r="N48" i="16"/>
  <c r="E12" i="12"/>
  <c r="G10" i="13"/>
  <c r="E14" i="12"/>
  <c r="E10" i="12"/>
</calcChain>
</file>

<file path=xl/sharedStrings.xml><?xml version="1.0" encoding="utf-8"?>
<sst xmlns="http://schemas.openxmlformats.org/spreadsheetml/2006/main" count="464" uniqueCount="227">
  <si>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</si>
  <si>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</si>
  <si>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</si>
  <si>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</si>
  <si>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</si>
  <si>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</si>
  <si>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</si>
  <si>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</si>
  <si>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</si>
  <si>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</si>
  <si>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</si>
  <si>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</si>
  <si>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</si>
  <si>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</si>
  <si>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</si>
  <si>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</si>
  <si>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</si>
  <si>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</si>
  <si>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</si>
  <si>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</si>
  <si>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</si>
  <si>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</si>
  <si>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</si>
  <si>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</si>
  <si>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</si>
  <si>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</si>
  <si>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</si>
  <si>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</si>
  <si>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</si>
  <si>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</si>
  <si>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</si>
  <si>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</si>
  <si>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</si>
  <si>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</si>
  <si>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</si>
  <si>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</si>
  <si>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</si>
  <si>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</si>
  <si>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</si>
  <si>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</si>
  <si>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</si>
  <si>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</si>
  <si>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</si>
  <si>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</si>
  <si>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</si>
  <si>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</si>
  <si>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</si>
  <si>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</si>
  <si>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</si>
  <si>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</si>
  <si>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</si>
  <si>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</si>
  <si>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</si>
  <si>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</si>
  <si>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</si>
  <si>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</si>
  <si>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</si>
  <si>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</si>
  <si>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</si>
  <si>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</si>
  <si>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</si>
  <si>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</si>
  <si>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</si>
  <si>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</si>
  <si>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</si>
  <si>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</si>
  <si>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</si>
  <si>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</si>
  <si>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</si>
  <si>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</si>
  <si>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</si>
  <si>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</si>
  <si>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</si>
  <si>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</si>
  <si>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</si>
  <si>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</si>
  <si>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</si>
  <si>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</si>
  <si>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</si>
  <si>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</si>
  <si>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</si>
  <si>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</si>
  <si>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</si>
  <si>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</si>
  <si>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</si>
  <si>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</si>
  <si>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</si>
  <si>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</si>
  <si>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</si>
  <si>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</si>
  <si>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</si>
  <si>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</si>
  <si>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</si>
  <si>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</si>
  <si>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</si>
  <si>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</si>
  <si>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</si>
  <si>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</si>
  <si>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</si>
  <si>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</si>
  <si>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</si>
  <si>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</si>
  <si>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</si>
  <si>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</si>
  <si>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</si>
  <si>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</si>
  <si>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</si>
  <si>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</si>
  <si>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</si>
  <si>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</si>
  <si>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</si>
  <si>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</si>
  <si>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</si>
  <si>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</si>
  <si>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</si>
  <si>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</si>
  <si>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</si>
  <si>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</si>
  <si>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</si>
  <si>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</si>
  <si>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</si>
  <si>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</si>
  <si>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</si>
  <si>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</si>
  <si>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</si>
  <si>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</si>
  <si>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</si>
  <si>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</si>
  <si>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</si>
  <si>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</si>
  <si>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</si>
  <si>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</si>
  <si>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</si>
  <si>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</si>
  <si>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</si>
  <si>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</si>
  <si>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</si>
  <si>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</si>
  <si>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</si>
  <si>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</si>
  <si>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</si>
  <si>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</si>
  <si>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</si>
  <si>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</si>
  <si>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</si>
  <si>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</si>
  <si>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</si>
  <si>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</si>
  <si>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</si>
  <si>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</si>
  <si>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</si>
  <si>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</si>
  <si>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</si>
  <si>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</si>
  <si>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</si>
  <si>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</si>
  <si>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</si>
  <si>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</si>
  <si>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</si>
  <si>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</si>
  <si>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</si>
  <si>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</si>
  <si>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</si>
  <si>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</si>
  <si>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</si>
  <si>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</si>
  <si>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</si>
  <si>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</si>
  <si>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</si>
  <si>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</si>
  <si>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</si>
  <si>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</si>
  <si>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</si>
  <si>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</si>
  <si>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</si>
  <si>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</si>
  <si>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</si>
  <si>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</si>
  <si>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</si>
  <si>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</si>
  <si>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</si>
  <si>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</si>
  <si>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</si>
  <si>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</si>
  <si>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</si>
  <si>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</si>
  <si>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</si>
  <si>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</si>
  <si>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</si>
  <si>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</si>
  <si>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</si>
  <si>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</si>
  <si>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</si>
  <si>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</si>
  <si>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</si>
  <si>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</si>
  <si>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</si>
  <si>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</si>
  <si>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</si>
  <si>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</si>
  <si>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</si>
  <si>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</si>
  <si>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</si>
  <si>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</si>
  <si>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</si>
  <si>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</si>
  <si>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</si>
  <si>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</si>
  <si>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</si>
  <si>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the Fuel Chain Emissions attributes formatted in the way they are used by the Energy Transition Model. These FCE are only specified for carriers and at the moment only for NL.</t>
  </si>
  <si>
    <t>50/50 co-digestion and upgrading</t>
  </si>
  <si>
    <t>from greengas</t>
  </si>
  <si>
    <t>start_value</t>
  </si>
  <si>
    <t>potential_co2_conversion_per_mj</t>
  </si>
  <si>
    <t>Actual CO2 emission from biomass</t>
  </si>
  <si>
    <t>CO2 emission from biomass is defines as 0</t>
  </si>
  <si>
    <t>UNFCCC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</si>
  <si>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</si>
  <si>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</si>
  <si>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</si>
  <si>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</si>
  <si>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</si>
  <si>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</si>
  <si>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</si>
  <si>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</si>
  <si>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gas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</si>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</sst>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 numFmtId="174" formatCode="#,##0.0"/>
    <numFmt numFmtId="175" formatCode="#,##0.000"/>
    <numFmt numFmtId="176" formatCode="0.00000000"/>
  </numFmts>
  <fonts count="4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ont>
    <font>
      <b/>
      <sz val="12"/>
      <color rgb="FF000000"/>
      <name val="Calibri"/>
      <family val="2"/>
    </font>
    <font>
      <sz val="10"/>
      <name val="Trebuchet MS"/>
      <family val="2"/>
    </font>
    <font>
      <sz val="8"/>
      <name val="Trebuchet MS"/>
      <family val="2"/>
    </font>
    <font>
      <sz val="12"/>
      <color rgb="FFFF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35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57">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168" fontId="14" fillId="2" borderId="18" xfId="0" applyNumberFormat="1" applyFont="1" applyFill="1" applyBorder="1"/>
    <xf numFmtId="169" fontId="14" fillId="2" borderId="18" xfId="0" applyNumberFormat="1" applyFont="1" applyFill="1" applyBorder="1"/>
    <xf numFmtId="0" fontId="7" fillId="2" borderId="18" xfId="0" applyFont="1" applyFill="1" applyBorder="1"/>
    <xf numFmtId="166" fontId="24" fillId="2" borderId="0" xfId="0" applyNumberFormat="1" applyFont="1" applyFill="1" applyAlignment="1">
      <alignment vertical="center"/>
    </xf>
    <xf numFmtId="10" fontId="28" fillId="0" borderId="0" xfId="0" applyNumberFormat="1" applyFont="1"/>
    <xf numFmtId="9" fontId="28" fillId="0" borderId="0" xfId="0" applyNumberFormat="1" applyFont="1"/>
    <xf numFmtId="166" fontId="28" fillId="0" borderId="0" xfId="0" applyNumberFormat="1" applyFont="1"/>
    <xf numFmtId="0" fontId="28" fillId="0" borderId="0" xfId="0" applyFont="1" applyAlignment="1">
      <alignment horizontal="center"/>
    </xf>
    <xf numFmtId="0" fontId="28" fillId="0" borderId="0" xfId="0" applyFont="1" applyAlignment="1"/>
    <xf numFmtId="0" fontId="28" fillId="0" borderId="0" xfId="0" applyFont="1" applyFill="1" applyBorder="1"/>
    <xf numFmtId="170" fontId="28" fillId="0" borderId="0" xfId="320" applyNumberFormat="1" applyFont="1" applyFill="1" applyBorder="1"/>
    <xf numFmtId="0" fontId="28" fillId="0" borderId="0" xfId="0" applyFont="1" applyFill="1" applyBorder="1" applyAlignment="1">
      <alignment horizontal="center"/>
    </xf>
    <xf numFmtId="0" fontId="0" fillId="0" borderId="0" xfId="0" applyFill="1" applyBorder="1"/>
    <xf numFmtId="0" fontId="28" fillId="0" borderId="0" xfId="0" applyFont="1" applyFill="1" applyBorder="1" applyAlignment="1">
      <alignment horizontal="left" indent="1"/>
    </xf>
    <xf numFmtId="0" fontId="32" fillId="0" borderId="0" xfId="0" applyFont="1" applyFill="1" applyBorder="1" applyAlignment="1">
      <alignment horizontal="left"/>
    </xf>
    <xf numFmtId="170" fontId="32" fillId="0" borderId="0" xfId="320" applyNumberFormat="1" applyFont="1" applyFill="1" applyBorder="1"/>
    <xf numFmtId="0" fontId="32" fillId="0" borderId="0" xfId="0" applyFont="1" applyFill="1" applyBorder="1" applyAlignment="1">
      <alignment horizontal="center"/>
    </xf>
    <xf numFmtId="170" fontId="28" fillId="0" borderId="0" xfId="321" applyNumberFormat="1" applyFont="1" applyFill="1" applyBorder="1"/>
    <xf numFmtId="170" fontId="28" fillId="0" borderId="0" xfId="0" applyNumberFormat="1" applyFont="1"/>
    <xf numFmtId="170" fontId="32" fillId="0" borderId="0" xfId="0" quotePrefix="1" applyNumberFormat="1" applyFont="1"/>
    <xf numFmtId="170" fontId="32" fillId="0" borderId="0" xfId="0" applyNumberFormat="1" applyFont="1"/>
    <xf numFmtId="0" fontId="28" fillId="0" borderId="0" xfId="0" applyFont="1" applyAlignment="1">
      <alignment horizontal="left" indent="1"/>
    </xf>
    <xf numFmtId="171" fontId="28" fillId="0" borderId="0" xfId="320" applyNumberFormat="1" applyFont="1"/>
    <xf numFmtId="2" fontId="28" fillId="0" borderId="0" xfId="0" applyNumberFormat="1" applyFont="1"/>
    <xf numFmtId="164" fontId="28" fillId="0" borderId="0" xfId="0" applyNumberFormat="1" applyFont="1"/>
    <xf numFmtId="171" fontId="28" fillId="0" borderId="0" xfId="0" applyNumberFormat="1" applyFont="1"/>
    <xf numFmtId="0" fontId="33" fillId="0" borderId="0" xfId="0" applyFont="1" applyFill="1"/>
    <xf numFmtId="0" fontId="28" fillId="0" borderId="0" xfId="0" applyFont="1" applyFill="1"/>
    <xf numFmtId="165" fontId="28" fillId="0" borderId="0" xfId="320" applyFont="1"/>
    <xf numFmtId="0" fontId="32" fillId="0" borderId="0" xfId="0" applyFont="1"/>
    <xf numFmtId="2" fontId="32" fillId="0" borderId="0" xfId="0" applyNumberFormat="1" applyFont="1"/>
    <xf numFmtId="166" fontId="32" fillId="0" borderId="0" xfId="0" applyNumberFormat="1" applyFont="1"/>
    <xf numFmtId="1" fontId="32" fillId="0" borderId="0" xfId="0" applyNumberFormat="1" applyFont="1"/>
    <xf numFmtId="0" fontId="7" fillId="0" borderId="5" xfId="0" applyFont="1" applyFill="1" applyBorder="1"/>
    <xf numFmtId="0" fontId="7" fillId="2" borderId="0" xfId="0" applyFont="1" applyFill="1" applyBorder="1" applyAlignment="1"/>
    <xf numFmtId="172" fontId="14" fillId="2" borderId="18" xfId="0" applyNumberFormat="1" applyFont="1" applyFill="1" applyBorder="1"/>
    <xf numFmtId="0" fontId="6" fillId="2" borderId="0" xfId="0" applyFont="1" applyFill="1"/>
    <xf numFmtId="0" fontId="6" fillId="2" borderId="6" xfId="0" applyFont="1" applyFill="1" applyBorder="1"/>
    <xf numFmtId="0" fontId="19" fillId="2" borderId="0" xfId="0" applyFont="1" applyFill="1" applyBorder="1"/>
    <xf numFmtId="2" fontId="6" fillId="2" borderId="0" xfId="0" applyNumberFormat="1" applyFont="1" applyFill="1" applyBorder="1"/>
    <xf numFmtId="0" fontId="6" fillId="2" borderId="0" xfId="0" applyFont="1" applyFill="1" applyBorder="1"/>
    <xf numFmtId="0" fontId="6" fillId="2" borderId="5" xfId="0" applyFont="1" applyFill="1" applyBorder="1"/>
    <xf numFmtId="0" fontId="6" fillId="0" borderId="0" xfId="0" applyFont="1" applyFill="1" applyBorder="1"/>
    <xf numFmtId="0" fontId="6" fillId="0" borderId="0" xfId="0" applyFont="1" applyFill="1" applyBorder="1" applyAlignment="1">
      <alignment horizontal="left" indent="1"/>
    </xf>
    <xf numFmtId="0" fontId="6" fillId="2" borderId="18" xfId="0" applyFont="1" applyFill="1" applyBorder="1"/>
    <xf numFmtId="0" fontId="6" fillId="2" borderId="10" xfId="0" applyFont="1" applyFill="1" applyBorder="1"/>
    <xf numFmtId="0" fontId="6" fillId="0" borderId="11" xfId="0" applyFont="1" applyFill="1" applyBorder="1"/>
    <xf numFmtId="0" fontId="6" fillId="2" borderId="12" xfId="0" applyFont="1" applyFill="1" applyBorder="1"/>
    <xf numFmtId="1" fontId="18" fillId="2" borderId="0" xfId="0" applyNumberFormat="1" applyFont="1" applyFill="1" applyBorder="1" applyAlignment="1" applyProtection="1">
      <alignment horizontal="right" vertical="center"/>
    </xf>
    <xf numFmtId="0" fontId="6" fillId="0" borderId="5" xfId="0" applyFont="1" applyFill="1" applyBorder="1"/>
    <xf numFmtId="10" fontId="6" fillId="0" borderId="0" xfId="0" applyNumberFormat="1" applyFont="1" applyFill="1" applyBorder="1" applyAlignment="1" applyProtection="1">
      <alignment horizontal="left" vertical="center" indent="2"/>
    </xf>
    <xf numFmtId="173" fontId="6" fillId="2" borderId="0" xfId="0" applyNumberFormat="1" applyFont="1" applyFill="1" applyBorder="1" applyAlignment="1" applyProtection="1">
      <alignment horizontal="right" vertical="center"/>
    </xf>
    <xf numFmtId="0" fontId="6" fillId="0" borderId="0" xfId="0" applyFont="1" applyFill="1" applyBorder="1" applyAlignment="1">
      <alignment horizontal="left" indent="2"/>
    </xf>
    <xf numFmtId="166" fontId="6" fillId="0"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0" fontId="6" fillId="0" borderId="0" xfId="0" applyFont="1" applyFill="1" applyBorder="1" applyAlignment="1">
      <alignment horizontal="left" indent="3"/>
    </xf>
    <xf numFmtId="0" fontId="6" fillId="0"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xf>
    <xf numFmtId="3" fontId="6" fillId="0" borderId="0" xfId="0" applyNumberFormat="1" applyFont="1" applyFill="1" applyBorder="1" applyAlignment="1" applyProtection="1">
      <alignment horizontal="left" vertical="center" indent="2"/>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6" fillId="2" borderId="0" xfId="0" applyFont="1" applyFill="1" applyBorder="1" applyAlignment="1"/>
    <xf numFmtId="0" fontId="24" fillId="2" borderId="0" xfId="0" applyNumberFormat="1" applyFont="1" applyFill="1" applyBorder="1" applyAlignment="1">
      <alignment horizontal="left" vertical="top"/>
    </xf>
    <xf numFmtId="49" fontId="24" fillId="2" borderId="0" xfId="0" applyNumberFormat="1" applyFont="1" applyFill="1" applyBorder="1" applyAlignment="1">
      <alignment vertical="top"/>
    </xf>
    <xf numFmtId="0" fontId="24" fillId="2" borderId="0" xfId="183" applyFont="1" applyFill="1" applyBorder="1" applyAlignment="1" applyProtection="1">
      <alignment vertical="top"/>
    </xf>
    <xf numFmtId="0" fontId="34" fillId="0" borderId="0" xfId="183" applyFont="1" applyAlignment="1" applyProtection="1"/>
    <xf numFmtId="0" fontId="35" fillId="0" borderId="0" xfId="0" applyFont="1"/>
    <xf numFmtId="0" fontId="18" fillId="0" borderId="0" xfId="0" applyFont="1" applyFill="1" applyBorder="1" applyAlignment="1"/>
    <xf numFmtId="0" fontId="36" fillId="0" borderId="0" xfId="0" applyFont="1"/>
    <xf numFmtId="0" fontId="26" fillId="4" borderId="0" xfId="0" applyFont="1" applyFill="1"/>
    <xf numFmtId="0" fontId="37" fillId="0" borderId="0" xfId="0" applyFont="1"/>
    <xf numFmtId="0" fontId="37" fillId="13" borderId="24" xfId="0" applyFont="1" applyFill="1" applyBorder="1" applyAlignment="1">
      <alignment horizontal="center" textRotation="90" wrapText="1"/>
    </xf>
    <xf numFmtId="0" fontId="37" fillId="13" borderId="22" xfId="0" applyFont="1" applyFill="1" applyBorder="1" applyAlignment="1">
      <alignment horizontal="center" textRotation="90" wrapText="1"/>
    </xf>
    <xf numFmtId="0" fontId="37" fillId="13" borderId="0" xfId="0" applyFont="1" applyFill="1" applyBorder="1" applyAlignment="1">
      <alignment horizontal="center" textRotation="90" wrapText="1"/>
    </xf>
    <xf numFmtId="0" fontId="37" fillId="0" borderId="22" xfId="0" applyFont="1" applyBorder="1"/>
    <xf numFmtId="3" fontId="37" fillId="0" borderId="24" xfId="0" applyNumberFormat="1" applyFont="1" applyBorder="1"/>
    <xf numFmtId="3" fontId="37" fillId="0" borderId="25" xfId="0" applyNumberFormat="1" applyFont="1" applyBorder="1"/>
    <xf numFmtId="3" fontId="37" fillId="0" borderId="26" xfId="0" applyNumberFormat="1" applyFont="1" applyBorder="1"/>
    <xf numFmtId="0" fontId="38" fillId="0" borderId="27" xfId="0" applyFont="1" applyBorder="1" applyAlignment="1">
      <alignment horizontal="left" indent="1"/>
    </xf>
    <xf numFmtId="4" fontId="37" fillId="0" borderId="28" xfId="0" applyNumberFormat="1" applyFont="1" applyBorder="1"/>
    <xf numFmtId="174" fontId="37" fillId="0" borderId="29" xfId="0" applyNumberFormat="1" applyFont="1" applyBorder="1"/>
    <xf numFmtId="4" fontId="37" fillId="0" borderId="30" xfId="0" applyNumberFormat="1" applyFont="1" applyBorder="1"/>
    <xf numFmtId="0" fontId="38" fillId="0" borderId="6" xfId="0" applyFont="1" applyBorder="1" applyAlignment="1">
      <alignment horizontal="left" indent="1"/>
    </xf>
    <xf numFmtId="175" fontId="37" fillId="0" borderId="29" xfId="0" applyNumberFormat="1" applyFont="1" applyBorder="1"/>
    <xf numFmtId="174" fontId="37" fillId="0" borderId="30" xfId="0" applyNumberFormat="1" applyFont="1" applyBorder="1"/>
    <xf numFmtId="0" fontId="38"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7" fillId="0" borderId="29" xfId="0" applyNumberFormat="1" applyFont="1" applyBorder="1"/>
    <xf numFmtId="3" fontId="37" fillId="0" borderId="30" xfId="0" applyNumberFormat="1" applyFont="1" applyBorder="1"/>
    <xf numFmtId="4" fontId="37" fillId="0" borderId="29" xfId="0" applyNumberFormat="1" applyFont="1" applyBorder="1"/>
    <xf numFmtId="2" fontId="0" fillId="0" borderId="32" xfId="0" applyNumberFormat="1" applyBorder="1"/>
    <xf numFmtId="2" fontId="0" fillId="0" borderId="33" xfId="0" applyNumberFormat="1" applyBorder="1"/>
    <xf numFmtId="4" fontId="28" fillId="0" borderId="0" xfId="0" applyNumberFormat="1" applyFont="1"/>
    <xf numFmtId="176" fontId="6" fillId="2" borderId="18" xfId="0" applyNumberFormat="1" applyFont="1" applyFill="1" applyBorder="1"/>
    <xf numFmtId="168" fontId="6" fillId="2" borderId="18" xfId="0" applyNumberFormat="1" applyFont="1" applyFill="1" applyBorder="1"/>
    <xf numFmtId="0" fontId="36"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4" fillId="0" borderId="0" xfId="0" applyFont="1" applyFill="1" applyBorder="1" applyAlignment="1">
      <alignment horizontal="left" indent="1"/>
    </xf>
    <xf numFmtId="0" fontId="3" fillId="0" borderId="0" xfId="0" applyFont="1" applyFill="1" applyBorder="1"/>
    <xf numFmtId="0" fontId="3" fillId="2" borderId="18" xfId="0" applyFont="1" applyFill="1" applyBorder="1"/>
    <xf numFmtId="0" fontId="2" fillId="0" borderId="0" xfId="0" applyFont="1" applyFill="1" applyBorder="1" applyAlignment="1">
      <alignment horizontal="left" indent="2"/>
    </xf>
    <xf numFmtId="0" fontId="2" fillId="2" borderId="0" xfId="0" applyFont="1" applyFill="1" applyBorder="1"/>
    <xf numFmtId="0" fontId="2" fillId="2" borderId="0" xfId="0" applyFont="1" applyFill="1" applyBorder="1" applyAlignment="1"/>
    <xf numFmtId="0" fontId="2" fillId="2" borderId="0" xfId="0" applyFont="1" applyFill="1"/>
    <xf numFmtId="0" fontId="36" fillId="4" borderId="20" xfId="0" applyFont="1" applyFill="1" applyBorder="1"/>
    <xf numFmtId="0" fontId="36" fillId="4" borderId="21" xfId="0" applyFont="1" applyFill="1" applyBorder="1"/>
    <xf numFmtId="0" fontId="26" fillId="4" borderId="6" xfId="0" applyFont="1" applyFill="1" applyBorder="1"/>
    <xf numFmtId="0" fontId="40" fillId="0" borderId="0" xfId="0" applyFont="1"/>
    <xf numFmtId="0" fontId="41" fillId="0" borderId="0" xfId="0" applyFont="1"/>
    <xf numFmtId="0" fontId="42" fillId="0" borderId="0" xfId="0" applyFont="1"/>
    <xf numFmtId="0" fontId="43" fillId="0" borderId="0" xfId="0" applyFont="1"/>
    <xf numFmtId="173" fontId="14" fillId="2" borderId="18" xfId="0" applyNumberFormat="1" applyFont="1" applyFill="1" applyBorder="1"/>
    <xf numFmtId="0" fontId="1" fillId="2" borderId="18" xfId="0" applyFont="1" applyFill="1" applyBorder="1"/>
    <xf numFmtId="167" fontId="1" fillId="2" borderId="18" xfId="0" applyNumberFormat="1" applyFont="1" applyFill="1" applyBorder="1" applyAlignment="1" applyProtection="1">
      <alignment vertical="center"/>
    </xf>
    <xf numFmtId="0" fontId="1" fillId="0" borderId="0" xfId="0" applyFont="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34"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35"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36" xfId="0" applyFont="1" applyFill="1" applyBorder="1" applyAlignment="1">
      <alignment horizontal="left"/>
    </xf>
    <xf numFmtId="0" fontId="26" fillId="4" borderId="13"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602</xdr:row>
      <xdr:rowOff>0</xdr:rowOff>
    </xdr:from>
    <xdr:to>
      <xdr:col>24</xdr:col>
      <xdr:colOff>533400</xdr:colOff>
      <xdr:row>642</xdr:row>
      <xdr:rowOff>14908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 name="update_fce"/>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206</v>
      </c>
      <c r="C4" s="9" t="s">
        <v>207</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3" t="s">
        <v>14</v>
      </c>
      <c r="C9" s="74"/>
      <c r="D9" s="219"/>
    </row>
    <row r="10" spans="1:4" x14ac:dyDescent="0.2">
      <c r="A10" s="7"/>
      <c r="B10" s="75"/>
      <c r="C10" s="76"/>
      <c r="D10" s="220"/>
    </row>
    <row r="11" spans="1:4" x14ac:dyDescent="0.2">
      <c r="A11" s="7"/>
      <c r="B11" s="75" t="s">
        <v>15</v>
      </c>
      <c r="C11" s="77" t="s">
        <v>16</v>
      </c>
      <c r="D11" s="220"/>
    </row>
    <row r="12" spans="1:4" ht="17" thickBot="1" x14ac:dyDescent="0.25">
      <c r="A12" s="7"/>
      <c r="B12" s="75"/>
      <c r="C12" s="18" t="s">
        <v>17</v>
      </c>
      <c r="D12" s="220"/>
    </row>
    <row r="13" spans="1:4" ht="17" thickBot="1" x14ac:dyDescent="0.25">
      <c r="A13" s="7"/>
      <c r="B13" s="75"/>
      <c r="C13" s="78" t="s">
        <v>18</v>
      </c>
      <c r="D13" s="220"/>
    </row>
    <row r="14" spans="1:4" x14ac:dyDescent="0.2">
      <c r="A14" s="7"/>
      <c r="B14" s="75"/>
      <c r="C14" s="76" t="s">
        <v>19</v>
      </c>
      <c r="D14" s="220"/>
    </row>
    <row r="15" spans="1:4" x14ac:dyDescent="0.2">
      <c r="A15" s="7"/>
      <c r="B15" s="75"/>
      <c r="C15" s="76"/>
      <c r="D15" s="220"/>
    </row>
    <row r="16" spans="1:4" x14ac:dyDescent="0.2">
      <c r="A16" s="7"/>
      <c r="B16" s="75" t="s">
        <v>20</v>
      </c>
      <c r="C16" s="79" t="s">
        <v>21</v>
      </c>
      <c r="D16" s="220"/>
    </row>
    <row r="17" spans="1:4" x14ac:dyDescent="0.2">
      <c r="A17" s="7"/>
      <c r="B17" s="75"/>
      <c r="C17" s="80" t="s">
        <v>22</v>
      </c>
      <c r="D17" s="220"/>
    </row>
    <row r="18" spans="1:4" x14ac:dyDescent="0.2">
      <c r="A18" s="7"/>
      <c r="B18" s="75"/>
      <c r="C18" s="81" t="s">
        <v>23</v>
      </c>
      <c r="D18" s="220"/>
    </row>
    <row r="19" spans="1:4" x14ac:dyDescent="0.2">
      <c r="A19" s="7"/>
      <c r="B19" s="75"/>
      <c r="C19" s="82" t="s">
        <v>24</v>
      </c>
      <c r="D19" s="220"/>
    </row>
    <row r="20" spans="1:4" x14ac:dyDescent="0.2">
      <c r="A20" s="7"/>
      <c r="B20" s="83"/>
      <c r="C20" s="84" t="s">
        <v>25</v>
      </c>
      <c r="D20" s="220"/>
    </row>
    <row r="21" spans="1:4" x14ac:dyDescent="0.2">
      <c r="A21" s="7"/>
      <c r="B21" s="83"/>
      <c r="C21" s="85" t="s">
        <v>26</v>
      </c>
      <c r="D21" s="220"/>
    </row>
    <row r="22" spans="1:4" x14ac:dyDescent="0.2">
      <c r="A22" s="7"/>
      <c r="B22" s="83"/>
      <c r="C22" s="86" t="s">
        <v>27</v>
      </c>
      <c r="D22" s="220"/>
    </row>
    <row r="23" spans="1:4" x14ac:dyDescent="0.2">
      <c r="B23" s="83"/>
      <c r="C23" s="87" t="s">
        <v>28</v>
      </c>
      <c r="D23" s="220"/>
    </row>
    <row r="24" spans="1:4" x14ac:dyDescent="0.2">
      <c r="B24" s="221"/>
      <c r="C24" s="222"/>
      <c r="D24" s="22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B5" sqref="A1:XFD1048576"/>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1" x14ac:dyDescent="0.2">
      <c r="D1" s="33"/>
      <c r="E1" s="33"/>
      <c r="F1" s="33"/>
      <c r="G1" s="33"/>
    </row>
    <row r="2" spans="2:11" ht="15" customHeight="1" x14ac:dyDescent="0.2">
      <c r="B2" s="243" t="s">
        <v>226</v>
      </c>
      <c r="C2" s="244"/>
      <c r="D2" s="244"/>
      <c r="E2" s="244"/>
      <c r="F2" s="244"/>
      <c r="G2" s="244"/>
      <c r="H2" s="252"/>
    </row>
    <row r="3" spans="2:11" x14ac:dyDescent="0.2">
      <c r="B3" s="246"/>
      <c r="C3" s="247"/>
      <c r="D3" s="247"/>
      <c r="E3" s="247"/>
      <c r="F3" s="247"/>
      <c r="G3" s="247"/>
      <c r="H3" s="253"/>
    </row>
    <row r="4" spans="2:11" ht="59" customHeight="1" x14ac:dyDescent="0.2">
      <c r="B4" s="254"/>
      <c r="C4" s="255"/>
      <c r="D4" s="255"/>
      <c r="E4" s="255"/>
      <c r="F4" s="255"/>
      <c r="G4" s="255"/>
      <c r="H4" s="256"/>
    </row>
    <row r="5" spans="2:11" ht="17" thickBot="1" x14ac:dyDescent="0.25">
      <c r="D5" s="33"/>
    </row>
    <row r="6" spans="2:11" x14ac:dyDescent="0.2">
      <c r="B6" s="36"/>
      <c r="C6" s="20"/>
      <c r="D6" s="20"/>
      <c r="E6" s="20"/>
      <c r="F6" s="20"/>
      <c r="G6" s="20"/>
      <c r="H6" s="20"/>
      <c r="I6" s="20"/>
      <c r="J6" s="37"/>
    </row>
    <row r="7" spans="2:11" s="39" customFormat="1" ht="19" x14ac:dyDescent="0.25">
      <c r="B7" s="88"/>
      <c r="C7" s="19" t="s">
        <v>12</v>
      </c>
      <c r="D7" s="89" t="s">
        <v>4</v>
      </c>
      <c r="E7" s="19" t="s">
        <v>2</v>
      </c>
      <c r="F7" s="19"/>
      <c r="G7" s="19" t="s">
        <v>3</v>
      </c>
      <c r="H7" s="19"/>
      <c r="I7" s="19" t="s">
        <v>0</v>
      </c>
      <c r="J7" s="90"/>
    </row>
    <row r="8" spans="2:11" s="39" customFormat="1" ht="19" x14ac:dyDescent="0.25">
      <c r="B8" s="23"/>
      <c r="C8" s="18"/>
      <c r="D8" s="31"/>
      <c r="E8" s="18"/>
      <c r="F8" s="18"/>
      <c r="G8" s="18"/>
      <c r="H8" s="18"/>
      <c r="I8" s="18"/>
      <c r="J8" s="40"/>
    </row>
    <row r="9" spans="2:11" s="39" customFormat="1" ht="20" thickBot="1" x14ac:dyDescent="0.3">
      <c r="B9" s="23"/>
      <c r="C9" s="218" t="s">
        <v>208</v>
      </c>
      <c r="D9" s="31"/>
      <c r="E9" s="18"/>
      <c r="F9" s="18"/>
      <c r="G9" s="18"/>
      <c r="H9" s="18"/>
      <c r="I9" s="18"/>
      <c r="J9" s="40"/>
    </row>
    <row r="10" spans="2:11" s="39" customFormat="1" ht="20" thickBot="1" x14ac:dyDescent="0.3">
      <c r="B10" s="23"/>
      <c r="C10" s="96" t="s">
        <v>36</v>
      </c>
      <c r="D10" s="22" t="s">
        <v>1</v>
      </c>
      <c r="E10" s="104">
        <f>'Research data'!G6</f>
        <v>1</v>
      </c>
      <c r="F10" s="34"/>
      <c r="G10" s="102" t="s">
        <v>40</v>
      </c>
      <c r="H10" s="30"/>
      <c r="I10" s="103" t="s">
        <v>41</v>
      </c>
      <c r="J10" s="40"/>
    </row>
    <row r="11" spans="2:11" s="39" customFormat="1" ht="20" thickBot="1" x14ac:dyDescent="0.3">
      <c r="B11" s="23"/>
      <c r="C11" s="102" t="s">
        <v>37</v>
      </c>
      <c r="D11" s="22" t="s">
        <v>45</v>
      </c>
      <c r="E11" s="151">
        <f>'Research data'!G7</f>
        <v>1.9191469274018942E-2</v>
      </c>
      <c r="F11" s="34"/>
      <c r="G11" s="102"/>
      <c r="H11" s="30"/>
      <c r="I11" s="118" t="s">
        <v>43</v>
      </c>
      <c r="J11" s="40"/>
    </row>
    <row r="12" spans="2:11" s="39" customFormat="1" ht="20" thickBot="1" x14ac:dyDescent="0.3">
      <c r="B12" s="23"/>
      <c r="C12" s="34" t="s">
        <v>38</v>
      </c>
      <c r="D12" s="22" t="s">
        <v>42</v>
      </c>
      <c r="E12" s="104">
        <f>'Research data'!G8</f>
        <v>0</v>
      </c>
      <c r="F12" s="34"/>
      <c r="G12" s="226" t="s">
        <v>215</v>
      </c>
      <c r="H12" s="30"/>
      <c r="I12" s="227" t="s">
        <v>216</v>
      </c>
      <c r="J12" s="40"/>
    </row>
    <row r="13" spans="2:11" s="39" customFormat="1" ht="20" thickBot="1" x14ac:dyDescent="0.3">
      <c r="B13" s="23"/>
      <c r="C13" s="226" t="s">
        <v>213</v>
      </c>
      <c r="D13" s="22" t="s">
        <v>42</v>
      </c>
      <c r="E13" s="239">
        <f>Notes!G634</f>
        <v>5.4600000000000003E-2</v>
      </c>
      <c r="F13" s="34"/>
      <c r="G13" s="226" t="s">
        <v>214</v>
      </c>
      <c r="H13" s="30"/>
      <c r="I13" s="240" t="s">
        <v>219</v>
      </c>
      <c r="J13" s="40"/>
    </row>
    <row r="14" spans="2:11" ht="17" thickBot="1" x14ac:dyDescent="0.25">
      <c r="B14" s="38"/>
      <c r="C14" s="34" t="s">
        <v>39</v>
      </c>
      <c r="D14" s="22" t="s">
        <v>47</v>
      </c>
      <c r="E14" s="104">
        <f>'Research data'!G10</f>
        <v>15294905.3136</v>
      </c>
      <c r="F14" s="34"/>
      <c r="G14" s="34"/>
      <c r="H14" s="34"/>
      <c r="I14" s="118" t="s">
        <v>43</v>
      </c>
      <c r="J14" s="91"/>
      <c r="K14" s="33"/>
    </row>
    <row r="15" spans="2:11" s="152" customFormat="1" ht="17" thickBot="1" x14ac:dyDescent="0.25">
      <c r="B15" s="161"/>
      <c r="C15" s="162"/>
      <c r="D15" s="162"/>
      <c r="E15" s="162"/>
      <c r="F15" s="162"/>
      <c r="G15" s="162"/>
      <c r="H15" s="162"/>
      <c r="I15" s="162"/>
      <c r="J15" s="163"/>
    </row>
  </sheetData>
  <mergeCells count="1">
    <mergeCell ref="B2:H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K18"/>
  <sheetViews>
    <sheetView workbookViewId="0">
      <selection activeCell="A8" sqref="A8"/>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1" x14ac:dyDescent="0.2">
      <c r="D1" s="33"/>
      <c r="E1" s="33"/>
      <c r="F1" s="33"/>
      <c r="G1" s="33"/>
    </row>
    <row r="2" spans="2:11" ht="15" customHeight="1" x14ac:dyDescent="0.2">
      <c r="B2" s="243" t="s">
        <v>209</v>
      </c>
      <c r="C2" s="244"/>
      <c r="D2" s="244"/>
      <c r="E2" s="245"/>
      <c r="F2" s="33"/>
      <c r="G2" s="33"/>
    </row>
    <row r="3" spans="2:11" x14ac:dyDescent="0.2">
      <c r="B3" s="246"/>
      <c r="C3" s="247"/>
      <c r="D3" s="247"/>
      <c r="E3" s="248"/>
      <c r="F3" s="33"/>
      <c r="G3" s="33"/>
    </row>
    <row r="4" spans="2:11" x14ac:dyDescent="0.2">
      <c r="B4" s="249"/>
      <c r="C4" s="250"/>
      <c r="D4" s="250"/>
      <c r="E4" s="251"/>
      <c r="F4" s="33"/>
      <c r="G4" s="33"/>
    </row>
    <row r="5" spans="2:11" ht="17" thickBot="1" x14ac:dyDescent="0.25">
      <c r="D5" s="33"/>
    </row>
    <row r="6" spans="2:11" x14ac:dyDescent="0.2">
      <c r="B6" s="36"/>
      <c r="C6" s="20"/>
      <c r="D6" s="20"/>
      <c r="E6" s="20"/>
      <c r="F6" s="20"/>
      <c r="G6" s="20"/>
      <c r="H6" s="20"/>
      <c r="I6" s="20"/>
      <c r="J6" s="37"/>
    </row>
    <row r="7" spans="2:11" s="39" customFormat="1" ht="20" thickBot="1" x14ac:dyDescent="0.3">
      <c r="B7" s="88"/>
      <c r="C7" s="19" t="s">
        <v>12</v>
      </c>
      <c r="D7" s="89" t="s">
        <v>4</v>
      </c>
      <c r="E7" s="19" t="s">
        <v>2</v>
      </c>
      <c r="F7" s="19"/>
      <c r="G7" s="19" t="s">
        <v>3</v>
      </c>
      <c r="H7" s="19"/>
      <c r="I7" s="19" t="s">
        <v>0</v>
      </c>
      <c r="J7" s="90"/>
    </row>
    <row r="8" spans="2:11" ht="17" thickBot="1" x14ac:dyDescent="0.25">
      <c r="B8" s="38"/>
      <c r="C8" s="34"/>
      <c r="D8" s="22"/>
      <c r="E8" s="104"/>
      <c r="F8" s="34"/>
      <c r="G8" s="34"/>
      <c r="H8" s="34"/>
      <c r="I8" s="118"/>
      <c r="J8" s="91"/>
      <c r="K8" s="33"/>
    </row>
    <row r="9" spans="2:11" s="39" customFormat="1" ht="19" x14ac:dyDescent="0.25">
      <c r="B9" s="23"/>
      <c r="C9" s="30" t="s">
        <v>172</v>
      </c>
      <c r="D9" s="22"/>
      <c r="E9" s="158"/>
      <c r="F9" s="34"/>
      <c r="G9" s="102"/>
      <c r="H9" s="30"/>
      <c r="I9" s="158"/>
      <c r="J9" s="40"/>
    </row>
    <row r="10" spans="2:11" s="152" customFormat="1" ht="17" thickBot="1" x14ac:dyDescent="0.25">
      <c r="B10" s="153"/>
      <c r="C10" s="224" t="s">
        <v>211</v>
      </c>
      <c r="E10" s="158"/>
      <c r="F10" s="158"/>
      <c r="G10" s="158" t="s">
        <v>210</v>
      </c>
      <c r="H10" s="158"/>
      <c r="I10" s="158"/>
      <c r="J10" s="157"/>
    </row>
    <row r="11" spans="2:11" s="152" customFormat="1" ht="17" thickBot="1" x14ac:dyDescent="0.25">
      <c r="B11" s="153"/>
      <c r="C11" s="159" t="s">
        <v>174</v>
      </c>
      <c r="D11" s="22" t="s">
        <v>42</v>
      </c>
      <c r="E11" s="217">
        <f>'Research data'!G14</f>
        <v>0</v>
      </c>
      <c r="F11" s="158"/>
      <c r="G11" s="158" t="s">
        <v>175</v>
      </c>
      <c r="H11" s="158"/>
      <c r="I11" s="160" t="s">
        <v>176</v>
      </c>
      <c r="J11" s="157"/>
    </row>
    <row r="12" spans="2:11" s="152" customFormat="1" ht="17" thickBot="1" x14ac:dyDescent="0.25">
      <c r="B12" s="153"/>
      <c r="C12" s="159" t="s">
        <v>177</v>
      </c>
      <c r="D12" s="22" t="s">
        <v>42</v>
      </c>
      <c r="E12" s="217">
        <f>'Research data'!G15</f>
        <v>1.7826580159842165E-2</v>
      </c>
      <c r="F12" s="158"/>
      <c r="G12" s="158" t="s">
        <v>175</v>
      </c>
      <c r="H12" s="158"/>
      <c r="I12" s="160" t="s">
        <v>176</v>
      </c>
      <c r="J12" s="157"/>
    </row>
    <row r="13" spans="2:11" s="152" customFormat="1" ht="17" thickBot="1" x14ac:dyDescent="0.25">
      <c r="B13" s="153"/>
      <c r="C13" s="159" t="s">
        <v>178</v>
      </c>
      <c r="D13" s="22" t="s">
        <v>42</v>
      </c>
      <c r="E13" s="217">
        <f>'Research data'!G16</f>
        <v>1.6616173069515219E-3</v>
      </c>
      <c r="F13" s="158"/>
      <c r="G13" s="158" t="s">
        <v>175</v>
      </c>
      <c r="H13" s="158"/>
      <c r="I13" s="160" t="s">
        <v>176</v>
      </c>
      <c r="J13" s="157"/>
    </row>
    <row r="14" spans="2:11" s="152" customFormat="1" ht="17" thickBot="1" x14ac:dyDescent="0.25">
      <c r="B14" s="153"/>
      <c r="C14" s="159" t="s">
        <v>179</v>
      </c>
      <c r="D14" s="22" t="s">
        <v>42</v>
      </c>
      <c r="E14" s="217">
        <f>'Research data'!G17</f>
        <v>0</v>
      </c>
      <c r="F14" s="158"/>
      <c r="G14" s="158" t="s">
        <v>175</v>
      </c>
      <c r="H14" s="158"/>
      <c r="I14" s="160" t="s">
        <v>176</v>
      </c>
      <c r="J14" s="157"/>
    </row>
    <row r="15" spans="2:11" s="152" customFormat="1" ht="17" thickBot="1" x14ac:dyDescent="0.25">
      <c r="B15" s="153"/>
      <c r="C15" s="159" t="s">
        <v>38</v>
      </c>
      <c r="D15" s="22" t="s">
        <v>42</v>
      </c>
      <c r="E15" s="217">
        <f>'Research data'!G18</f>
        <v>0</v>
      </c>
      <c r="F15" s="158"/>
      <c r="G15" s="158" t="s">
        <v>175</v>
      </c>
      <c r="H15" s="158"/>
      <c r="I15" s="160" t="s">
        <v>176</v>
      </c>
      <c r="J15" s="157"/>
    </row>
    <row r="16" spans="2:11" s="152" customFormat="1" ht="17" thickBot="1" x14ac:dyDescent="0.25">
      <c r="B16" s="153"/>
      <c r="C16" s="159" t="s">
        <v>180</v>
      </c>
      <c r="D16" s="22" t="s">
        <v>42</v>
      </c>
      <c r="E16" s="217">
        <f>'Research data'!G19</f>
        <v>0</v>
      </c>
      <c r="F16" s="158"/>
      <c r="G16" s="158" t="s">
        <v>175</v>
      </c>
      <c r="H16" s="158"/>
      <c r="I16" s="160" t="s">
        <v>176</v>
      </c>
      <c r="J16" s="157"/>
    </row>
    <row r="17" spans="2:10" s="152" customFormat="1" ht="17" thickBot="1" x14ac:dyDescent="0.25">
      <c r="B17" s="153"/>
      <c r="C17" s="225" t="s">
        <v>212</v>
      </c>
      <c r="D17" s="22" t="s">
        <v>1</v>
      </c>
      <c r="E17" s="217">
        <v>1</v>
      </c>
      <c r="F17" s="158"/>
      <c r="G17" s="158"/>
      <c r="H17" s="158"/>
      <c r="I17" s="160" t="s">
        <v>176</v>
      </c>
      <c r="J17" s="157"/>
    </row>
    <row r="18" spans="2:10" s="152" customFormat="1" ht="17" thickBot="1" x14ac:dyDescent="0.25">
      <c r="B18" s="161"/>
      <c r="C18" s="162"/>
      <c r="D18" s="162"/>
      <c r="E18" s="162"/>
      <c r="F18" s="162"/>
      <c r="G18" s="162"/>
      <c r="H18" s="162"/>
      <c r="I18" s="162"/>
      <c r="J18" s="16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0"/>
  <sheetViews>
    <sheetView workbookViewId="0">
      <selection activeCell="A33" sqref="A33"/>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7109375" style="62" customWidth="1"/>
    <col min="9" max="9" width="9.85546875" style="63" customWidth="1"/>
    <col min="10" max="10" width="3" style="63" customWidth="1"/>
    <col min="11" max="11" width="8.7109375" style="63" customWidth="1"/>
    <col min="12" max="12" width="3.28515625" style="63" customWidth="1"/>
    <col min="13" max="13" width="8.42578125" style="63" customWidth="1"/>
    <col min="14" max="14" width="2.7109375" style="63" customWidth="1"/>
    <col min="15" max="16" width="8.42578125" style="63" customWidth="1"/>
    <col min="17" max="17" width="2.7109375" style="63" customWidth="1"/>
    <col min="18" max="18" width="60" style="62" customWidth="1"/>
    <col min="19" max="16384" width="10.7109375" style="62"/>
  </cols>
  <sheetData>
    <row r="1" spans="2:18" ht="17" thickBot="1" x14ac:dyDescent="0.25"/>
    <row r="2" spans="2:18" x14ac:dyDescent="0.2">
      <c r="B2" s="64"/>
      <c r="C2" s="65"/>
      <c r="D2" s="65"/>
      <c r="E2" s="65"/>
      <c r="F2" s="65"/>
      <c r="G2" s="65"/>
      <c r="H2" s="65"/>
      <c r="I2" s="66"/>
      <c r="J2" s="66"/>
      <c r="K2" s="66"/>
      <c r="L2" s="66"/>
      <c r="M2" s="66"/>
      <c r="N2" s="66"/>
      <c r="O2" s="66"/>
      <c r="P2" s="66"/>
      <c r="Q2" s="66"/>
      <c r="R2" s="67"/>
    </row>
    <row r="3" spans="2:18" s="24" customFormat="1" x14ac:dyDescent="0.2">
      <c r="B3" s="23"/>
      <c r="C3" s="95" t="s">
        <v>29</v>
      </c>
      <c r="D3" s="15"/>
      <c r="E3" s="15"/>
      <c r="F3" s="95" t="s">
        <v>4</v>
      </c>
      <c r="G3" s="95" t="s">
        <v>25</v>
      </c>
      <c r="H3" s="95"/>
      <c r="I3" s="60" t="s">
        <v>65</v>
      </c>
      <c r="J3" s="60"/>
      <c r="K3" s="60" t="s">
        <v>182</v>
      </c>
      <c r="L3" s="60"/>
      <c r="M3" s="60" t="s">
        <v>204</v>
      </c>
      <c r="N3" s="60"/>
      <c r="O3" s="60" t="s">
        <v>48</v>
      </c>
      <c r="P3" s="60" t="s">
        <v>219</v>
      </c>
      <c r="Q3" s="60"/>
      <c r="R3" s="1" t="s">
        <v>30</v>
      </c>
    </row>
    <row r="4" spans="2:18" x14ac:dyDescent="0.2">
      <c r="B4" s="68"/>
      <c r="C4" s="69"/>
      <c r="D4" s="69"/>
      <c r="E4" s="69"/>
      <c r="F4" s="69"/>
      <c r="G4" s="70"/>
      <c r="H4" s="70"/>
      <c r="I4" s="93"/>
      <c r="J4" s="93"/>
      <c r="K4" s="93"/>
      <c r="L4" s="93"/>
      <c r="M4" s="92"/>
      <c r="N4" s="94"/>
      <c r="O4" s="92"/>
      <c r="P4" s="92"/>
      <c r="Q4" s="94"/>
      <c r="R4" s="2"/>
    </row>
    <row r="5" spans="2:18" ht="17" thickBot="1" x14ac:dyDescent="0.25">
      <c r="B5" s="68"/>
      <c r="C5" s="18" t="s">
        <v>46</v>
      </c>
      <c r="D5" s="32"/>
      <c r="E5" s="32"/>
      <c r="F5" s="32"/>
      <c r="G5" s="16"/>
      <c r="H5" s="16"/>
      <c r="I5" s="16"/>
      <c r="J5" s="16"/>
      <c r="K5" s="16"/>
      <c r="L5" s="16"/>
      <c r="M5" s="16"/>
      <c r="N5" s="16"/>
      <c r="O5" s="16"/>
      <c r="P5" s="16"/>
      <c r="Q5" s="16"/>
      <c r="R5" s="3"/>
    </row>
    <row r="6" spans="2:18" ht="17" thickBot="1" x14ac:dyDescent="0.25">
      <c r="B6" s="68"/>
      <c r="C6" s="105" t="s">
        <v>36</v>
      </c>
      <c r="D6" s="105" t="s">
        <v>36</v>
      </c>
      <c r="E6" s="105" t="s">
        <v>36</v>
      </c>
      <c r="F6" s="22" t="s">
        <v>1</v>
      </c>
      <c r="G6" s="41">
        <v>1</v>
      </c>
      <c r="H6" s="71"/>
      <c r="I6" s="17"/>
      <c r="J6" s="17"/>
      <c r="K6" s="17"/>
      <c r="L6" s="17"/>
      <c r="M6" s="17"/>
      <c r="N6" s="17"/>
      <c r="O6" s="16"/>
      <c r="P6" s="16"/>
      <c r="Q6" s="16"/>
      <c r="R6" s="3"/>
    </row>
    <row r="7" spans="2:18" s="6" customFormat="1" ht="17" thickBot="1" x14ac:dyDescent="0.25">
      <c r="B7" s="5"/>
      <c r="C7" s="106" t="s">
        <v>37</v>
      </c>
      <c r="D7" s="106" t="s">
        <v>37</v>
      </c>
      <c r="E7" s="106" t="s">
        <v>37</v>
      </c>
      <c r="F7" s="22" t="s">
        <v>45</v>
      </c>
      <c r="G7" s="117">
        <f>K7</f>
        <v>1.9191469274018942E-2</v>
      </c>
      <c r="H7" s="4"/>
      <c r="I7" s="17"/>
      <c r="J7" s="17"/>
      <c r="K7" s="116">
        <f>AVERAGE(Notes!H143,Notes!H158)/1000</f>
        <v>1.9191469274018942E-2</v>
      </c>
      <c r="L7" s="17"/>
      <c r="M7" s="17"/>
      <c r="N7" s="17"/>
      <c r="O7" s="16"/>
      <c r="P7" s="16"/>
      <c r="Q7" s="16"/>
      <c r="R7" s="112"/>
    </row>
    <row r="8" spans="2:18" s="6" customFormat="1" ht="17" thickBot="1" x14ac:dyDescent="0.25">
      <c r="B8" s="5"/>
      <c r="C8" s="107" t="s">
        <v>38</v>
      </c>
      <c r="D8" s="107" t="s">
        <v>38</v>
      </c>
      <c r="E8" s="107" t="s">
        <v>38</v>
      </c>
      <c r="F8" s="22" t="s">
        <v>42</v>
      </c>
      <c r="G8" s="41">
        <v>0</v>
      </c>
      <c r="H8" s="4"/>
      <c r="I8" s="17"/>
      <c r="J8" s="17"/>
      <c r="K8" s="17"/>
      <c r="L8" s="17"/>
      <c r="M8" s="17"/>
      <c r="N8" s="17"/>
      <c r="O8" s="16"/>
      <c r="P8" s="16"/>
      <c r="Q8" s="16"/>
      <c r="R8" s="3"/>
    </row>
    <row r="9" spans="2:18" s="6" customFormat="1" ht="17" thickBot="1" x14ac:dyDescent="0.25">
      <c r="B9" s="5"/>
      <c r="C9" s="228" t="s">
        <v>217</v>
      </c>
      <c r="D9" s="107" t="s">
        <v>38</v>
      </c>
      <c r="E9" s="107" t="s">
        <v>38</v>
      </c>
      <c r="F9" s="22" t="s">
        <v>42</v>
      </c>
      <c r="G9" s="239">
        <f>P9</f>
        <v>5.4600000000000003E-2</v>
      </c>
      <c r="H9" s="4"/>
      <c r="I9" s="17"/>
      <c r="J9" s="17"/>
      <c r="K9" s="17"/>
      <c r="L9" s="17"/>
      <c r="M9" s="17"/>
      <c r="N9" s="17"/>
      <c r="O9" s="16"/>
      <c r="P9" s="241">
        <f>Notes!G634</f>
        <v>5.4600000000000003E-2</v>
      </c>
      <c r="Q9" s="16"/>
      <c r="R9" s="3"/>
    </row>
    <row r="10" spans="2:18" ht="17" thickBot="1" x14ac:dyDescent="0.25">
      <c r="B10" s="68"/>
      <c r="C10" s="107" t="s">
        <v>39</v>
      </c>
      <c r="D10" s="107" t="s">
        <v>39</v>
      </c>
      <c r="E10" s="107" t="s">
        <v>39</v>
      </c>
      <c r="F10" s="22" t="s">
        <v>47</v>
      </c>
      <c r="G10" s="41">
        <f>K10</f>
        <v>15294905.3136</v>
      </c>
      <c r="H10" s="72"/>
      <c r="I10" s="17"/>
      <c r="J10" s="17"/>
      <c r="K10" s="41">
        <f>Notes!H40</f>
        <v>15294905.3136</v>
      </c>
      <c r="L10" s="17"/>
      <c r="M10" s="17"/>
      <c r="N10" s="17"/>
      <c r="O10" s="16"/>
      <c r="P10" s="16"/>
      <c r="Q10" s="16"/>
      <c r="R10" s="149" t="s">
        <v>163</v>
      </c>
    </row>
    <row r="11" spans="2:18" s="152" customFormat="1" x14ac:dyDescent="0.2">
      <c r="B11" s="153"/>
      <c r="C11" s="32"/>
      <c r="D11" s="32"/>
      <c r="E11" s="32"/>
      <c r="F11" s="32"/>
      <c r="G11" s="164"/>
      <c r="H11" s="164"/>
      <c r="I11" s="17"/>
      <c r="J11" s="17"/>
      <c r="K11" s="17"/>
      <c r="L11" s="17"/>
      <c r="M11" s="17"/>
      <c r="N11" s="17"/>
      <c r="O11" s="16"/>
      <c r="P11" s="16"/>
      <c r="Q11" s="16"/>
      <c r="R11" s="165"/>
    </row>
    <row r="12" spans="2:18" s="152" customFormat="1" x14ac:dyDescent="0.2">
      <c r="B12" s="153"/>
      <c r="C12" s="18" t="s">
        <v>172</v>
      </c>
      <c r="D12" s="166"/>
      <c r="E12" s="166"/>
      <c r="F12" s="154"/>
      <c r="G12" s="154"/>
      <c r="H12" s="167"/>
      <c r="I12" s="17"/>
      <c r="J12" s="17"/>
      <c r="K12" s="17"/>
      <c r="L12" s="17"/>
      <c r="M12" s="17"/>
      <c r="N12" s="17"/>
      <c r="O12" s="16"/>
      <c r="P12" s="16"/>
      <c r="Q12" s="16"/>
      <c r="R12" s="165"/>
    </row>
    <row r="13" spans="2:18" s="152" customFormat="1" ht="17" thickBot="1" x14ac:dyDescent="0.25">
      <c r="B13" s="153"/>
      <c r="C13" s="168" t="s">
        <v>181</v>
      </c>
      <c r="D13" s="169"/>
      <c r="E13" s="169"/>
      <c r="F13" s="158"/>
      <c r="G13" s="154"/>
      <c r="H13" s="170"/>
      <c r="I13" s="17"/>
      <c r="J13" s="17"/>
      <c r="K13" s="17"/>
      <c r="L13" s="17"/>
      <c r="M13" s="17"/>
      <c r="N13" s="17"/>
      <c r="O13" s="16"/>
      <c r="P13" s="16"/>
      <c r="Q13" s="16"/>
      <c r="R13" s="165"/>
    </row>
    <row r="14" spans="2:18" s="152" customFormat="1" ht="17" thickBot="1" x14ac:dyDescent="0.25">
      <c r="B14" s="153"/>
      <c r="C14" s="171" t="s">
        <v>174</v>
      </c>
      <c r="D14" s="172"/>
      <c r="E14" s="172"/>
      <c r="F14" s="22" t="s">
        <v>42</v>
      </c>
      <c r="G14" s="216">
        <f>M14</f>
        <v>0</v>
      </c>
      <c r="H14" s="170"/>
      <c r="I14" s="17"/>
      <c r="J14" s="17"/>
      <c r="K14" s="17"/>
      <c r="L14" s="17"/>
      <c r="M14" s="216">
        <f>Notes!H281</f>
        <v>0</v>
      </c>
      <c r="N14" s="17"/>
      <c r="O14" s="17"/>
      <c r="P14" s="17"/>
      <c r="Q14" s="155"/>
      <c r="R14" s="165"/>
    </row>
    <row r="15" spans="2:18" s="152" customFormat="1" ht="17" thickBot="1" x14ac:dyDescent="0.25">
      <c r="B15" s="153"/>
      <c r="C15" s="171" t="s">
        <v>177</v>
      </c>
      <c r="D15" s="32"/>
      <c r="E15" s="32"/>
      <c r="F15" s="22" t="s">
        <v>42</v>
      </c>
      <c r="G15" s="216">
        <f t="shared" ref="G15:G19" si="0">M15</f>
        <v>1.7826580159842165E-2</v>
      </c>
      <c r="H15" s="17"/>
      <c r="I15" s="17"/>
      <c r="J15" s="17"/>
      <c r="K15" s="17"/>
      <c r="L15" s="17"/>
      <c r="M15" s="216">
        <f>Notes!H282</f>
        <v>1.7826580159842165E-2</v>
      </c>
      <c r="N15" s="17"/>
      <c r="O15" s="17"/>
      <c r="P15" s="17"/>
      <c r="Q15" s="156"/>
      <c r="R15" s="165"/>
    </row>
    <row r="16" spans="2:18" s="152" customFormat="1" ht="17" thickBot="1" x14ac:dyDescent="0.25">
      <c r="B16" s="153"/>
      <c r="C16" s="171" t="s">
        <v>178</v>
      </c>
      <c r="D16" s="173"/>
      <c r="E16" s="173"/>
      <c r="F16" s="22" t="s">
        <v>42</v>
      </c>
      <c r="G16" s="216">
        <f t="shared" si="0"/>
        <v>1.6616173069515219E-3</v>
      </c>
      <c r="H16" s="17"/>
      <c r="I16" s="17"/>
      <c r="J16" s="17"/>
      <c r="K16" s="17"/>
      <c r="L16" s="17"/>
      <c r="M16" s="216">
        <f>Notes!H283</f>
        <v>1.6616173069515219E-3</v>
      </c>
      <c r="N16" s="17"/>
      <c r="O16" s="17"/>
      <c r="P16" s="17"/>
      <c r="Q16" s="156"/>
      <c r="R16" s="165"/>
    </row>
    <row r="17" spans="2:18" s="152" customFormat="1" ht="17" thickBot="1" x14ac:dyDescent="0.25">
      <c r="B17" s="153"/>
      <c r="C17" s="171" t="s">
        <v>179</v>
      </c>
      <c r="D17" s="173"/>
      <c r="E17" s="173"/>
      <c r="F17" s="22" t="s">
        <v>42</v>
      </c>
      <c r="G17" s="216">
        <f t="shared" si="0"/>
        <v>0</v>
      </c>
      <c r="H17" s="17"/>
      <c r="I17" s="17"/>
      <c r="J17" s="17"/>
      <c r="K17" s="17"/>
      <c r="L17" s="17"/>
      <c r="M17" s="216">
        <f>Notes!H284</f>
        <v>0</v>
      </c>
      <c r="N17" s="17"/>
      <c r="O17" s="17"/>
      <c r="P17" s="17"/>
      <c r="Q17" s="156"/>
      <c r="R17" s="165"/>
    </row>
    <row r="18" spans="2:18" s="152" customFormat="1" ht="17" thickBot="1" x14ac:dyDescent="0.25">
      <c r="B18" s="153"/>
      <c r="C18" s="171" t="s">
        <v>38</v>
      </c>
      <c r="D18" s="174"/>
      <c r="E18" s="174"/>
      <c r="F18" s="22" t="s">
        <v>42</v>
      </c>
      <c r="G18" s="216">
        <f t="shared" si="0"/>
        <v>0</v>
      </c>
      <c r="H18" s="170"/>
      <c r="I18" s="17"/>
      <c r="J18" s="17"/>
      <c r="K18" s="17"/>
      <c r="L18" s="17"/>
      <c r="M18" s="216">
        <f>Notes!H285</f>
        <v>0</v>
      </c>
      <c r="N18" s="17"/>
      <c r="O18" s="17"/>
      <c r="P18" s="17"/>
      <c r="Q18" s="155"/>
      <c r="R18" s="165"/>
    </row>
    <row r="19" spans="2:18" s="152" customFormat="1" ht="17" thickBot="1" x14ac:dyDescent="0.25">
      <c r="B19" s="153"/>
      <c r="C19" s="171" t="s">
        <v>180</v>
      </c>
      <c r="D19" s="32"/>
      <c r="E19" s="32"/>
      <c r="F19" s="22" t="s">
        <v>42</v>
      </c>
      <c r="G19" s="216">
        <f t="shared" si="0"/>
        <v>0</v>
      </c>
      <c r="H19" s="17"/>
      <c r="I19" s="17"/>
      <c r="J19" s="17"/>
      <c r="K19" s="17"/>
      <c r="L19" s="17"/>
      <c r="M19" s="216">
        <f>Notes!H286</f>
        <v>0</v>
      </c>
      <c r="N19" s="17"/>
      <c r="O19" s="17"/>
      <c r="P19" s="17"/>
      <c r="Q19" s="155"/>
      <c r="R19" s="165"/>
    </row>
    <row r="20" spans="2:18" ht="17" thickBot="1" x14ac:dyDescent="0.25">
      <c r="B20" s="175"/>
      <c r="C20" s="176"/>
      <c r="D20" s="176"/>
      <c r="E20" s="176"/>
      <c r="F20" s="176"/>
      <c r="G20" s="176"/>
      <c r="H20" s="176"/>
      <c r="I20" s="177"/>
      <c r="J20" s="177"/>
      <c r="K20" s="177"/>
      <c r="L20" s="177"/>
      <c r="M20" s="177"/>
      <c r="N20" s="177"/>
      <c r="O20" s="177"/>
      <c r="P20" s="177"/>
      <c r="Q20" s="177"/>
      <c r="R20" s="17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opLeftCell="F1" workbookViewId="0">
      <selection activeCell="J21" sqref="J21"/>
    </sheetView>
  </sheetViews>
  <sheetFormatPr baseColWidth="10" defaultColWidth="33.140625" defaultRowHeight="16" x14ac:dyDescent="0.2"/>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x14ac:dyDescent="0.25"/>
    <row r="2" spans="2:12" x14ac:dyDescent="0.2">
      <c r="B2" s="44"/>
      <c r="C2" s="45"/>
      <c r="D2" s="45"/>
      <c r="E2" s="45"/>
      <c r="F2" s="45"/>
      <c r="G2" s="45"/>
      <c r="H2" s="45"/>
      <c r="I2" s="45"/>
      <c r="J2" s="45"/>
      <c r="K2" s="46"/>
      <c r="L2" s="45"/>
    </row>
    <row r="3" spans="2:12" x14ac:dyDescent="0.2">
      <c r="B3" s="47"/>
      <c r="C3" s="48" t="s">
        <v>10</v>
      </c>
      <c r="D3" s="48"/>
      <c r="E3" s="48"/>
      <c r="F3" s="48"/>
      <c r="G3" s="48"/>
      <c r="H3" s="48"/>
      <c r="I3" s="48"/>
      <c r="J3" s="48"/>
      <c r="K3" s="49"/>
      <c r="L3" s="50"/>
    </row>
    <row r="4" spans="2:12" x14ac:dyDescent="0.2">
      <c r="B4" s="47"/>
      <c r="C4" s="50"/>
      <c r="D4" s="50"/>
      <c r="E4" s="50"/>
      <c r="F4" s="50"/>
      <c r="G4" s="50"/>
      <c r="H4" s="50"/>
      <c r="I4" s="50"/>
      <c r="J4" s="50"/>
      <c r="K4" s="51"/>
      <c r="L4" s="50"/>
    </row>
    <row r="5" spans="2:12" x14ac:dyDescent="0.2">
      <c r="B5" s="52"/>
      <c r="C5" s="53" t="s">
        <v>12</v>
      </c>
      <c r="D5" s="53"/>
      <c r="E5" s="53" t="s">
        <v>0</v>
      </c>
      <c r="F5" s="53"/>
      <c r="G5" s="53" t="s">
        <v>7</v>
      </c>
      <c r="H5" s="53" t="s">
        <v>11</v>
      </c>
      <c r="I5" s="53" t="s">
        <v>32</v>
      </c>
      <c r="J5" s="53" t="s">
        <v>34</v>
      </c>
      <c r="K5" s="54" t="s">
        <v>33</v>
      </c>
      <c r="L5" s="53" t="s">
        <v>5</v>
      </c>
    </row>
    <row r="6" spans="2:12" x14ac:dyDescent="0.2">
      <c r="B6" s="47"/>
      <c r="C6" s="48"/>
      <c r="D6" s="48"/>
      <c r="E6" s="113"/>
      <c r="F6" s="113"/>
      <c r="G6" s="48"/>
      <c r="H6" s="48"/>
      <c r="I6" s="48"/>
      <c r="J6" s="48"/>
      <c r="K6" s="49"/>
      <c r="L6" s="48"/>
    </row>
    <row r="7" spans="2:12" x14ac:dyDescent="0.2">
      <c r="B7" s="47"/>
      <c r="C7" s="119" t="s">
        <v>205</v>
      </c>
      <c r="D7" s="55"/>
      <c r="E7" s="150" t="s">
        <v>50</v>
      </c>
      <c r="F7" s="150" t="s">
        <v>61</v>
      </c>
      <c r="G7" s="50" t="s">
        <v>58</v>
      </c>
      <c r="H7" s="51" t="s">
        <v>165</v>
      </c>
      <c r="I7" s="51" t="s">
        <v>165</v>
      </c>
      <c r="J7" s="51"/>
      <c r="K7" s="51" t="s">
        <v>169</v>
      </c>
      <c r="L7" s="115"/>
    </row>
    <row r="8" spans="2:12" x14ac:dyDescent="0.2">
      <c r="B8" s="47"/>
      <c r="C8" s="119"/>
      <c r="D8" s="56"/>
      <c r="E8" s="114"/>
      <c r="F8" s="114"/>
      <c r="G8" s="50"/>
      <c r="H8" s="51"/>
      <c r="I8" s="51"/>
      <c r="J8" s="51"/>
      <c r="L8" s="61"/>
    </row>
    <row r="9" spans="2:12" x14ac:dyDescent="0.2">
      <c r="B9" s="47"/>
      <c r="C9" s="119" t="s">
        <v>39</v>
      </c>
      <c r="D9" s="56"/>
      <c r="E9" s="108" t="s">
        <v>67</v>
      </c>
      <c r="G9" s="50" t="s">
        <v>60</v>
      </c>
      <c r="H9" s="51" t="s">
        <v>165</v>
      </c>
      <c r="I9" s="51" t="s">
        <v>165</v>
      </c>
      <c r="J9" s="51"/>
      <c r="K9" s="51" t="s">
        <v>164</v>
      </c>
      <c r="L9" s="61"/>
    </row>
    <row r="10" spans="2:12" x14ac:dyDescent="0.2">
      <c r="B10" s="47"/>
      <c r="C10" s="119"/>
      <c r="D10" s="56"/>
      <c r="E10" s="114"/>
      <c r="F10" s="114"/>
      <c r="G10" s="50"/>
      <c r="H10" s="51"/>
      <c r="I10" s="51"/>
      <c r="J10" s="51"/>
      <c r="K10" s="51"/>
      <c r="L10" s="61"/>
    </row>
    <row r="11" spans="2:12" x14ac:dyDescent="0.2">
      <c r="B11" s="47"/>
      <c r="C11" s="119" t="s">
        <v>37</v>
      </c>
      <c r="D11" s="59"/>
      <c r="E11" s="108" t="s">
        <v>67</v>
      </c>
      <c r="F11" s="114"/>
      <c r="G11" s="57"/>
      <c r="H11" s="58"/>
      <c r="I11" s="58"/>
      <c r="J11" s="58"/>
      <c r="K11" s="51" t="s">
        <v>164</v>
      </c>
      <c r="L11" s="115"/>
    </row>
    <row r="12" spans="2:12" x14ac:dyDescent="0.2">
      <c r="B12" s="47"/>
    </row>
    <row r="13" spans="2:12" x14ac:dyDescent="0.2">
      <c r="B13" s="47"/>
      <c r="C13" s="55" t="s">
        <v>183</v>
      </c>
      <c r="D13" s="55"/>
      <c r="E13" s="55" t="s">
        <v>184</v>
      </c>
      <c r="F13" s="179"/>
      <c r="G13" s="55" t="s">
        <v>185</v>
      </c>
      <c r="H13" s="180">
        <v>2011</v>
      </c>
      <c r="I13" s="180">
        <v>2011</v>
      </c>
      <c r="J13" s="55"/>
      <c r="K13" s="181" t="s">
        <v>176</v>
      </c>
      <c r="L13" s="182"/>
    </row>
    <row r="14" spans="2:12" x14ac:dyDescent="0.2">
      <c r="B14" s="47"/>
      <c r="C14" s="229" t="s">
        <v>218</v>
      </c>
      <c r="D14" s="56"/>
      <c r="E14" s="230" t="s">
        <v>219</v>
      </c>
      <c r="F14" s="230"/>
      <c r="G14" s="50" t="s">
        <v>58</v>
      </c>
      <c r="H14" s="51" t="s">
        <v>220</v>
      </c>
      <c r="I14" s="51"/>
      <c r="J14" s="51"/>
      <c r="K14" s="242" t="s">
        <v>221</v>
      </c>
      <c r="L14" s="61"/>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644"/>
  <sheetViews>
    <sheetView topLeftCell="C609" zoomScale="115" zoomScaleNormal="115" zoomScalePageLayoutView="115" workbookViewId="0">
      <selection activeCell="H625" sqref="H625"/>
    </sheetView>
  </sheetViews>
  <sheetFormatPr baseColWidth="10" defaultColWidth="7" defaultRowHeight="16" x14ac:dyDescent="0.2"/>
  <cols>
    <col min="1" max="1" width="5.5703125" style="97" customWidth="1"/>
    <col min="2" max="2" width="5" style="97" customWidth="1"/>
    <col min="3" max="5" width="7" style="97"/>
    <col min="6" max="6" width="10.85546875" style="97" bestFit="1" customWidth="1"/>
    <col min="7" max="7" width="7" style="97"/>
    <col min="8" max="8" width="8.85546875" style="97" bestFit="1" customWidth="1"/>
    <col min="9" max="16384" width="7" style="97"/>
  </cols>
  <sheetData>
    <row r="1" spans="2:26" ht="17" thickBot="1" x14ac:dyDescent="0.25"/>
    <row r="2" spans="2:26" s="24" customFormat="1" x14ac:dyDescent="0.2">
      <c r="B2" s="100"/>
      <c r="C2" s="101" t="s">
        <v>24</v>
      </c>
      <c r="D2" s="101" t="s">
        <v>49</v>
      </c>
      <c r="E2" s="101"/>
      <c r="F2" s="101" t="s">
        <v>31</v>
      </c>
      <c r="G2" s="101"/>
      <c r="H2" s="101"/>
      <c r="I2" s="101"/>
      <c r="J2" s="101"/>
      <c r="K2" s="101"/>
      <c r="L2" s="101"/>
      <c r="M2" s="101"/>
      <c r="N2" s="101"/>
      <c r="O2" s="101"/>
      <c r="P2" s="101"/>
      <c r="Q2" s="101"/>
      <c r="R2" s="101"/>
      <c r="S2" s="101"/>
      <c r="T2" s="101"/>
      <c r="U2" s="101"/>
    </row>
    <row r="3" spans="2:26" x14ac:dyDescent="0.2">
      <c r="B3" s="98"/>
      <c r="C3" s="99"/>
      <c r="D3" s="99"/>
      <c r="E3" s="99"/>
      <c r="F3" s="99"/>
      <c r="G3" s="99"/>
      <c r="H3" s="99"/>
      <c r="I3" s="99"/>
      <c r="J3" s="99"/>
      <c r="K3" s="99"/>
      <c r="L3" s="99"/>
      <c r="M3" s="99"/>
      <c r="N3" s="99"/>
      <c r="O3" s="99"/>
      <c r="P3" s="99"/>
      <c r="Q3" s="99"/>
      <c r="R3" s="99"/>
      <c r="S3" s="99"/>
      <c r="T3" s="99"/>
      <c r="U3" s="99"/>
    </row>
    <row r="4" spans="2:26" customFormat="1" x14ac:dyDescent="0.2">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x14ac:dyDescent="0.2">
      <c r="B5" s="98"/>
      <c r="C5" s="108" t="s">
        <v>67</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x14ac:dyDescent="0.2">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x14ac:dyDescent="0.2">
      <c r="B7" s="98"/>
      <c r="C7" s="108"/>
      <c r="D7" s="108" t="s">
        <v>68</v>
      </c>
      <c r="E7" s="108"/>
      <c r="F7" s="108" t="s">
        <v>69</v>
      </c>
      <c r="G7" s="108"/>
      <c r="H7" s="108"/>
      <c r="I7" s="108"/>
      <c r="J7" s="108"/>
      <c r="K7" s="108"/>
      <c r="L7" s="108"/>
      <c r="M7" s="108"/>
      <c r="N7" s="108"/>
      <c r="O7" s="108"/>
      <c r="P7" s="108"/>
      <c r="Q7" s="108"/>
      <c r="R7" s="108"/>
      <c r="S7" s="108"/>
      <c r="T7" s="108"/>
      <c r="U7" s="108"/>
      <c r="V7" s="108"/>
      <c r="W7" s="108"/>
      <c r="X7" s="108"/>
      <c r="Y7" s="108"/>
      <c r="Z7" s="108"/>
    </row>
    <row r="8" spans="2:26" customFormat="1" x14ac:dyDescent="0.2">
      <c r="B8" s="98"/>
      <c r="C8" s="108"/>
      <c r="D8" s="108"/>
      <c r="E8" s="108"/>
      <c r="F8" s="108" t="s">
        <v>70</v>
      </c>
      <c r="G8" s="108"/>
      <c r="H8" s="108"/>
      <c r="I8" s="108"/>
      <c r="J8" s="108"/>
      <c r="K8" s="108"/>
      <c r="L8" s="108"/>
      <c r="M8" s="108"/>
      <c r="N8" s="108"/>
      <c r="O8" s="108"/>
      <c r="P8" s="108"/>
      <c r="Q8" s="108"/>
      <c r="R8" s="108"/>
      <c r="S8" s="108"/>
      <c r="T8" s="108"/>
      <c r="U8" s="108"/>
      <c r="V8" s="108"/>
      <c r="W8" s="108"/>
      <c r="X8" s="108"/>
      <c r="Y8" s="108"/>
      <c r="Z8" s="108"/>
    </row>
    <row r="9" spans="2:26" customFormat="1" x14ac:dyDescent="0.2">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x14ac:dyDescent="0.2">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x14ac:dyDescent="0.2">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x14ac:dyDescent="0.2">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x14ac:dyDescent="0.2">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x14ac:dyDescent="0.2">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x14ac:dyDescent="0.2">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x14ac:dyDescent="0.2">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x14ac:dyDescent="0.2">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x14ac:dyDescent="0.2">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x14ac:dyDescent="0.2">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x14ac:dyDescent="0.2">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x14ac:dyDescent="0.2">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x14ac:dyDescent="0.2">
      <c r="B22" s="98"/>
      <c r="C22" s="108"/>
      <c r="D22" s="108" t="s">
        <v>71</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x14ac:dyDescent="0.2">
      <c r="B23" s="98"/>
      <c r="C23" s="108"/>
      <c r="D23" s="108"/>
      <c r="E23" s="108"/>
      <c r="F23" s="108" t="s">
        <v>72</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x14ac:dyDescent="0.2">
      <c r="B24" s="98"/>
      <c r="C24" s="108"/>
      <c r="D24" s="108"/>
      <c r="E24" s="108"/>
      <c r="F24" s="108" t="s">
        <v>73</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x14ac:dyDescent="0.2">
      <c r="B25" s="98"/>
      <c r="C25" s="108"/>
      <c r="D25" s="108"/>
      <c r="E25" s="108"/>
      <c r="F25" s="108" t="s">
        <v>74</v>
      </c>
      <c r="G25" s="108"/>
      <c r="H25" s="108">
        <v>47.4</v>
      </c>
      <c r="I25" s="108" t="s">
        <v>75</v>
      </c>
      <c r="J25" s="108"/>
      <c r="K25" s="108"/>
      <c r="L25" s="108"/>
      <c r="M25" s="108"/>
      <c r="N25" s="108"/>
      <c r="O25" s="108"/>
      <c r="P25" s="108"/>
      <c r="Q25" s="108"/>
      <c r="R25" s="108"/>
      <c r="S25" s="108"/>
      <c r="T25" s="108"/>
      <c r="U25" s="108"/>
      <c r="V25" s="108"/>
      <c r="W25" s="108"/>
      <c r="X25" s="108"/>
      <c r="Y25" s="108"/>
      <c r="Z25" s="108"/>
    </row>
    <row r="26" spans="2:26" customFormat="1" x14ac:dyDescent="0.2">
      <c r="B26" s="98"/>
      <c r="C26" s="108"/>
      <c r="D26" s="108"/>
      <c r="E26" s="108"/>
      <c r="F26" s="108" t="s">
        <v>76</v>
      </c>
      <c r="G26" s="108"/>
      <c r="H26" s="108">
        <v>14.2</v>
      </c>
      <c r="I26" s="108" t="s">
        <v>77</v>
      </c>
      <c r="J26" s="108"/>
      <c r="K26" s="108"/>
      <c r="L26" s="108"/>
      <c r="M26" s="108"/>
      <c r="N26" s="108"/>
      <c r="O26" s="108"/>
      <c r="P26" s="108"/>
      <c r="Q26" s="108"/>
      <c r="R26" s="108"/>
      <c r="S26" s="108"/>
      <c r="T26" s="108"/>
      <c r="U26" s="108"/>
      <c r="V26" s="108"/>
      <c r="W26" s="108"/>
      <c r="X26" s="108"/>
      <c r="Y26" s="108"/>
      <c r="Z26" s="108"/>
    </row>
    <row r="27" spans="2:26" customFormat="1" x14ac:dyDescent="0.2">
      <c r="B27" s="98"/>
      <c r="C27" s="108"/>
      <c r="D27" s="108"/>
      <c r="E27" s="108"/>
      <c r="F27" s="108" t="s">
        <v>78</v>
      </c>
      <c r="G27" s="108"/>
      <c r="H27" s="122">
        <f>H26*H24</f>
        <v>13.632</v>
      </c>
      <c r="I27" s="108" t="s">
        <v>79</v>
      </c>
      <c r="J27" s="108"/>
      <c r="K27" s="108"/>
      <c r="L27" s="108"/>
      <c r="M27" s="108"/>
      <c r="N27" s="108"/>
      <c r="O27" s="108"/>
      <c r="P27" s="108"/>
      <c r="Q27" s="108"/>
      <c r="R27" s="108"/>
      <c r="S27" s="108"/>
      <c r="T27" s="108"/>
      <c r="U27" s="108"/>
      <c r="V27" s="108"/>
      <c r="W27" s="108"/>
      <c r="X27" s="108"/>
      <c r="Y27" s="108"/>
      <c r="Z27" s="108"/>
    </row>
    <row r="28" spans="2:26" customFormat="1" x14ac:dyDescent="0.2">
      <c r="B28" s="98"/>
      <c r="C28" s="108"/>
      <c r="D28" s="108"/>
      <c r="E28" s="108"/>
      <c r="F28" s="145" t="s">
        <v>134</v>
      </c>
      <c r="G28" s="145"/>
      <c r="H28" s="147">
        <f>H27*100</f>
        <v>1363.2</v>
      </c>
      <c r="I28" s="145" t="s">
        <v>133</v>
      </c>
      <c r="J28" s="108"/>
      <c r="K28" s="108"/>
      <c r="L28" s="108"/>
      <c r="M28" s="108"/>
      <c r="N28" s="108"/>
      <c r="O28" s="108"/>
      <c r="P28" s="108"/>
      <c r="Q28" s="108"/>
      <c r="R28" s="108"/>
      <c r="S28" s="108"/>
      <c r="T28" s="108"/>
      <c r="U28" s="108"/>
      <c r="V28" s="108"/>
      <c r="W28" s="108"/>
      <c r="X28" s="108"/>
      <c r="Y28" s="108"/>
      <c r="Z28" s="108"/>
    </row>
    <row r="29" spans="2:26" customFormat="1" x14ac:dyDescent="0.2">
      <c r="B29" s="98"/>
      <c r="C29" s="108"/>
      <c r="D29" s="108"/>
      <c r="E29" s="108"/>
      <c r="F29" s="108" t="s">
        <v>80</v>
      </c>
      <c r="G29" s="108"/>
      <c r="H29" s="108">
        <v>575</v>
      </c>
      <c r="I29" s="123" t="s">
        <v>81</v>
      </c>
      <c r="J29" s="108"/>
      <c r="K29" s="108"/>
      <c r="L29" s="108"/>
      <c r="M29" s="108"/>
      <c r="N29" s="108"/>
      <c r="O29" s="108"/>
      <c r="P29" s="108"/>
      <c r="Q29" s="108"/>
      <c r="R29" s="108"/>
      <c r="S29" s="108"/>
      <c r="T29" s="108"/>
      <c r="U29" s="108"/>
      <c r="V29" s="108"/>
      <c r="W29" s="108"/>
      <c r="X29" s="108"/>
      <c r="Y29" s="108"/>
      <c r="Z29" s="108"/>
    </row>
    <row r="30" spans="2:26" customFormat="1" x14ac:dyDescent="0.2">
      <c r="B30" s="98"/>
      <c r="C30" s="108"/>
      <c r="D30" s="108"/>
      <c r="E30" s="108"/>
      <c r="F30" s="108" t="s">
        <v>82</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x14ac:dyDescent="0.2">
      <c r="B31" s="98"/>
      <c r="C31" s="108"/>
      <c r="D31" s="108"/>
      <c r="E31" s="108"/>
      <c r="F31" s="108" t="s">
        <v>83</v>
      </c>
      <c r="G31" s="108"/>
      <c r="H31" s="108">
        <f>H29*H30</f>
        <v>316.25</v>
      </c>
      <c r="I31" s="123" t="s">
        <v>81</v>
      </c>
      <c r="J31" s="108"/>
      <c r="K31" s="108"/>
      <c r="L31" s="108"/>
      <c r="M31" s="108"/>
      <c r="N31" s="108"/>
      <c r="O31" s="108"/>
      <c r="P31" s="108"/>
      <c r="Q31" s="108"/>
      <c r="R31" s="108"/>
      <c r="S31" s="108"/>
      <c r="T31" s="108"/>
      <c r="U31" s="108"/>
      <c r="V31" s="108"/>
      <c r="W31" s="108"/>
      <c r="X31" s="108"/>
      <c r="Y31" s="108"/>
      <c r="Z31" s="108"/>
    </row>
    <row r="32" spans="2:26" customFormat="1" x14ac:dyDescent="0.2">
      <c r="B32" s="98"/>
      <c r="C32" s="108"/>
      <c r="D32" s="108"/>
      <c r="E32" s="108"/>
      <c r="F32" s="124" t="s">
        <v>84</v>
      </c>
      <c r="G32" s="124"/>
      <c r="H32" s="108">
        <v>55.5</v>
      </c>
      <c r="I32" s="123" t="s">
        <v>44</v>
      </c>
      <c r="J32" s="108"/>
      <c r="K32" s="108"/>
      <c r="L32" s="108"/>
      <c r="M32" s="108"/>
      <c r="N32" s="108"/>
      <c r="O32" s="108"/>
      <c r="P32" s="108"/>
      <c r="Q32" s="108"/>
      <c r="R32" s="108"/>
      <c r="S32" s="108"/>
      <c r="T32" s="108"/>
      <c r="U32" s="108"/>
      <c r="V32" s="108"/>
      <c r="W32" s="108"/>
      <c r="X32" s="108"/>
      <c r="Y32" s="108"/>
      <c r="Z32" s="108"/>
    </row>
    <row r="33" spans="2:26" customFormat="1" x14ac:dyDescent="0.2">
      <c r="B33" s="98"/>
      <c r="C33" s="108"/>
      <c r="D33" s="108"/>
      <c r="E33" s="108"/>
      <c r="F33" s="124" t="s">
        <v>168</v>
      </c>
      <c r="G33" s="124"/>
      <c r="H33" s="108">
        <f>F410</f>
        <v>50</v>
      </c>
      <c r="I33" s="123" t="s">
        <v>44</v>
      </c>
      <c r="J33" s="108"/>
      <c r="K33" s="108"/>
      <c r="L33" s="108"/>
      <c r="M33" s="108"/>
      <c r="N33" s="108"/>
      <c r="O33" s="108"/>
      <c r="P33" s="108"/>
      <c r="Q33" s="108"/>
      <c r="R33" s="108"/>
      <c r="S33" s="108"/>
      <c r="T33" s="108"/>
      <c r="U33" s="108"/>
      <c r="V33" s="108"/>
      <c r="W33" s="108"/>
      <c r="X33" s="108"/>
      <c r="Y33" s="108"/>
      <c r="Z33" s="108"/>
    </row>
    <row r="34" spans="2:26" customFormat="1" x14ac:dyDescent="0.2">
      <c r="B34" s="98"/>
      <c r="C34" s="108"/>
      <c r="D34" s="108"/>
      <c r="E34" s="108"/>
      <c r="F34" s="124" t="s">
        <v>85</v>
      </c>
      <c r="G34" s="124"/>
      <c r="H34" s="108">
        <v>7.1599999999999995E-4</v>
      </c>
      <c r="I34" s="123" t="s">
        <v>86</v>
      </c>
      <c r="J34" s="108"/>
      <c r="K34" s="108"/>
      <c r="L34" s="108"/>
      <c r="M34" s="108"/>
      <c r="N34" s="108"/>
      <c r="O34" s="108"/>
      <c r="P34" s="108"/>
      <c r="Q34" s="108"/>
      <c r="R34" s="108"/>
      <c r="S34" s="108"/>
      <c r="T34" s="108"/>
      <c r="U34" s="108"/>
      <c r="V34" s="108"/>
      <c r="W34" s="108"/>
      <c r="X34" s="108"/>
      <c r="Y34" s="108"/>
      <c r="Z34" s="108"/>
    </row>
    <row r="35" spans="2:26" customFormat="1" x14ac:dyDescent="0.2">
      <c r="B35" s="98"/>
      <c r="C35" s="108"/>
      <c r="D35" s="108"/>
      <c r="E35" s="108"/>
      <c r="F35" s="124" t="s">
        <v>84</v>
      </c>
      <c r="G35" s="124"/>
      <c r="H35" s="108">
        <f>H34*H32*1000</f>
        <v>39.737999999999992</v>
      </c>
      <c r="I35" s="123" t="s">
        <v>87</v>
      </c>
      <c r="J35" s="108"/>
      <c r="K35" s="108"/>
      <c r="L35" s="108"/>
      <c r="M35" s="108"/>
      <c r="N35" s="108"/>
      <c r="O35" s="108"/>
      <c r="P35" s="108"/>
      <c r="Q35" s="108"/>
      <c r="R35" s="108"/>
      <c r="S35" s="108"/>
      <c r="T35" s="108"/>
      <c r="U35" s="108"/>
      <c r="V35" s="108"/>
      <c r="W35" s="108"/>
      <c r="X35" s="108"/>
      <c r="Y35" s="108"/>
      <c r="Z35" s="108"/>
    </row>
    <row r="36" spans="2:26" customFormat="1" x14ac:dyDescent="0.2">
      <c r="B36" s="98"/>
      <c r="C36" s="108"/>
      <c r="D36" s="108"/>
      <c r="E36" s="108"/>
      <c r="F36" s="124" t="s">
        <v>168</v>
      </c>
      <c r="G36" s="124"/>
      <c r="H36" s="108">
        <f>H34*H33*1000</f>
        <v>35.799999999999997</v>
      </c>
      <c r="I36" s="123" t="s">
        <v>87</v>
      </c>
      <c r="J36" s="108"/>
      <c r="K36" s="108"/>
      <c r="L36" s="108"/>
      <c r="M36" s="108"/>
      <c r="N36" s="108"/>
      <c r="O36" s="108"/>
      <c r="P36" s="108"/>
      <c r="Q36" s="108"/>
      <c r="R36" s="108"/>
      <c r="S36" s="108"/>
      <c r="T36" s="108"/>
      <c r="U36" s="108"/>
      <c r="V36" s="108"/>
      <c r="W36" s="108"/>
      <c r="X36" s="108"/>
      <c r="Y36" s="108"/>
      <c r="Z36" s="108"/>
    </row>
    <row r="37" spans="2:26" customFormat="1" x14ac:dyDescent="0.2">
      <c r="B37" s="98"/>
      <c r="C37" s="108"/>
      <c r="D37" s="108"/>
      <c r="E37" s="108"/>
      <c r="F37" s="108" t="s">
        <v>83</v>
      </c>
      <c r="G37" s="108"/>
      <c r="H37" s="108">
        <f>H31*H36/1000</f>
        <v>11.32175</v>
      </c>
      <c r="I37" s="123" t="s">
        <v>88</v>
      </c>
      <c r="J37" s="108"/>
      <c r="K37" s="108"/>
      <c r="L37" s="108"/>
      <c r="M37" s="108"/>
      <c r="N37" s="108"/>
      <c r="O37" s="108"/>
      <c r="P37" s="108"/>
      <c r="Q37" s="108"/>
      <c r="R37" s="108"/>
      <c r="S37" s="108"/>
      <c r="T37" s="108"/>
      <c r="U37" s="108"/>
      <c r="V37" s="108"/>
      <c r="W37" s="108"/>
      <c r="X37" s="108"/>
      <c r="Y37" s="108"/>
      <c r="Z37" s="108"/>
    </row>
    <row r="38" spans="2:26" customFormat="1" x14ac:dyDescent="0.2">
      <c r="B38" s="98"/>
      <c r="C38" s="108"/>
      <c r="D38" s="108"/>
      <c r="E38" s="108"/>
      <c r="F38" s="108" t="s">
        <v>80</v>
      </c>
      <c r="G38" s="108"/>
      <c r="H38" s="108">
        <f>H37</f>
        <v>11.32175</v>
      </c>
      <c r="I38" s="123" t="s">
        <v>88</v>
      </c>
      <c r="J38" s="108"/>
      <c r="K38" s="108"/>
      <c r="L38" s="108"/>
      <c r="M38" s="108"/>
      <c r="N38" s="108"/>
      <c r="O38" s="108"/>
      <c r="P38" s="108"/>
      <c r="Q38" s="108"/>
      <c r="R38" s="108"/>
      <c r="S38" s="108"/>
      <c r="T38" s="108"/>
      <c r="U38" s="108"/>
      <c r="V38" s="108"/>
      <c r="W38" s="108"/>
      <c r="X38" s="108"/>
      <c r="Y38" s="108"/>
      <c r="Z38" s="108"/>
    </row>
    <row r="39" spans="2:26" customFormat="1" x14ac:dyDescent="0.2">
      <c r="B39" s="98"/>
      <c r="C39" s="108"/>
      <c r="D39" s="108"/>
      <c r="E39" s="108"/>
      <c r="F39" s="145" t="s">
        <v>170</v>
      </c>
      <c r="G39" s="146"/>
      <c r="H39" s="148">
        <f>H38*H28*1000</f>
        <v>15433809.6</v>
      </c>
      <c r="I39" s="123" t="s">
        <v>47</v>
      </c>
      <c r="J39" s="108"/>
      <c r="K39" s="108"/>
      <c r="L39" s="108"/>
      <c r="M39" s="108"/>
      <c r="N39" s="108"/>
      <c r="O39" s="108"/>
      <c r="P39" s="108"/>
      <c r="Q39" s="108"/>
      <c r="R39" s="108"/>
      <c r="S39" s="108"/>
      <c r="T39" s="108"/>
      <c r="U39" s="108"/>
      <c r="V39" s="108"/>
      <c r="W39" s="108"/>
      <c r="X39" s="108"/>
      <c r="Y39" s="108"/>
      <c r="Z39" s="108"/>
    </row>
    <row r="40" spans="2:26" customFormat="1" x14ac:dyDescent="0.2">
      <c r="B40" s="98"/>
      <c r="C40" s="108"/>
      <c r="D40" s="108"/>
      <c r="E40" s="108"/>
      <c r="F40" s="145" t="s">
        <v>171</v>
      </c>
      <c r="G40" s="146"/>
      <c r="H40" s="148">
        <f>H39*H74</f>
        <v>15294905.3136</v>
      </c>
      <c r="I40" s="123" t="s">
        <v>47</v>
      </c>
      <c r="J40" s="108"/>
      <c r="K40" s="108"/>
      <c r="L40" s="108"/>
      <c r="M40" s="108"/>
      <c r="N40" s="108"/>
      <c r="O40" s="108"/>
      <c r="P40" s="108"/>
      <c r="Q40" s="108"/>
      <c r="R40" s="108"/>
      <c r="S40" s="108"/>
      <c r="T40" s="108"/>
      <c r="U40" s="108"/>
      <c r="V40" s="108"/>
      <c r="W40" s="108"/>
      <c r="X40" s="108"/>
      <c r="Y40" s="108"/>
      <c r="Z40" s="108"/>
    </row>
    <row r="41" spans="2:26" customFormat="1" x14ac:dyDescent="0.2">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x14ac:dyDescent="0.2">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x14ac:dyDescent="0.2">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x14ac:dyDescent="0.2">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x14ac:dyDescent="0.2">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x14ac:dyDescent="0.2">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x14ac:dyDescent="0.2">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x14ac:dyDescent="0.2">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x14ac:dyDescent="0.2">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x14ac:dyDescent="0.2">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x14ac:dyDescent="0.2">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x14ac:dyDescent="0.2">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x14ac:dyDescent="0.2">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x14ac:dyDescent="0.2">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x14ac:dyDescent="0.2">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x14ac:dyDescent="0.2">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x14ac:dyDescent="0.2">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x14ac:dyDescent="0.2">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x14ac:dyDescent="0.2">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x14ac:dyDescent="0.2">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x14ac:dyDescent="0.2">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x14ac:dyDescent="0.2">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x14ac:dyDescent="0.2">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x14ac:dyDescent="0.2">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x14ac:dyDescent="0.2">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x14ac:dyDescent="0.2">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x14ac:dyDescent="0.2">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x14ac:dyDescent="0.2">
      <c r="B68" s="98"/>
      <c r="C68" s="108"/>
      <c r="D68" s="108" t="s">
        <v>89</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x14ac:dyDescent="0.2">
      <c r="B69" s="98"/>
      <c r="C69" s="125"/>
      <c r="D69" s="125"/>
      <c r="E69" s="125"/>
      <c r="F69" s="125" t="s">
        <v>90</v>
      </c>
      <c r="G69" s="125"/>
      <c r="H69" s="126">
        <v>0.90800000000000003</v>
      </c>
      <c r="I69" s="127" t="s">
        <v>91</v>
      </c>
      <c r="K69" s="125"/>
      <c r="L69" s="125"/>
      <c r="M69" s="125"/>
      <c r="N69" s="125"/>
      <c r="O69" s="125"/>
      <c r="P69" s="125"/>
      <c r="Q69" s="125"/>
      <c r="R69" s="125"/>
      <c r="S69" s="125"/>
      <c r="T69" s="125"/>
      <c r="U69" s="125"/>
      <c r="V69" s="125"/>
      <c r="W69" s="125"/>
      <c r="X69" s="125"/>
      <c r="Y69" s="125"/>
      <c r="Z69" s="125"/>
    </row>
    <row r="70" spans="2:26" s="128" customFormat="1" x14ac:dyDescent="0.2">
      <c r="B70" s="98"/>
      <c r="C70" s="125"/>
      <c r="D70" s="125"/>
      <c r="E70" s="125"/>
      <c r="F70" s="129" t="s">
        <v>92</v>
      </c>
      <c r="G70" s="129"/>
      <c r="H70" s="126">
        <v>7.8E-2</v>
      </c>
      <c r="I70" s="127" t="s">
        <v>91</v>
      </c>
      <c r="K70" s="125"/>
      <c r="L70" s="125"/>
      <c r="M70" s="125"/>
      <c r="N70" s="125"/>
      <c r="O70" s="125"/>
      <c r="P70" s="125"/>
      <c r="Q70" s="125"/>
      <c r="R70" s="125"/>
      <c r="S70" s="125"/>
      <c r="T70" s="125"/>
      <c r="U70" s="125"/>
      <c r="V70" s="125"/>
      <c r="W70" s="125"/>
      <c r="X70" s="125"/>
      <c r="Y70" s="125"/>
      <c r="Z70" s="125"/>
    </row>
    <row r="71" spans="2:26" s="128" customFormat="1" x14ac:dyDescent="0.2">
      <c r="B71" s="98"/>
      <c r="C71" s="125"/>
      <c r="D71" s="125"/>
      <c r="E71" s="125"/>
      <c r="F71" s="129" t="s">
        <v>93</v>
      </c>
      <c r="G71" s="129"/>
      <c r="H71" s="126">
        <v>1.4E-2</v>
      </c>
      <c r="I71" s="127" t="s">
        <v>91</v>
      </c>
      <c r="K71" s="125"/>
      <c r="L71" s="125"/>
      <c r="M71" s="125"/>
      <c r="N71" s="125"/>
      <c r="O71" s="125"/>
      <c r="P71" s="125"/>
      <c r="Q71" s="125"/>
      <c r="R71" s="125"/>
      <c r="S71" s="125"/>
      <c r="T71" s="125"/>
      <c r="U71" s="125"/>
      <c r="V71" s="125"/>
      <c r="W71" s="125"/>
      <c r="X71" s="125"/>
      <c r="Y71" s="125"/>
      <c r="Z71" s="125"/>
    </row>
    <row r="72" spans="2:26" s="128" customFormat="1" x14ac:dyDescent="0.2">
      <c r="B72" s="98"/>
      <c r="C72" s="125"/>
      <c r="D72" s="125"/>
      <c r="E72" s="125"/>
      <c r="F72" s="130" t="s">
        <v>94</v>
      </c>
      <c r="G72" s="130"/>
      <c r="H72" s="131">
        <v>1.7999999999999999E-2</v>
      </c>
      <c r="I72" s="132" t="s">
        <v>91</v>
      </c>
      <c r="K72" s="125" t="s">
        <v>95</v>
      </c>
      <c r="L72" s="125"/>
      <c r="M72" s="125"/>
      <c r="N72" s="125"/>
      <c r="O72" s="125"/>
      <c r="P72" s="125"/>
      <c r="Q72" s="125"/>
      <c r="R72" s="125"/>
      <c r="S72" s="125"/>
      <c r="T72" s="125"/>
      <c r="U72" s="125"/>
      <c r="V72" s="125"/>
      <c r="W72" s="125"/>
      <c r="X72" s="125"/>
      <c r="Y72" s="125"/>
      <c r="Z72" s="125"/>
    </row>
    <row r="73" spans="2:26" s="128" customFormat="1" x14ac:dyDescent="0.2">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x14ac:dyDescent="0.2">
      <c r="B74" s="98"/>
      <c r="C74" s="125"/>
      <c r="D74" s="125"/>
      <c r="E74" s="125"/>
      <c r="F74" s="125" t="s">
        <v>96</v>
      </c>
      <c r="G74" s="125"/>
      <c r="H74" s="126">
        <v>0.99099999999999999</v>
      </c>
      <c r="I74" s="127" t="s">
        <v>91</v>
      </c>
      <c r="K74" s="125"/>
      <c r="L74" s="125"/>
      <c r="M74" s="125"/>
      <c r="N74" s="125"/>
      <c r="O74" s="125"/>
      <c r="P74" s="125"/>
      <c r="Q74" s="125"/>
      <c r="R74" s="125"/>
      <c r="S74" s="125"/>
      <c r="T74" s="125"/>
      <c r="U74" s="125"/>
      <c r="V74" s="125"/>
      <c r="W74" s="125"/>
      <c r="X74" s="125"/>
      <c r="Y74" s="125"/>
      <c r="Z74" s="125"/>
    </row>
    <row r="75" spans="2:26" s="128" customFormat="1" x14ac:dyDescent="0.2">
      <c r="B75" s="98"/>
      <c r="C75" s="125"/>
      <c r="D75" s="125"/>
      <c r="E75" s="125"/>
      <c r="F75" s="129" t="s">
        <v>97</v>
      </c>
      <c r="G75" s="129"/>
      <c r="H75" s="133">
        <v>8.9999999999999993E-3</v>
      </c>
      <c r="I75" s="127" t="s">
        <v>91</v>
      </c>
      <c r="K75" s="125"/>
      <c r="L75" s="125"/>
      <c r="M75" s="125"/>
      <c r="N75" s="125"/>
      <c r="O75" s="125"/>
      <c r="P75" s="125"/>
      <c r="Q75" s="125"/>
      <c r="R75" s="125"/>
      <c r="S75" s="125"/>
      <c r="T75" s="125"/>
      <c r="U75" s="125"/>
      <c r="V75" s="125"/>
      <c r="W75" s="125"/>
      <c r="X75" s="125"/>
      <c r="Y75" s="125"/>
      <c r="Z75" s="125"/>
    </row>
    <row r="76" spans="2:26" customFormat="1" x14ac:dyDescent="0.2">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x14ac:dyDescent="0.2">
      <c r="B77" s="98"/>
      <c r="C77" s="108"/>
      <c r="D77" s="108"/>
      <c r="E77" s="108"/>
      <c r="F77" s="130" t="s">
        <v>98</v>
      </c>
      <c r="G77" s="130"/>
      <c r="H77" s="135">
        <v>4.1000000000000002E-2</v>
      </c>
      <c r="I77" s="132" t="s">
        <v>91</v>
      </c>
      <c r="K77" s="125" t="s">
        <v>95</v>
      </c>
      <c r="L77" s="108"/>
      <c r="M77" s="108"/>
      <c r="N77" s="108"/>
      <c r="O77" s="108"/>
      <c r="P77" s="108"/>
      <c r="Q77" s="108"/>
      <c r="R77" s="108"/>
      <c r="S77" s="108"/>
      <c r="T77" s="108"/>
      <c r="U77" s="108"/>
      <c r="V77" s="108"/>
      <c r="W77" s="108"/>
      <c r="X77" s="108"/>
      <c r="Y77" s="108"/>
      <c r="Z77" s="108"/>
    </row>
    <row r="78" spans="2:26" customFormat="1" x14ac:dyDescent="0.2">
      <c r="B78" s="98"/>
      <c r="C78" s="108"/>
      <c r="D78" s="108"/>
      <c r="E78" s="108"/>
      <c r="F78" s="130" t="s">
        <v>99</v>
      </c>
      <c r="G78" s="130"/>
      <c r="H78" s="136">
        <v>7.0000000000000001E-3</v>
      </c>
      <c r="I78" s="132" t="s">
        <v>91</v>
      </c>
      <c r="K78" s="125" t="s">
        <v>95</v>
      </c>
      <c r="L78" s="108"/>
      <c r="M78" s="108"/>
      <c r="N78" s="108"/>
      <c r="O78" s="108"/>
      <c r="P78" s="108"/>
      <c r="Q78" s="108"/>
      <c r="R78" s="108"/>
      <c r="S78" s="108"/>
      <c r="T78" s="108"/>
      <c r="U78" s="108"/>
      <c r="V78" s="108"/>
      <c r="W78" s="108"/>
      <c r="X78" s="108"/>
      <c r="Y78" s="108"/>
      <c r="Z78" s="108"/>
    </row>
    <row r="79" spans="2:26" customFormat="1" x14ac:dyDescent="0.2">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x14ac:dyDescent="0.2">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x14ac:dyDescent="0.2">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x14ac:dyDescent="0.2">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x14ac:dyDescent="0.2">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x14ac:dyDescent="0.2">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x14ac:dyDescent="0.2">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x14ac:dyDescent="0.2">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x14ac:dyDescent="0.2">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x14ac:dyDescent="0.2">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x14ac:dyDescent="0.2">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x14ac:dyDescent="0.2">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x14ac:dyDescent="0.2">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x14ac:dyDescent="0.2">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x14ac:dyDescent="0.2">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x14ac:dyDescent="0.2">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x14ac:dyDescent="0.2">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x14ac:dyDescent="0.2">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x14ac:dyDescent="0.2">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x14ac:dyDescent="0.2">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x14ac:dyDescent="0.2">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x14ac:dyDescent="0.2">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x14ac:dyDescent="0.2">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x14ac:dyDescent="0.2">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x14ac:dyDescent="0.2">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x14ac:dyDescent="0.2">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x14ac:dyDescent="0.2">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x14ac:dyDescent="0.2">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x14ac:dyDescent="0.2">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x14ac:dyDescent="0.2">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x14ac:dyDescent="0.2">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x14ac:dyDescent="0.2">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x14ac:dyDescent="0.2">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x14ac:dyDescent="0.2">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x14ac:dyDescent="0.2">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x14ac:dyDescent="0.2">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x14ac:dyDescent="0.2">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x14ac:dyDescent="0.2">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x14ac:dyDescent="0.2">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x14ac:dyDescent="0.2">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x14ac:dyDescent="0.2">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x14ac:dyDescent="0.2">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x14ac:dyDescent="0.2">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x14ac:dyDescent="0.2">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x14ac:dyDescent="0.2">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x14ac:dyDescent="0.2">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x14ac:dyDescent="0.2">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x14ac:dyDescent="0.2">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x14ac:dyDescent="0.2">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x14ac:dyDescent="0.2">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x14ac:dyDescent="0.2">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x14ac:dyDescent="0.2">
      <c r="B130" s="98"/>
      <c r="C130" s="108"/>
      <c r="D130" s="108" t="s">
        <v>100</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x14ac:dyDescent="0.2">
      <c r="B131" s="98"/>
      <c r="C131" s="108"/>
      <c r="D131" s="108"/>
      <c r="E131" s="108"/>
      <c r="F131" s="111" t="s">
        <v>101</v>
      </c>
      <c r="G131" s="111"/>
      <c r="H131" s="111" t="s">
        <v>102</v>
      </c>
      <c r="I131" s="111" t="s">
        <v>103</v>
      </c>
      <c r="J131" s="108"/>
      <c r="K131" s="108"/>
      <c r="L131" s="108"/>
      <c r="M131" s="108"/>
      <c r="N131" s="108"/>
      <c r="O131" s="108"/>
      <c r="P131" s="108"/>
      <c r="Q131" s="108"/>
      <c r="R131" s="108"/>
      <c r="S131" s="108"/>
      <c r="T131" s="108"/>
      <c r="U131" s="108"/>
      <c r="V131" s="108"/>
      <c r="W131" s="108"/>
      <c r="X131" s="108"/>
      <c r="Y131" s="108"/>
      <c r="Z131" s="108"/>
    </row>
    <row r="132" spans="2:26" customFormat="1" x14ac:dyDescent="0.2">
      <c r="B132" s="98"/>
      <c r="C132" s="108"/>
      <c r="D132" s="108"/>
      <c r="E132" s="108"/>
      <c r="F132" s="111" t="s">
        <v>104</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x14ac:dyDescent="0.2">
      <c r="B133" s="98"/>
      <c r="C133" s="108"/>
      <c r="D133" s="108"/>
      <c r="E133" s="108"/>
      <c r="F133" s="137" t="s">
        <v>105</v>
      </c>
      <c r="G133" s="137"/>
      <c r="H133" s="138">
        <v>1248457</v>
      </c>
      <c r="I133" s="108" t="s">
        <v>106</v>
      </c>
      <c r="J133" s="108"/>
      <c r="K133" s="138"/>
      <c r="L133" s="108"/>
      <c r="M133" s="108"/>
      <c r="N133" s="108"/>
      <c r="O133" s="108"/>
      <c r="P133" s="108"/>
      <c r="Q133" s="108"/>
      <c r="R133" s="108"/>
      <c r="S133" s="108"/>
      <c r="T133" s="108"/>
      <c r="U133" s="108"/>
      <c r="V133" s="108"/>
      <c r="W133" s="108"/>
      <c r="X133" s="108"/>
      <c r="Y133" s="108"/>
      <c r="Z133" s="108"/>
    </row>
    <row r="134" spans="2:26" customFormat="1" x14ac:dyDescent="0.2">
      <c r="B134" s="98"/>
      <c r="C134" s="108"/>
      <c r="D134" s="108"/>
      <c r="E134" s="108"/>
      <c r="F134" s="137" t="s">
        <v>107</v>
      </c>
      <c r="G134" s="137"/>
      <c r="H134" s="138">
        <v>1564661</v>
      </c>
      <c r="I134" s="108" t="s">
        <v>106</v>
      </c>
      <c r="J134" s="108"/>
      <c r="K134" s="138"/>
      <c r="L134" s="108"/>
      <c r="M134" s="108"/>
      <c r="N134" s="108"/>
      <c r="O134" s="108"/>
      <c r="P134" s="108"/>
      <c r="Q134" s="108"/>
      <c r="R134" s="108"/>
      <c r="S134" s="108"/>
      <c r="T134" s="108"/>
      <c r="U134" s="108"/>
      <c r="V134" s="108"/>
      <c r="W134" s="108"/>
      <c r="X134" s="108"/>
      <c r="Y134" s="108"/>
      <c r="Z134" s="108"/>
    </row>
    <row r="135" spans="2:26" customFormat="1" x14ac:dyDescent="0.2">
      <c r="B135" s="98"/>
      <c r="C135" s="108"/>
      <c r="D135" s="108"/>
      <c r="E135" s="108"/>
      <c r="F135" s="108" t="s">
        <v>108</v>
      </c>
      <c r="G135" s="108"/>
      <c r="H135" s="138">
        <v>79384</v>
      </c>
      <c r="I135" s="108" t="s">
        <v>109</v>
      </c>
      <c r="J135" s="108"/>
      <c r="K135" s="138"/>
      <c r="L135" s="108"/>
      <c r="M135" s="108"/>
      <c r="N135" s="108"/>
      <c r="O135" s="108"/>
      <c r="P135" s="108"/>
      <c r="Q135" s="108"/>
      <c r="R135" s="108"/>
      <c r="S135" s="108"/>
      <c r="T135" s="108"/>
      <c r="U135" s="108"/>
      <c r="V135" s="108"/>
      <c r="W135" s="108"/>
      <c r="X135" s="108"/>
      <c r="Y135" s="108"/>
      <c r="Z135" s="108"/>
    </row>
    <row r="136" spans="2:26" customFormat="1" x14ac:dyDescent="0.2">
      <c r="B136" s="98"/>
      <c r="C136" s="108"/>
      <c r="D136" s="108"/>
      <c r="E136" s="108"/>
      <c r="F136" s="108" t="s">
        <v>110</v>
      </c>
      <c r="G136" s="108"/>
      <c r="H136" s="139">
        <f>AVERAGE(H133:H134)/H135</f>
        <v>17.718419328832006</v>
      </c>
      <c r="I136" s="108" t="s">
        <v>111</v>
      </c>
      <c r="J136" s="108"/>
      <c r="K136" s="139"/>
      <c r="L136" s="111" t="s">
        <v>54</v>
      </c>
      <c r="M136" s="108"/>
      <c r="N136" s="108"/>
      <c r="O136" s="108"/>
      <c r="P136" s="108"/>
      <c r="Q136" s="108"/>
      <c r="R136" s="108"/>
      <c r="S136" s="108"/>
      <c r="T136" s="108"/>
      <c r="U136" s="108"/>
      <c r="V136" s="108"/>
      <c r="W136" s="108"/>
      <c r="X136" s="108"/>
      <c r="Y136" s="108"/>
      <c r="Z136" s="108"/>
    </row>
    <row r="137" spans="2:26" customFormat="1" x14ac:dyDescent="0.2">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x14ac:dyDescent="0.2">
      <c r="B138" s="98"/>
      <c r="C138" s="108"/>
      <c r="D138" s="108"/>
      <c r="E138" s="108"/>
      <c r="F138" s="111" t="s">
        <v>112</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x14ac:dyDescent="0.2">
      <c r="B139" s="98"/>
      <c r="C139" s="108"/>
      <c r="D139" s="108"/>
      <c r="E139" s="108"/>
      <c r="F139" s="137" t="s">
        <v>105</v>
      </c>
      <c r="G139" s="137"/>
      <c r="H139" s="138">
        <v>1468130</v>
      </c>
      <c r="I139" s="108" t="s">
        <v>106</v>
      </c>
      <c r="J139" s="108"/>
      <c r="K139" s="139"/>
      <c r="L139" s="108"/>
      <c r="M139" s="108"/>
      <c r="N139" s="108"/>
      <c r="O139" s="108"/>
      <c r="P139" s="108"/>
      <c r="Q139" s="108"/>
      <c r="R139" s="108"/>
      <c r="S139" s="108"/>
      <c r="T139" s="108"/>
      <c r="U139" s="108"/>
      <c r="V139" s="108"/>
      <c r="W139" s="108"/>
      <c r="X139" s="108"/>
      <c r="Y139" s="108"/>
      <c r="Z139" s="108"/>
    </row>
    <row r="140" spans="2:26" customFormat="1" x14ac:dyDescent="0.2">
      <c r="B140" s="98"/>
      <c r="C140" s="108"/>
      <c r="D140" s="108"/>
      <c r="E140" s="108"/>
      <c r="F140" s="137" t="s">
        <v>107</v>
      </c>
      <c r="G140" s="137"/>
      <c r="H140" s="138">
        <v>1777989</v>
      </c>
      <c r="I140" s="108" t="s">
        <v>106</v>
      </c>
      <c r="J140" s="108"/>
      <c r="K140" s="139"/>
      <c r="L140" s="108"/>
      <c r="M140" s="108"/>
      <c r="N140" s="108"/>
      <c r="O140" s="108"/>
      <c r="P140" s="108"/>
      <c r="Q140" s="108"/>
      <c r="R140" s="108"/>
      <c r="S140" s="108"/>
      <c r="T140" s="108"/>
      <c r="U140" s="108"/>
      <c r="V140" s="108"/>
      <c r="W140" s="108"/>
      <c r="X140" s="108"/>
      <c r="Y140" s="108"/>
      <c r="Z140" s="108"/>
    </row>
    <row r="141" spans="2:26" customFormat="1" x14ac:dyDescent="0.2">
      <c r="B141" s="98"/>
      <c r="C141" s="108"/>
      <c r="D141" s="108"/>
      <c r="E141" s="108"/>
      <c r="F141" s="108" t="s">
        <v>108</v>
      </c>
      <c r="G141" s="108"/>
      <c r="H141" s="138">
        <v>79384</v>
      </c>
      <c r="I141" s="108" t="s">
        <v>109</v>
      </c>
      <c r="J141" s="108"/>
      <c r="K141" s="139"/>
      <c r="L141" s="108"/>
      <c r="M141" s="108"/>
      <c r="N141" s="108"/>
      <c r="O141" s="108"/>
      <c r="P141" s="108"/>
      <c r="Q141" s="108"/>
      <c r="R141" s="108"/>
      <c r="S141" s="108"/>
      <c r="T141" s="108"/>
      <c r="U141" s="108"/>
      <c r="V141" s="108"/>
      <c r="W141" s="108"/>
      <c r="X141" s="108"/>
      <c r="Y141" s="108"/>
      <c r="Z141" s="108"/>
    </row>
    <row r="142" spans="2:26" customFormat="1" x14ac:dyDescent="0.2">
      <c r="B142" s="98"/>
      <c r="C142" s="108"/>
      <c r="D142" s="108"/>
      <c r="E142" s="108"/>
      <c r="F142" s="108" t="s">
        <v>113</v>
      </c>
      <c r="G142" s="108"/>
      <c r="H142" s="138">
        <f>H141*$H$74</f>
        <v>78669.543999999994</v>
      </c>
      <c r="I142" s="108" t="s">
        <v>109</v>
      </c>
      <c r="J142" s="108"/>
      <c r="K142" s="139"/>
      <c r="L142" s="108"/>
      <c r="M142" s="108"/>
      <c r="N142" s="108"/>
      <c r="O142" s="108"/>
      <c r="P142" s="108"/>
      <c r="Q142" s="108"/>
      <c r="R142" s="108"/>
      <c r="S142" s="108"/>
      <c r="T142" s="108"/>
      <c r="U142" s="108"/>
      <c r="V142" s="108"/>
      <c r="W142" s="108"/>
      <c r="X142" s="108"/>
      <c r="Y142" s="108"/>
      <c r="Z142" s="108"/>
    </row>
    <row r="143" spans="2:26" customFormat="1" x14ac:dyDescent="0.2">
      <c r="B143" s="98"/>
      <c r="C143" s="108"/>
      <c r="D143" s="108"/>
      <c r="E143" s="108"/>
      <c r="F143" s="108" t="s">
        <v>114</v>
      </c>
      <c r="G143" s="108"/>
      <c r="H143" s="139">
        <f>AVERAGE(H139:H140)/H142</f>
        <v>20.631357670002512</v>
      </c>
      <c r="I143" s="108" t="s">
        <v>111</v>
      </c>
      <c r="J143" s="108"/>
      <c r="K143" s="139"/>
      <c r="L143" s="108"/>
      <c r="M143" s="108"/>
      <c r="N143" s="108"/>
      <c r="O143" s="108"/>
      <c r="P143" s="108"/>
      <c r="Q143" s="108"/>
      <c r="R143" s="108"/>
      <c r="S143" s="108"/>
      <c r="T143" s="108"/>
      <c r="U143" s="108"/>
      <c r="V143" s="108"/>
      <c r="W143" s="108"/>
      <c r="X143" s="108"/>
      <c r="Y143" s="108"/>
      <c r="Z143" s="108"/>
    </row>
    <row r="144" spans="2:26" customFormat="1" x14ac:dyDescent="0.2">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x14ac:dyDescent="0.2">
      <c r="B145" s="98"/>
      <c r="C145" s="108"/>
      <c r="D145" s="108"/>
      <c r="E145" s="108"/>
      <c r="F145" s="108" t="s">
        <v>115</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x14ac:dyDescent="0.2">
      <c r="B146" s="98"/>
      <c r="C146" s="108"/>
      <c r="D146" s="108"/>
      <c r="E146" s="108"/>
      <c r="F146" s="111" t="s">
        <v>116</v>
      </c>
      <c r="G146" s="111"/>
      <c r="H146" s="111">
        <v>2000</v>
      </c>
      <c r="I146" s="111" t="s">
        <v>117</v>
      </c>
      <c r="J146" s="108"/>
      <c r="K146" s="108"/>
      <c r="L146" s="108"/>
      <c r="M146" s="108"/>
      <c r="N146" s="108"/>
      <c r="O146" s="108"/>
      <c r="P146" s="108"/>
      <c r="Q146" s="108"/>
      <c r="R146" s="108"/>
      <c r="S146" s="108"/>
      <c r="T146" s="108"/>
      <c r="U146" s="108"/>
      <c r="V146" s="108"/>
      <c r="W146" s="108"/>
      <c r="X146" s="108"/>
      <c r="Y146" s="108"/>
      <c r="Z146" s="108"/>
    </row>
    <row r="147" spans="2:26" customFormat="1" x14ac:dyDescent="0.2">
      <c r="B147" s="98"/>
      <c r="C147" s="108"/>
      <c r="D147" s="108"/>
      <c r="E147" s="108"/>
      <c r="F147" s="111" t="s">
        <v>104</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x14ac:dyDescent="0.2">
      <c r="B148" s="98"/>
      <c r="C148" s="108"/>
      <c r="D148" s="108"/>
      <c r="E148" s="108"/>
      <c r="F148" s="137" t="s">
        <v>105</v>
      </c>
      <c r="G148" s="137"/>
      <c r="H148" s="138">
        <v>4520492</v>
      </c>
      <c r="I148" s="108" t="s">
        <v>106</v>
      </c>
      <c r="J148" s="138"/>
      <c r="K148" s="108"/>
      <c r="L148" s="108"/>
      <c r="M148" s="108"/>
      <c r="N148" s="108"/>
      <c r="O148" s="108"/>
      <c r="P148" s="108"/>
      <c r="Q148" s="108"/>
      <c r="R148" s="108"/>
      <c r="S148" s="108"/>
      <c r="T148" s="108"/>
      <c r="U148" s="108"/>
      <c r="V148" s="108"/>
      <c r="W148" s="108"/>
      <c r="X148" s="108"/>
      <c r="Y148" s="108"/>
      <c r="Z148" s="108"/>
    </row>
    <row r="149" spans="2:26" customFormat="1" x14ac:dyDescent="0.2">
      <c r="B149" s="98"/>
      <c r="C149" s="108"/>
      <c r="D149" s="108"/>
      <c r="E149" s="108"/>
      <c r="F149" s="137" t="s">
        <v>107</v>
      </c>
      <c r="G149" s="137"/>
      <c r="H149" s="138">
        <v>5562658</v>
      </c>
      <c r="I149" s="108" t="s">
        <v>106</v>
      </c>
      <c r="J149" s="138"/>
      <c r="K149" s="108"/>
      <c r="L149" s="108"/>
      <c r="M149" s="108"/>
      <c r="N149" s="108"/>
      <c r="O149" s="108"/>
      <c r="P149" s="108"/>
      <c r="Q149" s="108"/>
      <c r="R149" s="108"/>
      <c r="S149" s="108"/>
      <c r="T149" s="108"/>
      <c r="U149" s="108"/>
      <c r="V149" s="108"/>
      <c r="W149" s="108"/>
      <c r="X149" s="108"/>
      <c r="Y149" s="108"/>
      <c r="Z149" s="108"/>
    </row>
    <row r="150" spans="2:26" customFormat="1" x14ac:dyDescent="0.2">
      <c r="B150" s="98"/>
      <c r="C150" s="108"/>
      <c r="D150" s="108"/>
      <c r="E150" s="108"/>
      <c r="F150" s="108" t="s">
        <v>108</v>
      </c>
      <c r="G150" s="108"/>
      <c r="H150" s="138">
        <v>317535</v>
      </c>
      <c r="I150" s="108" t="s">
        <v>109</v>
      </c>
      <c r="J150" s="108"/>
      <c r="K150" s="108"/>
      <c r="L150" s="108"/>
      <c r="M150" s="108"/>
      <c r="N150" s="108"/>
      <c r="O150" s="108"/>
      <c r="P150" s="108"/>
      <c r="Q150" s="108"/>
      <c r="R150" s="108"/>
      <c r="S150" s="108"/>
      <c r="T150" s="108"/>
      <c r="U150" s="108"/>
      <c r="V150" s="108"/>
      <c r="W150" s="108"/>
      <c r="X150" s="108"/>
      <c r="Y150" s="108"/>
      <c r="Z150" s="108"/>
    </row>
    <row r="151" spans="2:26" customFormat="1" x14ac:dyDescent="0.2">
      <c r="B151" s="98"/>
      <c r="C151" s="108"/>
      <c r="D151" s="108"/>
      <c r="E151" s="108"/>
      <c r="F151" s="108" t="s">
        <v>110</v>
      </c>
      <c r="G151" s="108"/>
      <c r="H151" s="139">
        <f>AVERAGE(H148:H149)/H150</f>
        <v>15.877226132552318</v>
      </c>
      <c r="I151" s="108" t="s">
        <v>111</v>
      </c>
      <c r="J151" s="108"/>
      <c r="K151" s="108"/>
      <c r="L151" s="108"/>
      <c r="M151" s="108"/>
      <c r="N151" s="108"/>
      <c r="O151" s="108"/>
      <c r="P151" s="108"/>
      <c r="Q151" s="108"/>
      <c r="R151" s="108"/>
      <c r="S151" s="108"/>
      <c r="T151" s="108"/>
      <c r="U151" s="108"/>
      <c r="V151" s="108"/>
      <c r="W151" s="108"/>
      <c r="X151" s="108"/>
      <c r="Y151" s="108"/>
      <c r="Z151" s="108"/>
    </row>
    <row r="152" spans="2:26" customFormat="1" x14ac:dyDescent="0.2">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x14ac:dyDescent="0.2">
      <c r="B153" s="98"/>
      <c r="C153" s="108"/>
      <c r="D153" s="108"/>
      <c r="E153" s="108"/>
      <c r="F153" s="111" t="s">
        <v>112</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x14ac:dyDescent="0.2">
      <c r="B154" s="98"/>
      <c r="C154" s="108"/>
      <c r="D154" s="108"/>
      <c r="E154" s="108"/>
      <c r="F154" s="137" t="s">
        <v>105</v>
      </c>
      <c r="G154" s="137"/>
      <c r="H154" s="138">
        <v>5069011</v>
      </c>
      <c r="I154" s="108" t="s">
        <v>106</v>
      </c>
      <c r="J154" s="108"/>
      <c r="K154" s="108"/>
      <c r="L154" s="108"/>
      <c r="M154" s="108"/>
      <c r="N154" s="108"/>
      <c r="O154" s="108"/>
      <c r="P154" s="108"/>
      <c r="Q154" s="108"/>
      <c r="R154" s="108"/>
      <c r="S154" s="108"/>
      <c r="T154" s="108"/>
      <c r="U154" s="108"/>
      <c r="V154" s="108"/>
      <c r="W154" s="108"/>
      <c r="X154" s="108"/>
      <c r="Y154" s="108"/>
      <c r="Z154" s="108"/>
    </row>
    <row r="155" spans="2:26" customFormat="1" x14ac:dyDescent="0.2">
      <c r="B155" s="98"/>
      <c r="C155" s="108"/>
      <c r="D155" s="108"/>
      <c r="E155" s="108"/>
      <c r="F155" s="137" t="s">
        <v>107</v>
      </c>
      <c r="G155" s="137"/>
      <c r="H155" s="138">
        <v>6103024</v>
      </c>
      <c r="I155" s="108" t="s">
        <v>106</v>
      </c>
      <c r="J155" s="108"/>
      <c r="K155" s="108"/>
      <c r="L155" s="108"/>
      <c r="M155" s="108"/>
      <c r="N155" s="108"/>
      <c r="O155" s="108"/>
      <c r="P155" s="108"/>
      <c r="Q155" s="108"/>
      <c r="R155" s="108"/>
      <c r="S155" s="108"/>
      <c r="T155" s="108"/>
      <c r="U155" s="108"/>
      <c r="V155" s="108"/>
      <c r="W155" s="108"/>
      <c r="X155" s="108"/>
      <c r="Y155" s="108"/>
      <c r="Z155" s="108"/>
    </row>
    <row r="156" spans="2:26" customFormat="1" x14ac:dyDescent="0.2">
      <c r="B156" s="98"/>
      <c r="C156" s="108"/>
      <c r="D156" s="108"/>
      <c r="E156" s="108"/>
      <c r="F156" s="108" t="s">
        <v>108</v>
      </c>
      <c r="G156" s="108"/>
      <c r="H156" s="138">
        <v>317535</v>
      </c>
      <c r="I156" s="108" t="s">
        <v>109</v>
      </c>
      <c r="J156" s="108"/>
      <c r="K156" s="108"/>
      <c r="L156" s="108"/>
      <c r="M156" s="108"/>
      <c r="N156" s="108"/>
      <c r="O156" s="108"/>
      <c r="P156" s="108"/>
      <c r="Q156" s="108"/>
      <c r="R156" s="108"/>
      <c r="S156" s="108"/>
      <c r="T156" s="108"/>
      <c r="U156" s="108"/>
      <c r="V156" s="108"/>
      <c r="W156" s="108"/>
      <c r="X156" s="108"/>
      <c r="Y156" s="108"/>
      <c r="Z156" s="108"/>
    </row>
    <row r="157" spans="2:26" customFormat="1" x14ac:dyDescent="0.2">
      <c r="B157" s="98"/>
      <c r="C157" s="108"/>
      <c r="D157" s="108"/>
      <c r="E157" s="108"/>
      <c r="F157" s="108" t="s">
        <v>113</v>
      </c>
      <c r="G157" s="108"/>
      <c r="H157" s="138">
        <f>H156*$H$74</f>
        <v>314677.185</v>
      </c>
      <c r="I157" s="108" t="s">
        <v>109</v>
      </c>
      <c r="J157" s="108"/>
      <c r="K157" s="108"/>
      <c r="L157" s="108"/>
      <c r="M157" s="108"/>
      <c r="N157" s="108"/>
      <c r="O157" s="108"/>
      <c r="P157" s="108"/>
      <c r="Q157" s="108"/>
      <c r="R157" s="108"/>
      <c r="S157" s="108"/>
      <c r="T157" s="108"/>
      <c r="U157" s="108"/>
      <c r="V157" s="108"/>
      <c r="W157" s="108"/>
      <c r="X157" s="108"/>
      <c r="Y157" s="108"/>
      <c r="Z157" s="108"/>
    </row>
    <row r="158" spans="2:26" customFormat="1" x14ac:dyDescent="0.2">
      <c r="B158" s="98"/>
      <c r="C158" s="108"/>
      <c r="D158" s="108"/>
      <c r="E158" s="108"/>
      <c r="F158" s="108" t="s">
        <v>114</v>
      </c>
      <c r="G158" s="108"/>
      <c r="H158" s="139">
        <f>AVERAGE(H154:H155)/H157</f>
        <v>17.751580878035373</v>
      </c>
      <c r="I158" s="108" t="s">
        <v>111</v>
      </c>
      <c r="J158" s="108"/>
      <c r="K158" s="108"/>
      <c r="L158" s="108"/>
      <c r="M158" s="108"/>
      <c r="N158" s="108"/>
      <c r="O158" s="108"/>
      <c r="P158" s="108"/>
      <c r="Q158" s="108"/>
      <c r="R158" s="108"/>
      <c r="S158" s="108"/>
      <c r="T158" s="108"/>
      <c r="U158" s="108"/>
      <c r="V158" s="108"/>
      <c r="W158" s="108"/>
      <c r="X158" s="108"/>
      <c r="Y158" s="108"/>
      <c r="Z158" s="108"/>
    </row>
    <row r="159" spans="2:26" customFormat="1" x14ac:dyDescent="0.2">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x14ac:dyDescent="0.2">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x14ac:dyDescent="0.2">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x14ac:dyDescent="0.2">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x14ac:dyDescent="0.2">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x14ac:dyDescent="0.2">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x14ac:dyDescent="0.2">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x14ac:dyDescent="0.2">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x14ac:dyDescent="0.2">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x14ac:dyDescent="0.2">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x14ac:dyDescent="0.2">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x14ac:dyDescent="0.2">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x14ac:dyDescent="0.2">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x14ac:dyDescent="0.2">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x14ac:dyDescent="0.2">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x14ac:dyDescent="0.2">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x14ac:dyDescent="0.2">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x14ac:dyDescent="0.2">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x14ac:dyDescent="0.2">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x14ac:dyDescent="0.2">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x14ac:dyDescent="0.2">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x14ac:dyDescent="0.2">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x14ac:dyDescent="0.2">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x14ac:dyDescent="0.2">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x14ac:dyDescent="0.2">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x14ac:dyDescent="0.2">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x14ac:dyDescent="0.2">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x14ac:dyDescent="0.2">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x14ac:dyDescent="0.2">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x14ac:dyDescent="0.2">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x14ac:dyDescent="0.2">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x14ac:dyDescent="0.2">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x14ac:dyDescent="0.2">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x14ac:dyDescent="0.2">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x14ac:dyDescent="0.2">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x14ac:dyDescent="0.2">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x14ac:dyDescent="0.2">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x14ac:dyDescent="0.2">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x14ac:dyDescent="0.2">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x14ac:dyDescent="0.2">
      <c r="B198" s="98"/>
      <c r="C198" s="108"/>
      <c r="D198" s="108"/>
      <c r="E198" s="108"/>
      <c r="F198" s="108" t="s">
        <v>118</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x14ac:dyDescent="0.2">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x14ac:dyDescent="0.2">
      <c r="B200" s="98"/>
      <c r="C200" s="108"/>
      <c r="D200" s="108"/>
      <c r="E200" s="108"/>
      <c r="F200" s="108" t="s">
        <v>119</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x14ac:dyDescent="0.2">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x14ac:dyDescent="0.2">
      <c r="B202" s="98"/>
      <c r="C202" s="108"/>
      <c r="D202" s="108"/>
      <c r="E202" s="108"/>
      <c r="H202" s="140">
        <f>H204/(H39/1000)</f>
        <v>64.79281693354568</v>
      </c>
      <c r="I202" s="108" t="s">
        <v>120</v>
      </c>
      <c r="K202" s="108"/>
      <c r="L202" s="108"/>
      <c r="M202" s="108"/>
      <c r="N202" s="108"/>
      <c r="O202" s="108"/>
      <c r="P202" s="108"/>
      <c r="Q202" s="108"/>
      <c r="R202" s="108"/>
      <c r="S202" s="108"/>
      <c r="T202" s="108"/>
      <c r="U202" s="108"/>
      <c r="V202" s="108"/>
      <c r="W202" s="108"/>
      <c r="X202" s="108"/>
      <c r="Y202" s="108"/>
      <c r="Z202" s="108"/>
    </row>
    <row r="203" spans="2:26" customFormat="1" x14ac:dyDescent="0.2">
      <c r="B203" s="98"/>
      <c r="C203" s="108"/>
      <c r="D203" s="108"/>
      <c r="E203" s="108"/>
      <c r="H203" s="141">
        <f>H205/H202</f>
        <v>7716.9048000000012</v>
      </c>
      <c r="I203" s="108" t="s">
        <v>121</v>
      </c>
      <c r="K203" s="108"/>
      <c r="L203" s="108"/>
      <c r="M203" s="108"/>
      <c r="N203" s="108"/>
      <c r="O203" s="108"/>
      <c r="P203" s="108"/>
      <c r="Q203" s="108"/>
      <c r="R203" s="108"/>
      <c r="S203" s="108"/>
      <c r="T203" s="108"/>
      <c r="U203" s="108"/>
      <c r="V203" s="108"/>
      <c r="W203" s="108"/>
      <c r="X203" s="108"/>
      <c r="Y203" s="108"/>
      <c r="Z203" s="108"/>
    </row>
    <row r="204" spans="2:26" customFormat="1" x14ac:dyDescent="0.2">
      <c r="B204" s="98"/>
      <c r="C204" s="108"/>
      <c r="D204" s="108"/>
      <c r="E204" s="108"/>
      <c r="H204" s="108">
        <v>1000000</v>
      </c>
      <c r="I204" s="108" t="s">
        <v>122</v>
      </c>
      <c r="J204" s="108"/>
      <c r="K204" s="108"/>
      <c r="L204" s="108"/>
      <c r="M204" s="108"/>
      <c r="N204" s="108"/>
      <c r="O204" s="108"/>
      <c r="P204" s="108"/>
      <c r="Q204" s="108"/>
      <c r="R204" s="108"/>
      <c r="S204" s="108"/>
      <c r="T204" s="108"/>
      <c r="U204" s="108"/>
      <c r="V204" s="108"/>
      <c r="W204" s="108"/>
      <c r="X204" s="108"/>
      <c r="Y204" s="108"/>
      <c r="Z204" s="108"/>
    </row>
    <row r="205" spans="2:26" customFormat="1" x14ac:dyDescent="0.2">
      <c r="B205" s="98"/>
      <c r="C205" s="108"/>
      <c r="D205" s="108"/>
      <c r="E205" s="108"/>
      <c r="H205" s="108">
        <f>H204*50%</f>
        <v>500000</v>
      </c>
      <c r="I205" s="108" t="s">
        <v>123</v>
      </c>
      <c r="J205" s="108"/>
      <c r="K205" s="108"/>
      <c r="L205" s="108"/>
      <c r="M205" s="108"/>
      <c r="N205" s="108"/>
      <c r="O205" s="108"/>
      <c r="P205" s="108"/>
      <c r="Q205" s="108"/>
      <c r="R205" s="108"/>
      <c r="S205" s="108"/>
      <c r="T205" s="108"/>
      <c r="U205" s="108"/>
      <c r="V205" s="108"/>
      <c r="W205" s="108"/>
      <c r="X205" s="108"/>
      <c r="Y205" s="108"/>
      <c r="Z205" s="108"/>
    </row>
    <row r="206" spans="2:26" customFormat="1" x14ac:dyDescent="0.2">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x14ac:dyDescent="0.2">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x14ac:dyDescent="0.2">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x14ac:dyDescent="0.2">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x14ac:dyDescent="0.2">
      <c r="B210" s="98"/>
      <c r="C210" s="108"/>
      <c r="D210" s="108"/>
      <c r="E210" s="108"/>
      <c r="F210" s="108" t="s">
        <v>124</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x14ac:dyDescent="0.2">
      <c r="B211" s="98"/>
      <c r="C211" s="108"/>
      <c r="D211" s="108" t="s">
        <v>125</v>
      </c>
      <c r="E211" s="108"/>
      <c r="F211" s="123" t="s">
        <v>126</v>
      </c>
      <c r="G211" s="123"/>
      <c r="H211" s="108">
        <v>21</v>
      </c>
      <c r="I211" s="108" t="s">
        <v>127</v>
      </c>
      <c r="K211" s="108"/>
      <c r="L211" s="108"/>
      <c r="M211" s="108"/>
      <c r="N211" s="108"/>
      <c r="O211" s="108"/>
      <c r="P211" s="108"/>
      <c r="Q211" s="108"/>
      <c r="R211" s="108"/>
      <c r="S211" s="108"/>
      <c r="T211" s="108"/>
      <c r="U211" s="108"/>
      <c r="V211" s="108"/>
      <c r="W211" s="108"/>
      <c r="X211" s="108"/>
      <c r="Y211" s="108"/>
      <c r="Z211" s="108"/>
    </row>
    <row r="212" spans="2:26" customFormat="1" x14ac:dyDescent="0.2">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x14ac:dyDescent="0.2">
      <c r="B213" s="98"/>
      <c r="C213" s="108"/>
      <c r="D213" s="108"/>
      <c r="E213" s="108"/>
      <c r="F213" s="108" t="s">
        <v>128</v>
      </c>
      <c r="G213" s="108"/>
      <c r="H213" s="144">
        <f>H26*100</f>
        <v>1420</v>
      </c>
      <c r="I213" s="123" t="s">
        <v>129</v>
      </c>
      <c r="K213" s="108"/>
      <c r="M213" s="108"/>
      <c r="N213" s="108"/>
      <c r="O213" s="108"/>
      <c r="P213" s="108"/>
      <c r="Q213" s="108"/>
      <c r="R213" s="108"/>
      <c r="S213" s="108"/>
      <c r="T213" s="108"/>
      <c r="U213" s="108"/>
      <c r="V213" s="108"/>
      <c r="W213" s="108"/>
      <c r="X213" s="108"/>
      <c r="Y213" s="108"/>
      <c r="Z213" s="108"/>
    </row>
    <row r="214" spans="2:26" customFormat="1" x14ac:dyDescent="0.2">
      <c r="B214" s="98"/>
      <c r="C214" s="108"/>
      <c r="D214" s="108"/>
      <c r="E214" s="108"/>
      <c r="F214" s="108" t="s">
        <v>128</v>
      </c>
      <c r="G214" s="108"/>
      <c r="H214" s="144">
        <f>H203</f>
        <v>7716.9048000000012</v>
      </c>
      <c r="I214" s="123" t="s">
        <v>66</v>
      </c>
      <c r="K214" s="108"/>
      <c r="M214" s="108"/>
      <c r="N214" s="108"/>
      <c r="O214" s="108"/>
      <c r="P214" s="108"/>
      <c r="Q214" s="108"/>
      <c r="R214" s="108"/>
      <c r="S214" s="108"/>
      <c r="T214" s="108"/>
      <c r="U214" s="108"/>
      <c r="V214" s="108"/>
      <c r="W214" s="108"/>
      <c r="X214" s="108"/>
      <c r="Y214" s="108"/>
      <c r="Z214" s="108"/>
    </row>
    <row r="215" spans="2:26" customFormat="1" x14ac:dyDescent="0.2">
      <c r="B215" s="98"/>
      <c r="C215" s="108"/>
      <c r="D215" s="108"/>
      <c r="E215" s="108"/>
      <c r="F215" s="108" t="s">
        <v>130</v>
      </c>
      <c r="G215" s="108"/>
      <c r="H215" s="144">
        <f>H214/H213</f>
        <v>5.4344400000000004</v>
      </c>
      <c r="I215" s="123" t="s">
        <v>131</v>
      </c>
      <c r="J215" s="108" t="s">
        <v>44</v>
      </c>
      <c r="K215" s="108"/>
      <c r="M215" s="108"/>
      <c r="N215" s="108"/>
      <c r="O215" s="108"/>
      <c r="P215" s="108"/>
      <c r="Q215" s="108"/>
      <c r="R215" s="108"/>
      <c r="S215" s="108"/>
      <c r="T215" s="108"/>
      <c r="U215" s="108"/>
      <c r="V215" s="108"/>
      <c r="W215" s="108"/>
      <c r="X215" s="108"/>
      <c r="Y215" s="108"/>
      <c r="Z215" s="108"/>
    </row>
    <row r="216" spans="2:26" customFormat="1" x14ac:dyDescent="0.2">
      <c r="B216" s="98"/>
      <c r="C216" s="108"/>
      <c r="D216" s="108"/>
      <c r="E216" s="108"/>
      <c r="F216" s="108" t="s">
        <v>132</v>
      </c>
      <c r="G216" s="108"/>
      <c r="H216" s="140">
        <f>H211/H215</f>
        <v>3.8642436019166646</v>
      </c>
      <c r="I216" s="123" t="s">
        <v>111</v>
      </c>
      <c r="K216" s="108"/>
      <c r="M216" s="108"/>
      <c r="N216" s="108"/>
      <c r="O216" s="108"/>
      <c r="P216" s="108"/>
      <c r="Q216" s="108"/>
      <c r="R216" s="108"/>
      <c r="S216" s="108"/>
      <c r="T216" s="108"/>
      <c r="U216" s="108"/>
      <c r="V216" s="108"/>
      <c r="W216" s="108"/>
      <c r="X216" s="108"/>
      <c r="Y216" s="108"/>
      <c r="Z216" s="108"/>
    </row>
    <row r="217" spans="2:26" customFormat="1" x14ac:dyDescent="0.2">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x14ac:dyDescent="0.2">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x14ac:dyDescent="0.25">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x14ac:dyDescent="0.2">
      <c r="B220" s="101"/>
      <c r="C220" s="101" t="s">
        <v>24</v>
      </c>
      <c r="D220" s="101" t="s">
        <v>49</v>
      </c>
      <c r="E220" s="101"/>
      <c r="F220" s="101" t="s">
        <v>31</v>
      </c>
      <c r="G220" s="101"/>
      <c r="H220" s="101"/>
      <c r="I220" s="101"/>
      <c r="J220" s="101"/>
      <c r="K220" s="101"/>
      <c r="L220" s="101"/>
      <c r="M220" s="101"/>
      <c r="N220" s="101"/>
      <c r="O220" s="101"/>
      <c r="P220" s="101"/>
      <c r="Q220" s="101"/>
      <c r="R220" s="101"/>
      <c r="S220" s="101"/>
      <c r="T220" s="101"/>
      <c r="U220" s="101"/>
    </row>
    <row r="221" spans="2:26" customFormat="1" x14ac:dyDescent="0.2">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x14ac:dyDescent="0.2">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x14ac:dyDescent="0.2">
      <c r="B223" s="98"/>
      <c r="C223" s="108" t="s">
        <v>135</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x14ac:dyDescent="0.2">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x14ac:dyDescent="0.2">
      <c r="B225" s="98"/>
      <c r="C225" s="108"/>
      <c r="D225" s="108" t="s">
        <v>136</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x14ac:dyDescent="0.2">
      <c r="B226" s="98"/>
      <c r="C226" s="108"/>
      <c r="D226" s="108"/>
      <c r="E226" s="108"/>
      <c r="F226" s="108" t="s">
        <v>74</v>
      </c>
      <c r="G226" s="108"/>
      <c r="H226" s="108">
        <v>47.4</v>
      </c>
      <c r="I226" s="108" t="s">
        <v>75</v>
      </c>
      <c r="J226" s="108"/>
      <c r="K226" s="108"/>
      <c r="L226" s="108"/>
      <c r="M226" s="108"/>
      <c r="N226" s="108"/>
      <c r="O226" s="108"/>
      <c r="P226" s="108"/>
      <c r="Q226" s="108"/>
      <c r="R226" s="108"/>
      <c r="S226" s="108"/>
      <c r="T226" s="108"/>
      <c r="U226" s="108"/>
      <c r="V226" s="108"/>
      <c r="W226" s="108"/>
      <c r="X226" s="108"/>
      <c r="Y226" s="108"/>
      <c r="Z226" s="108"/>
    </row>
    <row r="227" spans="2:26" customFormat="1" x14ac:dyDescent="0.2">
      <c r="B227" s="98"/>
      <c r="C227" s="108"/>
      <c r="D227" s="108"/>
      <c r="E227" s="108"/>
      <c r="F227" s="108" t="s">
        <v>76</v>
      </c>
      <c r="G227" s="108"/>
      <c r="H227" s="108">
        <v>14.2</v>
      </c>
      <c r="I227" s="108" t="s">
        <v>77</v>
      </c>
      <c r="J227" s="108"/>
      <c r="K227" s="108"/>
      <c r="L227" s="108"/>
      <c r="M227" s="108"/>
      <c r="N227" s="108"/>
      <c r="O227" s="108"/>
      <c r="P227" s="108"/>
      <c r="Q227" s="108"/>
      <c r="R227" s="108"/>
      <c r="S227" s="108"/>
      <c r="T227" s="108"/>
      <c r="U227" s="108"/>
      <c r="V227" s="108"/>
      <c r="W227" s="108"/>
      <c r="X227" s="108"/>
      <c r="Y227" s="108"/>
      <c r="Z227" s="108"/>
    </row>
    <row r="228" spans="2:26" customFormat="1" x14ac:dyDescent="0.2">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x14ac:dyDescent="0.2">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x14ac:dyDescent="0.2">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x14ac:dyDescent="0.2">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x14ac:dyDescent="0.2">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x14ac:dyDescent="0.2">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x14ac:dyDescent="0.2">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x14ac:dyDescent="0.2">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x14ac:dyDescent="0.2">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x14ac:dyDescent="0.2">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x14ac:dyDescent="0.2">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x14ac:dyDescent="0.2">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x14ac:dyDescent="0.2">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x14ac:dyDescent="0.2">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x14ac:dyDescent="0.2">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x14ac:dyDescent="0.2">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x14ac:dyDescent="0.2">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x14ac:dyDescent="0.2">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x14ac:dyDescent="0.2">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x14ac:dyDescent="0.2">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x14ac:dyDescent="0.2">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x14ac:dyDescent="0.2">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x14ac:dyDescent="0.2">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x14ac:dyDescent="0.2">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x14ac:dyDescent="0.2">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x14ac:dyDescent="0.2">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x14ac:dyDescent="0.2">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x14ac:dyDescent="0.2">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x14ac:dyDescent="0.2">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x14ac:dyDescent="0.2">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x14ac:dyDescent="0.2">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x14ac:dyDescent="0.2">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x14ac:dyDescent="0.25">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x14ac:dyDescent="0.2">
      <c r="B261" s="101"/>
      <c r="C261" s="101" t="s">
        <v>24</v>
      </c>
      <c r="D261" s="101" t="s">
        <v>49</v>
      </c>
      <c r="E261" s="101"/>
      <c r="F261" s="101" t="s">
        <v>31</v>
      </c>
      <c r="G261" s="101"/>
      <c r="H261" s="101"/>
      <c r="I261" s="101"/>
      <c r="J261" s="101"/>
      <c r="K261" s="101"/>
      <c r="L261" s="101"/>
      <c r="M261" s="101"/>
      <c r="N261" s="101"/>
      <c r="O261" s="101"/>
      <c r="P261" s="101"/>
      <c r="Q261" s="101"/>
      <c r="R261" s="101"/>
      <c r="S261" s="101"/>
      <c r="T261" s="101"/>
      <c r="U261" s="101"/>
    </row>
    <row r="262" spans="2:26" customFormat="1" x14ac:dyDescent="0.2">
      <c r="B262" s="153"/>
      <c r="C262" s="183"/>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21" x14ac:dyDescent="0.25">
      <c r="B263" s="153"/>
      <c r="C263" s="184" t="s">
        <v>184</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x14ac:dyDescent="0.2">
      <c r="B264" s="153"/>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x14ac:dyDescent="0.2">
      <c r="B265" s="153"/>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s="152" customFormat="1" ht="17" thickBot="1" x14ac:dyDescent="0.25">
      <c r="B266" s="153"/>
    </row>
    <row r="267" spans="2:26" s="152" customFormat="1" ht="94" thickBot="1" x14ac:dyDescent="0.25">
      <c r="B267" s="153"/>
      <c r="D267" s="152" t="s">
        <v>202</v>
      </c>
      <c r="E267" s="152" t="s">
        <v>203</v>
      </c>
      <c r="M267" s="188"/>
      <c r="N267" s="189" t="s">
        <v>188</v>
      </c>
      <c r="O267" s="189"/>
      <c r="P267" s="190"/>
      <c r="Q267"/>
      <c r="R267" s="191" t="s">
        <v>189</v>
      </c>
      <c r="S267" s="189" t="s">
        <v>188</v>
      </c>
      <c r="T267" s="189"/>
      <c r="U267" s="190"/>
    </row>
    <row r="268" spans="2:26" s="152" customFormat="1" x14ac:dyDescent="0.2">
      <c r="B268" s="153"/>
      <c r="M268" s="192" t="s">
        <v>190</v>
      </c>
      <c r="N268" s="193"/>
      <c r="O268" s="194"/>
      <c r="P268" s="195"/>
      <c r="Q268"/>
      <c r="R268" s="192" t="s">
        <v>190</v>
      </c>
      <c r="S268" s="193"/>
      <c r="T268" s="194"/>
      <c r="U268" s="195"/>
    </row>
    <row r="269" spans="2:26" s="152" customFormat="1" x14ac:dyDescent="0.2">
      <c r="B269" s="153"/>
      <c r="M269" s="196" t="s">
        <v>191</v>
      </c>
      <c r="N269" s="197">
        <v>7.9890805766714692</v>
      </c>
      <c r="O269" s="198"/>
      <c r="P269" s="199"/>
      <c r="Q269"/>
      <c r="R269" s="200" t="s">
        <v>192</v>
      </c>
      <c r="S269" s="197"/>
      <c r="T269" s="198"/>
      <c r="U269" s="199"/>
    </row>
    <row r="270" spans="2:26" s="152" customFormat="1" x14ac:dyDescent="0.2">
      <c r="B270" s="153"/>
      <c r="M270" s="196" t="s">
        <v>193</v>
      </c>
      <c r="N270" s="197">
        <v>4.5482472277188012E-2</v>
      </c>
      <c r="O270" s="198"/>
      <c r="P270" s="199"/>
      <c r="Q270"/>
      <c r="R270" s="200" t="s">
        <v>194</v>
      </c>
      <c r="S270" s="197"/>
      <c r="T270" s="198"/>
      <c r="U270" s="199"/>
    </row>
    <row r="271" spans="2:26" s="152" customFormat="1" x14ac:dyDescent="0.2">
      <c r="B271" s="153"/>
      <c r="M271" s="196" t="s">
        <v>195</v>
      </c>
      <c r="N271" s="197">
        <v>2.9196099920271799E-2</v>
      </c>
      <c r="O271" s="201"/>
      <c r="P271" s="199"/>
      <c r="Q271"/>
      <c r="R271" s="196"/>
      <c r="S271" s="197"/>
      <c r="T271" s="201"/>
      <c r="U271" s="199"/>
    </row>
    <row r="272" spans="2:26" s="152" customFormat="1" x14ac:dyDescent="0.2">
      <c r="B272" s="153"/>
      <c r="E272" s="185" t="s">
        <v>173</v>
      </c>
      <c r="M272" s="196" t="s">
        <v>196</v>
      </c>
      <c r="N272" s="197">
        <v>17.826580159842166</v>
      </c>
      <c r="O272" s="198"/>
      <c r="P272" s="202"/>
      <c r="Q272"/>
      <c r="R272" s="196"/>
      <c r="S272" s="197"/>
      <c r="T272" s="198"/>
      <c r="U272" s="202"/>
    </row>
    <row r="273" spans="2:21" s="152" customFormat="1" ht="17" thickBot="1" x14ac:dyDescent="0.25">
      <c r="B273" s="153"/>
      <c r="E273" s="108" t="s">
        <v>174</v>
      </c>
      <c r="F273" s="108"/>
      <c r="G273" s="108"/>
      <c r="H273" s="108">
        <v>0</v>
      </c>
      <c r="I273" s="108" t="s">
        <v>186</v>
      </c>
      <c r="J273" s="108"/>
      <c r="K273" s="108" t="s">
        <v>187</v>
      </c>
      <c r="M273" s="203" t="s">
        <v>197</v>
      </c>
      <c r="N273" s="204"/>
      <c r="O273" s="205"/>
      <c r="P273" s="206"/>
      <c r="Q273"/>
      <c r="R273" s="203"/>
      <c r="S273" s="204"/>
      <c r="T273" s="205"/>
      <c r="U273" s="206"/>
    </row>
    <row r="274" spans="2:21" s="152" customFormat="1" x14ac:dyDescent="0.2">
      <c r="B274" s="153"/>
      <c r="E274" s="108" t="s">
        <v>177</v>
      </c>
      <c r="F274" s="108"/>
      <c r="G274" s="108"/>
      <c r="H274" s="215">
        <f>N272</f>
        <v>17.826580159842166</v>
      </c>
      <c r="I274" s="108" t="s">
        <v>186</v>
      </c>
      <c r="J274" s="108"/>
      <c r="K274" s="108"/>
      <c r="M274" s="192" t="s">
        <v>198</v>
      </c>
      <c r="N274" s="193"/>
      <c r="O274" s="194"/>
      <c r="P274" s="195"/>
      <c r="Q274"/>
      <c r="R274" s="192" t="s">
        <v>198</v>
      </c>
      <c r="S274" s="193"/>
      <c r="T274" s="194"/>
      <c r="U274" s="195"/>
    </row>
    <row r="275" spans="2:21" s="152" customFormat="1" x14ac:dyDescent="0.2">
      <c r="B275" s="153"/>
      <c r="E275" s="108" t="s">
        <v>178</v>
      </c>
      <c r="F275" s="108"/>
      <c r="G275" s="108"/>
      <c r="H275" s="139">
        <f>N278</f>
        <v>1.6616173069515219</v>
      </c>
      <c r="I275" s="108" t="s">
        <v>186</v>
      </c>
      <c r="J275" s="108"/>
      <c r="K275" s="108"/>
      <c r="M275" s="196" t="s">
        <v>191</v>
      </c>
      <c r="N275" s="197"/>
      <c r="O275" s="198"/>
      <c r="P275" s="199"/>
      <c r="Q275"/>
      <c r="R275" s="200" t="s">
        <v>192</v>
      </c>
      <c r="S275" s="197"/>
      <c r="T275" s="198"/>
      <c r="U275" s="199"/>
    </row>
    <row r="276" spans="2:21" s="152" customFormat="1" x14ac:dyDescent="0.2">
      <c r="B276" s="153"/>
      <c r="D276" s="108"/>
      <c r="E276" s="108" t="s">
        <v>179</v>
      </c>
      <c r="F276" s="108"/>
      <c r="G276" s="108"/>
      <c r="H276" s="215">
        <f>N284</f>
        <v>0</v>
      </c>
      <c r="I276" s="108" t="s">
        <v>186</v>
      </c>
      <c r="J276" s="108"/>
      <c r="K276" s="108"/>
      <c r="M276" s="196" t="s">
        <v>193</v>
      </c>
      <c r="N276" s="197">
        <v>6.6464692278060872E-2</v>
      </c>
      <c r="O276" s="198"/>
      <c r="P276" s="199"/>
      <c r="Q276"/>
      <c r="R276" s="200" t="s">
        <v>194</v>
      </c>
      <c r="S276" s="197">
        <v>6.3635256261973708E-2</v>
      </c>
      <c r="T276" s="198"/>
      <c r="U276" s="199"/>
    </row>
    <row r="277" spans="2:21" s="152" customFormat="1" x14ac:dyDescent="0.2">
      <c r="B277" s="153"/>
      <c r="D277" s="108"/>
      <c r="E277" s="108" t="s">
        <v>38</v>
      </c>
      <c r="F277" s="108"/>
      <c r="G277" s="108"/>
      <c r="H277" s="108">
        <v>0</v>
      </c>
      <c r="I277" s="108" t="s">
        <v>186</v>
      </c>
      <c r="J277" s="108"/>
      <c r="K277" s="108"/>
      <c r="M277" s="196" t="s">
        <v>195</v>
      </c>
      <c r="N277" s="197"/>
      <c r="O277" s="198"/>
      <c r="P277" s="199"/>
      <c r="Q277"/>
      <c r="R277" s="196"/>
      <c r="S277" s="197"/>
      <c r="T277" s="198"/>
      <c r="U277" s="199"/>
    </row>
    <row r="278" spans="2:21" s="152" customFormat="1" x14ac:dyDescent="0.2">
      <c r="B278" s="153"/>
      <c r="D278" s="108"/>
      <c r="E278" s="108" t="s">
        <v>180</v>
      </c>
      <c r="F278" s="108"/>
      <c r="G278" s="108"/>
      <c r="H278" s="108">
        <v>0</v>
      </c>
      <c r="I278" s="108" t="s">
        <v>186</v>
      </c>
      <c r="J278" s="108"/>
      <c r="K278" s="108" t="s">
        <v>187</v>
      </c>
      <c r="M278" s="196" t="s">
        <v>196</v>
      </c>
      <c r="N278" s="197">
        <v>1.6616173069515219</v>
      </c>
      <c r="O278" s="198"/>
      <c r="P278" s="202"/>
      <c r="Q278"/>
      <c r="R278" s="196"/>
      <c r="S278" s="197"/>
      <c r="T278" s="198"/>
      <c r="U278" s="202"/>
    </row>
    <row r="279" spans="2:21" s="152" customFormat="1" ht="17" thickBot="1" x14ac:dyDescent="0.25">
      <c r="B279" s="153"/>
      <c r="D279" s="108"/>
      <c r="E279" s="108"/>
      <c r="F279" s="108"/>
      <c r="G279" s="108"/>
      <c r="H279" s="108"/>
      <c r="I279" s="108"/>
      <c r="J279" s="108"/>
      <c r="M279" s="203" t="s">
        <v>197</v>
      </c>
      <c r="N279" s="207">
        <v>6.3635256261973708E-2</v>
      </c>
      <c r="O279" s="205"/>
      <c r="P279" s="206"/>
      <c r="Q279"/>
      <c r="R279" s="203"/>
      <c r="S279" s="207"/>
      <c r="T279" s="205"/>
      <c r="U279" s="206"/>
    </row>
    <row r="280" spans="2:21" s="152" customFormat="1" x14ac:dyDescent="0.2">
      <c r="B280" s="153"/>
      <c r="D280" s="108"/>
      <c r="E280" s="108"/>
      <c r="F280" s="108"/>
      <c r="G280" s="108"/>
      <c r="H280" s="108"/>
      <c r="I280" s="108"/>
      <c r="J280" s="108"/>
      <c r="M280" s="192" t="s">
        <v>199</v>
      </c>
      <c r="N280" s="193"/>
      <c r="O280" s="194"/>
      <c r="P280" s="195"/>
      <c r="Q280"/>
      <c r="R280" s="192" t="s">
        <v>199</v>
      </c>
      <c r="S280" s="193"/>
      <c r="T280" s="194"/>
      <c r="U280" s="195"/>
    </row>
    <row r="281" spans="2:21" s="152" customFormat="1" x14ac:dyDescent="0.2">
      <c r="B281" s="153"/>
      <c r="D281" s="108"/>
      <c r="E281" s="108" t="s">
        <v>174</v>
      </c>
      <c r="F281" s="108"/>
      <c r="G281" s="108"/>
      <c r="H281" s="108">
        <f>H273/1000</f>
        <v>0</v>
      </c>
      <c r="I281" s="108" t="s">
        <v>186</v>
      </c>
      <c r="J281" s="108"/>
      <c r="K281" s="108" t="s">
        <v>187</v>
      </c>
      <c r="M281" s="196" t="s">
        <v>191</v>
      </c>
      <c r="N281" s="208"/>
      <c r="O281" s="198"/>
      <c r="P281" s="202"/>
      <c r="Q281"/>
      <c r="R281" s="200" t="s">
        <v>192</v>
      </c>
      <c r="S281" s="208"/>
      <c r="T281" s="198"/>
      <c r="U281" s="202"/>
    </row>
    <row r="282" spans="2:21" s="152" customFormat="1" x14ac:dyDescent="0.2">
      <c r="B282" s="153"/>
      <c r="E282" s="108" t="s">
        <v>177</v>
      </c>
      <c r="F282" s="108"/>
      <c r="G282" s="108"/>
      <c r="H282" s="108">
        <f t="shared" ref="H282:H286" si="0">H274/1000</f>
        <v>1.7826580159842165E-2</v>
      </c>
      <c r="I282" s="108" t="s">
        <v>186</v>
      </c>
      <c r="J282" s="108"/>
      <c r="K282" s="108"/>
      <c r="M282" s="196" t="s">
        <v>193</v>
      </c>
      <c r="N282" s="208"/>
      <c r="O282" s="198"/>
      <c r="P282" s="202"/>
      <c r="Q282"/>
      <c r="R282" s="200" t="s">
        <v>194</v>
      </c>
      <c r="S282" s="208"/>
      <c r="T282" s="198"/>
      <c r="U282" s="202"/>
    </row>
    <row r="283" spans="2:21" s="152" customFormat="1" x14ac:dyDescent="0.2">
      <c r="B283" s="153"/>
      <c r="E283" s="108" t="s">
        <v>178</v>
      </c>
      <c r="F283" s="108"/>
      <c r="G283" s="108"/>
      <c r="H283" s="108">
        <f t="shared" si="0"/>
        <v>1.6616173069515219E-3</v>
      </c>
      <c r="I283" s="108" t="s">
        <v>186</v>
      </c>
      <c r="J283" s="108"/>
      <c r="K283" s="108"/>
      <c r="M283" s="196" t="s">
        <v>195</v>
      </c>
      <c r="N283" s="208"/>
      <c r="O283" s="198"/>
      <c r="P283" s="202"/>
      <c r="Q283"/>
      <c r="R283" s="196"/>
      <c r="S283" s="208"/>
      <c r="T283" s="198"/>
      <c r="U283" s="202"/>
    </row>
    <row r="284" spans="2:21" s="152" customFormat="1" x14ac:dyDescent="0.2">
      <c r="B284" s="153"/>
      <c r="E284" s="108" t="s">
        <v>179</v>
      </c>
      <c r="F284" s="108"/>
      <c r="G284" s="108"/>
      <c r="H284" s="108">
        <f t="shared" si="0"/>
        <v>0</v>
      </c>
      <c r="I284" s="108" t="s">
        <v>186</v>
      </c>
      <c r="J284" s="108"/>
      <c r="K284" s="108"/>
      <c r="M284" s="196" t="s">
        <v>196</v>
      </c>
      <c r="N284" s="197">
        <v>0</v>
      </c>
      <c r="O284" s="198"/>
      <c r="P284" s="202"/>
      <c r="Q284"/>
      <c r="R284" s="196"/>
      <c r="S284" s="197"/>
      <c r="T284" s="198"/>
      <c r="U284" s="202"/>
    </row>
    <row r="285" spans="2:21" s="152" customFormat="1" ht="17" thickBot="1" x14ac:dyDescent="0.25">
      <c r="B285" s="153"/>
      <c r="E285" s="108" t="s">
        <v>38</v>
      </c>
      <c r="F285" s="108"/>
      <c r="G285" s="108"/>
      <c r="H285" s="108">
        <f t="shared" si="0"/>
        <v>0</v>
      </c>
      <c r="I285" s="108" t="s">
        <v>186</v>
      </c>
      <c r="J285" s="108"/>
      <c r="K285" s="108"/>
      <c r="M285" s="203" t="s">
        <v>197</v>
      </c>
      <c r="N285" s="209"/>
      <c r="O285" s="205"/>
      <c r="P285" s="206"/>
      <c r="Q285"/>
      <c r="R285" s="203"/>
      <c r="S285" s="209"/>
      <c r="T285" s="205"/>
      <c r="U285" s="206"/>
    </row>
    <row r="286" spans="2:21" s="152" customFormat="1" x14ac:dyDescent="0.2">
      <c r="B286" s="153"/>
      <c r="E286" s="108" t="s">
        <v>180</v>
      </c>
      <c r="F286" s="108"/>
      <c r="G286" s="108"/>
      <c r="H286" s="108">
        <f t="shared" si="0"/>
        <v>0</v>
      </c>
      <c r="I286" s="108" t="s">
        <v>186</v>
      </c>
      <c r="J286" s="108"/>
      <c r="K286" s="108" t="s">
        <v>187</v>
      </c>
      <c r="M286" s="192" t="s">
        <v>200</v>
      </c>
      <c r="N286" s="208"/>
      <c r="O286" s="210"/>
      <c r="P286" s="211"/>
      <c r="Q286"/>
      <c r="R286" s="192" t="s">
        <v>200</v>
      </c>
      <c r="S286" s="208"/>
      <c r="T286" s="210"/>
      <c r="U286" s="211"/>
    </row>
    <row r="287" spans="2:21" s="152" customFormat="1" x14ac:dyDescent="0.2">
      <c r="B287" s="153"/>
      <c r="M287" s="196" t="s">
        <v>191</v>
      </c>
      <c r="N287" s="208"/>
      <c r="O287" s="198"/>
      <c r="P287" s="202"/>
      <c r="Q287"/>
      <c r="R287" s="200" t="s">
        <v>192</v>
      </c>
      <c r="S287" s="208"/>
      <c r="T287" s="198"/>
      <c r="U287" s="202"/>
    </row>
    <row r="288" spans="2:21" s="152" customFormat="1" x14ac:dyDescent="0.2">
      <c r="B288" s="153"/>
      <c r="M288" s="196" t="s">
        <v>193</v>
      </c>
      <c r="N288" s="208"/>
      <c r="O288" s="198"/>
      <c r="P288" s="202"/>
      <c r="Q288"/>
      <c r="R288" s="200" t="s">
        <v>194</v>
      </c>
      <c r="S288" s="208"/>
      <c r="T288" s="212"/>
      <c r="U288" s="199"/>
    </row>
    <row r="289" spans="2:21" s="152" customFormat="1" x14ac:dyDescent="0.2">
      <c r="B289" s="153"/>
      <c r="E289" s="186"/>
      <c r="F289" s="187"/>
      <c r="G289" s="187"/>
      <c r="H289" s="187"/>
      <c r="I289" s="187"/>
      <c r="J289" s="187"/>
      <c r="K289" s="187"/>
      <c r="M289" s="196" t="s">
        <v>195</v>
      </c>
      <c r="N289" s="208"/>
      <c r="O289" s="198"/>
      <c r="P289" s="202"/>
      <c r="Q289"/>
      <c r="R289" s="196"/>
      <c r="S289" s="208"/>
      <c r="T289" s="198"/>
      <c r="U289" s="202"/>
    </row>
    <row r="290" spans="2:21" s="152" customFormat="1" x14ac:dyDescent="0.2">
      <c r="B290" s="153"/>
      <c r="E290" s="108"/>
      <c r="F290" s="108"/>
      <c r="G290" s="108"/>
      <c r="H290" s="108"/>
      <c r="I290" s="108"/>
      <c r="J290" s="108"/>
      <c r="K290" s="108"/>
      <c r="M290" s="196" t="s">
        <v>196</v>
      </c>
      <c r="N290" s="197">
        <v>0</v>
      </c>
      <c r="O290" s="198"/>
      <c r="P290" s="202"/>
      <c r="Q290"/>
      <c r="R290" s="196"/>
      <c r="S290" s="197"/>
      <c r="T290" s="198"/>
      <c r="U290" s="202"/>
    </row>
    <row r="291" spans="2:21" s="152" customFormat="1" ht="17" thickBot="1" x14ac:dyDescent="0.25">
      <c r="B291" s="153"/>
      <c r="E291" s="108"/>
      <c r="F291" s="108"/>
      <c r="G291" s="108"/>
      <c r="H291" s="108"/>
      <c r="I291" s="108"/>
      <c r="J291" s="108"/>
      <c r="K291" s="108"/>
      <c r="M291" s="203" t="s">
        <v>197</v>
      </c>
      <c r="N291" s="208"/>
      <c r="O291" s="213"/>
      <c r="P291" s="214"/>
      <c r="Q291"/>
      <c r="R291" s="203"/>
      <c r="S291" s="208"/>
      <c r="T291" s="213"/>
      <c r="U291" s="214"/>
    </row>
    <row r="292" spans="2:21" s="152" customFormat="1" x14ac:dyDescent="0.2">
      <c r="B292" s="153"/>
      <c r="E292" s="108"/>
      <c r="F292" s="108"/>
      <c r="G292" s="108"/>
      <c r="H292" s="108"/>
      <c r="I292" s="108"/>
      <c r="J292" s="108"/>
      <c r="K292" s="108"/>
      <c r="M292" s="192" t="s">
        <v>201</v>
      </c>
      <c r="N292" s="193"/>
      <c r="O292" s="194"/>
      <c r="P292" s="195"/>
      <c r="Q292"/>
      <c r="R292" s="192" t="s">
        <v>201</v>
      </c>
      <c r="S292" s="193"/>
      <c r="T292" s="194"/>
      <c r="U292" s="195"/>
    </row>
    <row r="293" spans="2:21" s="152" customFormat="1" x14ac:dyDescent="0.2">
      <c r="B293" s="153"/>
      <c r="E293" s="108"/>
      <c r="F293" s="108"/>
      <c r="G293" s="108"/>
      <c r="H293" s="108"/>
      <c r="I293" s="108"/>
      <c r="J293" s="108"/>
      <c r="K293" s="108"/>
      <c r="M293" s="196" t="s">
        <v>191</v>
      </c>
      <c r="N293" s="197"/>
      <c r="O293" s="198"/>
      <c r="P293" s="199"/>
      <c r="Q293"/>
      <c r="R293" s="200" t="s">
        <v>192</v>
      </c>
      <c r="S293" s="197"/>
      <c r="T293" s="198"/>
      <c r="U293" s="199"/>
    </row>
    <row r="294" spans="2:21" s="152" customFormat="1" x14ac:dyDescent="0.2">
      <c r="B294" s="153"/>
      <c r="E294" s="108"/>
      <c r="F294" s="108"/>
      <c r="G294" s="108"/>
      <c r="H294" s="108"/>
      <c r="I294" s="108"/>
      <c r="J294" s="108"/>
      <c r="K294" s="108"/>
      <c r="M294" s="196" t="s">
        <v>193</v>
      </c>
      <c r="N294" s="197"/>
      <c r="O294" s="198"/>
      <c r="P294" s="199"/>
      <c r="Q294"/>
      <c r="R294" s="200" t="s">
        <v>194</v>
      </c>
      <c r="S294" s="197"/>
      <c r="T294" s="198"/>
      <c r="U294" s="199"/>
    </row>
    <row r="295" spans="2:21" s="152" customFormat="1" x14ac:dyDescent="0.2">
      <c r="B295" s="153"/>
      <c r="E295" s="108"/>
      <c r="F295" s="108"/>
      <c r="G295" s="108"/>
      <c r="H295" s="108"/>
      <c r="I295" s="108"/>
      <c r="J295" s="108"/>
      <c r="K295" s="108"/>
      <c r="M295" s="196" t="s">
        <v>195</v>
      </c>
      <c r="N295" s="197"/>
      <c r="O295" s="198"/>
      <c r="P295" s="199"/>
      <c r="Q295"/>
      <c r="R295" s="196"/>
      <c r="S295" s="197"/>
      <c r="T295" s="198"/>
      <c r="U295" s="199"/>
    </row>
    <row r="296" spans="2:21" s="152" customFormat="1" x14ac:dyDescent="0.2">
      <c r="B296" s="153"/>
      <c r="E296" s="108"/>
      <c r="F296" s="108"/>
      <c r="G296" s="108"/>
      <c r="H296" s="108"/>
      <c r="I296" s="108"/>
      <c r="J296" s="108"/>
      <c r="K296" s="187"/>
      <c r="M296" s="196" t="s">
        <v>196</v>
      </c>
      <c r="N296" s="197"/>
      <c r="O296" s="198"/>
      <c r="P296" s="199"/>
      <c r="Q296"/>
      <c r="R296" s="196"/>
      <c r="S296" s="197"/>
      <c r="T296" s="198"/>
      <c r="U296" s="199"/>
    </row>
    <row r="297" spans="2:21" s="152" customFormat="1" ht="17" thickBot="1" x14ac:dyDescent="0.25">
      <c r="B297" s="153"/>
      <c r="E297" s="108"/>
      <c r="F297" s="108"/>
      <c r="G297" s="108"/>
      <c r="H297" s="108"/>
      <c r="I297" s="108"/>
      <c r="J297" s="108"/>
      <c r="K297" s="187"/>
      <c r="M297" s="203" t="s">
        <v>197</v>
      </c>
      <c r="N297" s="204"/>
      <c r="O297" s="205"/>
      <c r="P297" s="206"/>
      <c r="Q297"/>
      <c r="R297" s="203"/>
      <c r="S297" s="204"/>
      <c r="T297" s="205"/>
      <c r="U297" s="206"/>
    </row>
    <row r="298" spans="2:21" s="152" customFormat="1" x14ac:dyDescent="0.2">
      <c r="B298" s="153"/>
      <c r="E298" s="108"/>
      <c r="F298" s="108"/>
      <c r="G298" s="108"/>
      <c r="H298" s="108"/>
      <c r="I298" s="108"/>
      <c r="J298" s="108"/>
      <c r="K298" s="108"/>
    </row>
    <row r="299" spans="2:21" s="152" customFormat="1" x14ac:dyDescent="0.2">
      <c r="B299" s="153"/>
      <c r="E299" s="108"/>
      <c r="F299" s="108"/>
      <c r="G299" s="108"/>
      <c r="H299" s="108"/>
      <c r="I299" s="108"/>
      <c r="J299" s="108"/>
      <c r="K299" s="108"/>
    </row>
    <row r="300" spans="2:21" s="152" customFormat="1" x14ac:dyDescent="0.2">
      <c r="B300" s="153"/>
      <c r="E300" s="108"/>
      <c r="F300" s="108"/>
      <c r="G300" s="108"/>
      <c r="H300" s="108"/>
      <c r="I300" s="108"/>
      <c r="J300" s="108"/>
      <c r="K300" s="108"/>
    </row>
    <row r="301" spans="2:21" s="152" customFormat="1" x14ac:dyDescent="0.2">
      <c r="B301" s="153"/>
      <c r="E301" s="108"/>
      <c r="F301" s="108"/>
      <c r="G301" s="108"/>
      <c r="H301" s="108"/>
      <c r="I301" s="108"/>
      <c r="J301" s="108"/>
      <c r="K301" s="108"/>
    </row>
    <row r="302" spans="2:21" s="152" customFormat="1" x14ac:dyDescent="0.2">
      <c r="B302" s="153"/>
      <c r="E302" s="108"/>
      <c r="F302" s="108"/>
      <c r="G302" s="108"/>
      <c r="H302" s="108"/>
      <c r="I302" s="108"/>
      <c r="J302" s="108"/>
      <c r="K302" s="108"/>
    </row>
    <row r="303" spans="2:21" s="152" customFormat="1" x14ac:dyDescent="0.2">
      <c r="B303" s="153"/>
      <c r="E303" s="108"/>
      <c r="F303" s="108"/>
      <c r="G303" s="108"/>
      <c r="H303" s="108"/>
      <c r="I303" s="108"/>
      <c r="J303" s="108"/>
      <c r="K303" s="108"/>
    </row>
    <row r="304" spans="2:21" s="152" customFormat="1" x14ac:dyDescent="0.2">
      <c r="B304" s="153"/>
    </row>
    <row r="305" spans="2:2" s="152" customFormat="1" x14ac:dyDescent="0.2">
      <c r="B305" s="153"/>
    </row>
    <row r="306" spans="2:2" s="152" customFormat="1" x14ac:dyDescent="0.2">
      <c r="B306" s="153"/>
    </row>
    <row r="307" spans="2:2" s="152" customFormat="1" x14ac:dyDescent="0.2">
      <c r="B307" s="153"/>
    </row>
    <row r="308" spans="2:2" s="152" customFormat="1" x14ac:dyDescent="0.2">
      <c r="B308" s="153"/>
    </row>
    <row r="309" spans="2:2" s="152" customFormat="1" x14ac:dyDescent="0.2">
      <c r="B309" s="153"/>
    </row>
    <row r="310" spans="2:2" s="152" customFormat="1" x14ac:dyDescent="0.2">
      <c r="B310" s="153"/>
    </row>
    <row r="311" spans="2:2" s="152" customFormat="1" x14ac:dyDescent="0.2">
      <c r="B311" s="153"/>
    </row>
    <row r="312" spans="2:2" s="152" customFormat="1" x14ac:dyDescent="0.2">
      <c r="B312" s="153"/>
    </row>
    <row r="313" spans="2:2" s="152" customFormat="1" x14ac:dyDescent="0.2">
      <c r="B313" s="153"/>
    </row>
    <row r="314" spans="2:2" s="152" customFormat="1" x14ac:dyDescent="0.2">
      <c r="B314" s="153"/>
    </row>
    <row r="315" spans="2:2" s="152" customFormat="1" x14ac:dyDescent="0.2">
      <c r="B315" s="153"/>
    </row>
    <row r="316" spans="2:2" s="152" customFormat="1" x14ac:dyDescent="0.2">
      <c r="B316" s="153"/>
    </row>
    <row r="317" spans="2:2" s="152" customFormat="1" x14ac:dyDescent="0.2">
      <c r="B317" s="153"/>
    </row>
    <row r="318" spans="2:2" s="152" customFormat="1" x14ac:dyDescent="0.2">
      <c r="B318" s="153"/>
    </row>
    <row r="319" spans="2:2" s="152" customFormat="1" x14ac:dyDescent="0.2">
      <c r="B319" s="153"/>
    </row>
    <row r="320" spans="2:2" s="152" customFormat="1" x14ac:dyDescent="0.2">
      <c r="B320" s="153"/>
    </row>
    <row r="321" spans="2:25" s="152" customFormat="1" x14ac:dyDescent="0.2">
      <c r="B321" s="153"/>
    </row>
    <row r="322" spans="2:25" s="152" customFormat="1" x14ac:dyDescent="0.2">
      <c r="B322" s="153"/>
    </row>
    <row r="323" spans="2:25" s="152" customFormat="1" ht="17" thickBot="1" x14ac:dyDescent="0.25">
      <c r="B323" s="153"/>
    </row>
    <row r="324" spans="2:25" s="24" customFormat="1" x14ac:dyDescent="0.2">
      <c r="B324" s="101"/>
      <c r="C324" s="101" t="s">
        <v>24</v>
      </c>
      <c r="D324" s="101" t="s">
        <v>49</v>
      </c>
      <c r="E324" s="101"/>
      <c r="F324" s="101" t="s">
        <v>31</v>
      </c>
      <c r="G324" s="101"/>
      <c r="H324" s="101"/>
      <c r="I324" s="101"/>
      <c r="J324" s="101"/>
      <c r="K324" s="101"/>
      <c r="L324" s="101"/>
      <c r="M324" s="101"/>
      <c r="N324" s="101"/>
      <c r="O324" s="101"/>
      <c r="P324" s="101"/>
      <c r="Q324" s="101"/>
      <c r="R324" s="101"/>
      <c r="S324" s="101"/>
      <c r="T324" s="101"/>
      <c r="U324" s="101"/>
    </row>
    <row r="325" spans="2:25" customFormat="1" x14ac:dyDescent="0.2">
      <c r="B325" s="9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x14ac:dyDescent="0.2">
      <c r="B326" s="98"/>
      <c r="C326" s="108" t="s">
        <v>137</v>
      </c>
      <c r="D326" s="108"/>
      <c r="E326" s="108"/>
      <c r="F326" s="108" t="s">
        <v>138</v>
      </c>
      <c r="G326" s="108"/>
      <c r="H326" s="108"/>
      <c r="I326" s="108"/>
      <c r="J326" s="108"/>
      <c r="K326" s="108"/>
      <c r="L326" s="108"/>
      <c r="M326" s="108"/>
      <c r="N326" s="108"/>
      <c r="O326" s="108"/>
      <c r="P326" s="108"/>
      <c r="Q326" s="108"/>
      <c r="R326" s="108"/>
      <c r="S326" s="108"/>
    </row>
    <row r="327" spans="2:25" customFormat="1" x14ac:dyDescent="0.2">
      <c r="B327" s="98"/>
      <c r="C327" s="108"/>
      <c r="D327" s="108"/>
      <c r="E327" s="108"/>
      <c r="F327" s="108"/>
      <c r="G327" s="108"/>
      <c r="H327" s="108"/>
      <c r="I327" s="108"/>
      <c r="J327" s="108"/>
      <c r="K327" s="108"/>
      <c r="L327" s="108"/>
      <c r="M327" s="108"/>
      <c r="N327" s="108"/>
      <c r="O327" s="108"/>
      <c r="P327" s="108"/>
      <c r="Q327" s="108"/>
      <c r="R327" s="108"/>
      <c r="S327" s="108"/>
    </row>
    <row r="328" spans="2:25" customFormat="1" x14ac:dyDescent="0.2">
      <c r="B328" s="98"/>
      <c r="C328" s="108"/>
      <c r="D328" s="108" t="s">
        <v>139</v>
      </c>
      <c r="E328" s="108"/>
      <c r="F328" s="108" t="s">
        <v>157</v>
      </c>
      <c r="G328" s="108"/>
      <c r="H328" s="108"/>
      <c r="I328" s="108"/>
      <c r="J328" s="108"/>
      <c r="K328" s="108"/>
      <c r="L328" s="108"/>
      <c r="M328" s="108"/>
      <c r="N328" s="108"/>
      <c r="O328" s="108"/>
      <c r="P328" s="108"/>
      <c r="Q328" s="108"/>
      <c r="R328" s="108"/>
      <c r="S328" s="108"/>
      <c r="T328" s="108"/>
      <c r="U328" s="108"/>
    </row>
    <row r="329" spans="2:25" customFormat="1" x14ac:dyDescent="0.2">
      <c r="B329" s="98"/>
      <c r="C329" s="108"/>
      <c r="D329" s="108"/>
      <c r="E329" s="108"/>
      <c r="F329" s="108"/>
      <c r="G329" s="108"/>
      <c r="H329" s="108"/>
      <c r="I329" s="108"/>
      <c r="J329" s="108"/>
      <c r="K329" s="108"/>
      <c r="L329" s="108"/>
      <c r="M329" s="108"/>
      <c r="N329" s="108"/>
      <c r="O329" s="108"/>
      <c r="P329" s="108"/>
      <c r="Q329" s="108"/>
      <c r="R329" s="108"/>
      <c r="S329" s="108"/>
      <c r="T329" s="108"/>
      <c r="U329" s="108"/>
    </row>
    <row r="330" spans="2:25" customFormat="1" x14ac:dyDescent="0.2">
      <c r="B330" s="98"/>
      <c r="C330" s="108"/>
      <c r="D330" s="108"/>
      <c r="E330" s="108"/>
      <c r="F330" s="108"/>
      <c r="G330" s="108"/>
      <c r="I330" s="108"/>
      <c r="J330" s="108"/>
      <c r="K330" s="108"/>
      <c r="L330" s="108"/>
      <c r="M330" s="108"/>
      <c r="N330" s="108"/>
      <c r="O330" s="108"/>
      <c r="P330" s="108"/>
      <c r="Q330" s="108"/>
      <c r="R330" s="108"/>
      <c r="S330" s="108"/>
      <c r="T330" s="108"/>
      <c r="U330" s="108"/>
    </row>
    <row r="331" spans="2:25" customFormat="1" x14ac:dyDescent="0.2">
      <c r="B331" s="98"/>
      <c r="C331" s="108"/>
      <c r="D331" s="108"/>
      <c r="E331" s="108"/>
      <c r="F331" s="108"/>
      <c r="G331" s="108"/>
      <c r="H331" s="108"/>
      <c r="I331" s="108"/>
      <c r="J331" s="108"/>
      <c r="K331" s="108"/>
      <c r="L331" s="108"/>
      <c r="M331" s="108"/>
      <c r="N331" s="108"/>
      <c r="O331" s="108"/>
      <c r="P331" s="108"/>
      <c r="Q331" s="108"/>
      <c r="R331" s="108"/>
      <c r="S331" s="108"/>
      <c r="T331" s="108"/>
      <c r="U331" s="108"/>
    </row>
    <row r="332" spans="2:25" customFormat="1" x14ac:dyDescent="0.2">
      <c r="B332" s="98"/>
      <c r="C332" s="108"/>
      <c r="D332" s="108"/>
      <c r="E332" s="108"/>
      <c r="H332" s="108"/>
      <c r="I332" s="108"/>
      <c r="J332" s="108"/>
      <c r="K332" s="108"/>
      <c r="L332" s="108"/>
      <c r="M332" s="108"/>
      <c r="N332" s="108"/>
      <c r="O332" s="108"/>
      <c r="P332" s="108"/>
      <c r="Q332" s="108"/>
      <c r="R332" s="108"/>
      <c r="S332" s="108"/>
      <c r="T332" s="108"/>
      <c r="U332" s="108"/>
    </row>
    <row r="333" spans="2:25" customFormat="1" x14ac:dyDescent="0.2">
      <c r="B333" s="98"/>
      <c r="C333" s="108"/>
      <c r="D333" s="108"/>
      <c r="E333" s="108"/>
      <c r="F333" s="111" t="s">
        <v>140</v>
      </c>
      <c r="G333" s="111"/>
      <c r="H333" s="108"/>
      <c r="I333" s="108"/>
      <c r="J333" s="108"/>
      <c r="K333" s="108"/>
      <c r="L333" s="108"/>
      <c r="M333" s="108"/>
      <c r="N333" s="108"/>
      <c r="O333" s="108"/>
      <c r="P333" s="108"/>
      <c r="Q333" s="108"/>
      <c r="R333" s="108"/>
      <c r="S333" s="108"/>
      <c r="T333" s="108"/>
      <c r="U333" s="108"/>
    </row>
    <row r="334" spans="2:25" customFormat="1" x14ac:dyDescent="0.2">
      <c r="B334" s="98"/>
      <c r="C334" s="108"/>
      <c r="D334" s="108"/>
      <c r="E334" s="108"/>
      <c r="F334" s="108" t="s">
        <v>141</v>
      </c>
      <c r="G334" s="108"/>
      <c r="H334" s="108"/>
      <c r="I334" s="108" t="s">
        <v>142</v>
      </c>
      <c r="J334" s="108"/>
      <c r="K334" s="108"/>
      <c r="L334" s="108"/>
      <c r="M334" s="108"/>
      <c r="N334" s="108"/>
      <c r="O334" s="108"/>
      <c r="P334" s="108"/>
      <c r="Q334" s="108"/>
      <c r="R334" s="108"/>
      <c r="S334" s="108"/>
      <c r="T334" s="108"/>
      <c r="U334" s="108"/>
    </row>
    <row r="335" spans="2:25" customFormat="1" x14ac:dyDescent="0.2">
      <c r="B335" s="98"/>
      <c r="C335" s="108"/>
      <c r="D335" s="108"/>
      <c r="E335" s="108"/>
      <c r="F335" s="108" t="s">
        <v>143</v>
      </c>
      <c r="G335" s="108"/>
      <c r="H335" s="108">
        <v>16.7</v>
      </c>
      <c r="I335" s="108" t="s">
        <v>144</v>
      </c>
      <c r="J335" s="108"/>
      <c r="K335" s="108"/>
      <c r="L335" s="108"/>
      <c r="M335" s="108"/>
      <c r="N335" s="108"/>
      <c r="O335" s="108"/>
      <c r="P335" s="108"/>
      <c r="Q335" s="108"/>
      <c r="R335" s="108"/>
      <c r="S335" s="108"/>
      <c r="T335" s="108"/>
      <c r="U335" s="108"/>
    </row>
    <row r="336" spans="2:25" customFormat="1" x14ac:dyDescent="0.2">
      <c r="B336" s="98"/>
      <c r="C336" s="108"/>
      <c r="D336" s="108"/>
      <c r="E336" s="108"/>
      <c r="F336" s="108" t="s">
        <v>145</v>
      </c>
      <c r="G336" s="108"/>
      <c r="H336" s="108">
        <v>61.145000000000003</v>
      </c>
      <c r="I336" s="108" t="s">
        <v>146</v>
      </c>
      <c r="J336" s="108"/>
      <c r="K336" s="108"/>
      <c r="L336" s="108"/>
      <c r="M336" s="108"/>
      <c r="N336" s="108"/>
      <c r="O336" s="108"/>
      <c r="P336" s="108"/>
      <c r="Q336" s="108"/>
      <c r="R336" s="108"/>
      <c r="S336" s="108"/>
      <c r="T336" s="108"/>
      <c r="U336" s="108"/>
    </row>
    <row r="337" spans="2:21" customFormat="1" x14ac:dyDescent="0.2">
      <c r="B337" s="98"/>
      <c r="C337" s="108"/>
      <c r="D337" s="108"/>
      <c r="E337" s="108"/>
      <c r="F337" s="108" t="s">
        <v>147</v>
      </c>
      <c r="G337" s="108"/>
      <c r="H337" s="108">
        <v>4.8920000000000003</v>
      </c>
      <c r="I337" s="108" t="s">
        <v>146</v>
      </c>
      <c r="J337" s="108"/>
      <c r="K337" s="108"/>
      <c r="L337" s="108"/>
      <c r="M337" s="108"/>
      <c r="N337" s="108"/>
      <c r="O337" s="108"/>
      <c r="P337" s="108"/>
      <c r="Q337" s="108"/>
      <c r="R337" s="108"/>
      <c r="S337" s="108"/>
      <c r="T337" s="108"/>
      <c r="U337" s="108"/>
    </row>
    <row r="338" spans="2:21" customFormat="1" x14ac:dyDescent="0.2">
      <c r="B338" s="98"/>
      <c r="C338" s="108"/>
      <c r="D338" s="108"/>
      <c r="E338" s="108"/>
      <c r="F338" s="108" t="s">
        <v>148</v>
      </c>
      <c r="G338" s="108"/>
      <c r="H338" s="122">
        <f>H336/H337</f>
        <v>12.498977923139821</v>
      </c>
      <c r="I338" s="108"/>
      <c r="J338" s="108"/>
      <c r="K338" s="108"/>
      <c r="L338" s="108"/>
      <c r="M338" s="108"/>
      <c r="N338" s="108"/>
      <c r="O338" s="108"/>
      <c r="P338" s="108"/>
      <c r="Q338" s="108"/>
      <c r="R338" s="108"/>
      <c r="S338" s="108"/>
      <c r="T338" s="108"/>
      <c r="U338" s="108"/>
    </row>
    <row r="339" spans="2:21" customFormat="1" x14ac:dyDescent="0.2">
      <c r="B339" s="98"/>
      <c r="C339" s="108"/>
      <c r="D339" s="108"/>
      <c r="E339" s="108"/>
      <c r="F339" s="108" t="s">
        <v>149</v>
      </c>
      <c r="G339" s="108"/>
      <c r="H339" s="108">
        <v>12.228999999999999</v>
      </c>
      <c r="I339" s="108" t="s">
        <v>146</v>
      </c>
      <c r="J339" s="108"/>
      <c r="K339" s="108"/>
      <c r="L339" s="108"/>
      <c r="M339" s="108"/>
      <c r="N339" s="108"/>
      <c r="O339" s="108"/>
      <c r="P339" s="108"/>
      <c r="Q339" s="108"/>
      <c r="R339" s="108"/>
      <c r="S339" s="108"/>
      <c r="T339" s="108"/>
      <c r="U339" s="108"/>
    </row>
    <row r="340" spans="2:21" customFormat="1" x14ac:dyDescent="0.2">
      <c r="B340" s="98"/>
      <c r="C340" s="108"/>
      <c r="D340" s="108"/>
      <c r="E340" s="108"/>
      <c r="F340" s="108" t="s">
        <v>150</v>
      </c>
      <c r="G340" s="108"/>
      <c r="H340" s="108">
        <v>0.97799999999999998</v>
      </c>
      <c r="I340" s="108" t="s">
        <v>146</v>
      </c>
      <c r="J340" s="108"/>
      <c r="K340" s="108"/>
      <c r="L340" s="108"/>
      <c r="M340" s="108"/>
      <c r="N340" s="108"/>
      <c r="O340" s="108"/>
      <c r="P340" s="108"/>
      <c r="Q340" s="108"/>
      <c r="R340" s="108"/>
      <c r="S340" s="108"/>
      <c r="T340" s="108"/>
      <c r="U340" s="108"/>
    </row>
    <row r="341" spans="2:21" customFormat="1" x14ac:dyDescent="0.2">
      <c r="B341" s="98"/>
      <c r="C341" s="108"/>
      <c r="D341" s="108"/>
      <c r="E341" s="108"/>
      <c r="J341" s="108"/>
      <c r="K341" s="108"/>
      <c r="L341" s="108"/>
      <c r="M341" s="108"/>
      <c r="N341" s="108"/>
      <c r="O341" s="108"/>
      <c r="P341" s="108"/>
      <c r="Q341" s="108"/>
      <c r="R341" s="108"/>
      <c r="S341" s="108"/>
      <c r="T341" s="108"/>
      <c r="U341" s="108"/>
    </row>
    <row r="342" spans="2:21" customFormat="1" x14ac:dyDescent="0.2">
      <c r="B342" s="98"/>
      <c r="C342" s="108"/>
      <c r="D342" s="108"/>
      <c r="E342" s="108"/>
      <c r="J342" s="108"/>
      <c r="K342" s="108"/>
      <c r="L342" s="108"/>
      <c r="M342" s="108"/>
      <c r="N342" s="108"/>
      <c r="O342" s="108"/>
      <c r="P342" s="108"/>
      <c r="Q342" s="108"/>
      <c r="R342" s="108"/>
      <c r="S342" s="108"/>
      <c r="T342" s="108"/>
      <c r="U342" s="108"/>
    </row>
    <row r="343" spans="2:21" customFormat="1" x14ac:dyDescent="0.2">
      <c r="B343" s="98"/>
      <c r="C343" s="108"/>
      <c r="D343" s="108"/>
      <c r="E343" s="108"/>
      <c r="J343" s="108"/>
      <c r="K343" s="108"/>
      <c r="L343" s="108"/>
      <c r="M343" s="108"/>
      <c r="N343" s="108"/>
      <c r="O343" s="108"/>
      <c r="P343" s="108"/>
      <c r="Q343" s="108"/>
      <c r="R343" s="108"/>
      <c r="S343" s="108"/>
      <c r="T343" s="108"/>
      <c r="U343" s="108"/>
    </row>
    <row r="344" spans="2:21" customFormat="1" x14ac:dyDescent="0.2">
      <c r="B344" s="98"/>
      <c r="C344" s="108"/>
      <c r="D344" s="108"/>
      <c r="E344" s="108"/>
      <c r="F344" s="111" t="s">
        <v>151</v>
      </c>
      <c r="G344" s="111"/>
      <c r="H344" s="108"/>
      <c r="I344" s="108"/>
      <c r="J344" s="108"/>
      <c r="K344" s="108"/>
      <c r="L344" s="108"/>
      <c r="M344" s="108"/>
      <c r="N344" s="108"/>
      <c r="O344" s="108"/>
      <c r="P344" s="108"/>
      <c r="Q344" s="108"/>
      <c r="R344" s="108"/>
      <c r="S344" s="108"/>
      <c r="T344" s="108"/>
      <c r="U344" s="108"/>
    </row>
    <row r="345" spans="2:21" customFormat="1" x14ac:dyDescent="0.2">
      <c r="B345" s="98"/>
      <c r="C345" s="108"/>
      <c r="D345" s="108"/>
      <c r="E345" s="108"/>
      <c r="F345" s="108" t="s">
        <v>141</v>
      </c>
      <c r="G345" s="108"/>
      <c r="H345" s="108">
        <v>6.6</v>
      </c>
      <c r="I345" s="108" t="s">
        <v>142</v>
      </c>
      <c r="J345" s="108"/>
      <c r="K345" s="108"/>
      <c r="L345" s="108"/>
      <c r="M345" s="108"/>
      <c r="N345" s="108"/>
      <c r="O345" s="108"/>
      <c r="P345" s="108"/>
      <c r="Q345" s="108"/>
      <c r="R345" s="108"/>
      <c r="S345" s="108"/>
      <c r="T345" s="108"/>
      <c r="U345" s="108"/>
    </row>
    <row r="346" spans="2:21" customFormat="1" x14ac:dyDescent="0.2">
      <c r="B346" s="98"/>
      <c r="C346" s="108"/>
      <c r="D346" s="108"/>
      <c r="E346" s="108"/>
      <c r="F346" s="108" t="s">
        <v>143</v>
      </c>
      <c r="G346" s="108"/>
      <c r="H346" s="108">
        <v>16</v>
      </c>
      <c r="I346" s="108" t="s">
        <v>144</v>
      </c>
      <c r="J346" s="108"/>
      <c r="K346" s="108"/>
      <c r="L346" s="108"/>
      <c r="M346" s="108"/>
      <c r="N346" s="108"/>
      <c r="O346" s="108"/>
      <c r="P346" s="108"/>
      <c r="Q346" s="108"/>
      <c r="R346" s="108"/>
      <c r="S346" s="108"/>
      <c r="T346" s="108"/>
      <c r="U346" s="108"/>
    </row>
    <row r="347" spans="2:21" customFormat="1" x14ac:dyDescent="0.2">
      <c r="B347" s="98"/>
      <c r="C347" s="108"/>
      <c r="D347" s="108"/>
      <c r="E347" s="108"/>
      <c r="F347" s="108" t="s">
        <v>145</v>
      </c>
      <c r="G347" s="108"/>
      <c r="H347" s="108">
        <v>5.4039999999999999</v>
      </c>
      <c r="I347" s="108" t="s">
        <v>146</v>
      </c>
      <c r="J347" s="108"/>
      <c r="K347" s="108"/>
      <c r="L347" s="108"/>
      <c r="M347" s="108"/>
      <c r="N347" s="108"/>
      <c r="O347" s="108"/>
      <c r="P347" s="108"/>
      <c r="Q347" s="108"/>
      <c r="R347" s="108"/>
      <c r="S347" s="108"/>
      <c r="T347" s="108"/>
      <c r="U347" s="108"/>
    </row>
    <row r="348" spans="2:21" customFormat="1" x14ac:dyDescent="0.2">
      <c r="B348" s="98"/>
      <c r="C348" s="108"/>
      <c r="D348" s="108"/>
      <c r="E348" s="108"/>
      <c r="F348" s="108" t="s">
        <v>147</v>
      </c>
      <c r="G348" s="108"/>
      <c r="H348" s="108">
        <v>2.972</v>
      </c>
      <c r="I348" s="108" t="s">
        <v>146</v>
      </c>
      <c r="J348" s="108"/>
      <c r="K348" s="108"/>
      <c r="L348" s="108"/>
      <c r="M348" s="108"/>
      <c r="N348" s="108"/>
      <c r="O348" s="108"/>
      <c r="P348" s="108"/>
      <c r="Q348" s="108"/>
      <c r="R348" s="108"/>
      <c r="S348" s="108"/>
      <c r="T348" s="108"/>
      <c r="U348" s="108"/>
    </row>
    <row r="349" spans="2:21" customFormat="1" x14ac:dyDescent="0.2">
      <c r="B349" s="98"/>
      <c r="C349" s="108"/>
      <c r="D349" s="108"/>
      <c r="E349" s="108"/>
      <c r="F349" s="108" t="s">
        <v>148</v>
      </c>
      <c r="G349" s="108"/>
      <c r="H349" s="122">
        <f>H347/H348</f>
        <v>1.8183041722745625</v>
      </c>
      <c r="I349" s="108"/>
      <c r="J349" s="108"/>
      <c r="K349" s="108"/>
      <c r="L349" s="108"/>
      <c r="M349" s="108"/>
      <c r="N349" s="108"/>
      <c r="O349" s="108"/>
      <c r="P349" s="108"/>
      <c r="Q349" s="108"/>
      <c r="R349" s="108"/>
      <c r="S349" s="108"/>
      <c r="T349" s="108"/>
      <c r="U349" s="108"/>
    </row>
    <row r="350" spans="2:21" customFormat="1" x14ac:dyDescent="0.2">
      <c r="B350" s="98"/>
      <c r="C350" s="108"/>
      <c r="D350" s="108"/>
      <c r="E350" s="108"/>
      <c r="F350" s="108" t="s">
        <v>149</v>
      </c>
      <c r="G350" s="108"/>
      <c r="H350" s="108">
        <v>2.7280000000000002</v>
      </c>
      <c r="I350" s="108" t="s">
        <v>146</v>
      </c>
      <c r="J350" s="108"/>
      <c r="K350" s="108"/>
      <c r="L350" s="108"/>
      <c r="M350" s="108"/>
      <c r="N350" s="108"/>
      <c r="O350" s="108"/>
      <c r="P350" s="108"/>
      <c r="Q350" s="108"/>
      <c r="R350" s="108"/>
      <c r="S350" s="108"/>
      <c r="T350" s="108"/>
      <c r="U350" s="108"/>
    </row>
    <row r="351" spans="2:21" customFormat="1" x14ac:dyDescent="0.2">
      <c r="B351" s="98"/>
      <c r="C351" s="108"/>
      <c r="D351" s="108"/>
      <c r="E351" s="108"/>
      <c r="F351" s="108" t="s">
        <v>150</v>
      </c>
      <c r="G351" s="108"/>
      <c r="H351" s="108">
        <v>1.5009999999999999</v>
      </c>
      <c r="I351" s="108" t="s">
        <v>146</v>
      </c>
      <c r="J351" s="108"/>
      <c r="K351" s="108"/>
      <c r="L351" s="108"/>
      <c r="M351" s="108"/>
      <c r="N351" s="108"/>
      <c r="O351" s="108"/>
      <c r="P351" s="108"/>
      <c r="Q351" s="108"/>
      <c r="R351" s="108"/>
      <c r="S351" s="108"/>
      <c r="T351" s="108"/>
      <c r="U351" s="108"/>
    </row>
    <row r="352" spans="2:21" customFormat="1" x14ac:dyDescent="0.2">
      <c r="B352" s="98"/>
      <c r="C352" s="108"/>
      <c r="D352" s="108"/>
      <c r="E352" s="108"/>
      <c r="F352" s="108"/>
      <c r="G352" s="108"/>
      <c r="H352" s="108"/>
      <c r="I352" s="108"/>
      <c r="J352" s="108"/>
      <c r="K352" s="108"/>
      <c r="L352" s="108"/>
      <c r="M352" s="108"/>
      <c r="N352" s="108"/>
      <c r="O352" s="108"/>
      <c r="P352" s="108"/>
      <c r="Q352" s="108"/>
      <c r="R352" s="108"/>
      <c r="S352" s="108"/>
      <c r="T352" s="108"/>
      <c r="U352" s="108"/>
    </row>
    <row r="353" spans="2:25" customFormat="1" x14ac:dyDescent="0.2">
      <c r="B353" s="98"/>
      <c r="C353" s="108"/>
      <c r="D353" s="108"/>
      <c r="E353" s="108"/>
      <c r="F353" s="111" t="s">
        <v>152</v>
      </c>
      <c r="G353" s="111"/>
      <c r="H353" s="108"/>
      <c r="I353" s="108"/>
      <c r="J353" s="108"/>
      <c r="K353" s="108"/>
      <c r="L353" s="108"/>
      <c r="M353" s="108"/>
      <c r="N353" s="108"/>
      <c r="O353" s="108"/>
      <c r="P353" s="108"/>
      <c r="Q353" s="108"/>
      <c r="R353" s="108"/>
      <c r="S353" s="108"/>
      <c r="T353" s="108"/>
      <c r="U353" s="108"/>
    </row>
    <row r="354" spans="2:25" customFormat="1" x14ac:dyDescent="0.2">
      <c r="B354" s="98"/>
      <c r="C354" s="108"/>
      <c r="D354" s="108"/>
      <c r="E354" s="108"/>
      <c r="F354" s="108" t="s">
        <v>143</v>
      </c>
      <c r="G354" s="108"/>
      <c r="H354" s="108">
        <f>AVERAGE(H335,H346)</f>
        <v>16.350000000000001</v>
      </c>
      <c r="I354" s="108" t="s">
        <v>144</v>
      </c>
      <c r="J354" s="108"/>
      <c r="K354" s="108"/>
      <c r="L354" s="108"/>
      <c r="M354" s="108"/>
      <c r="N354" s="108"/>
      <c r="O354" s="108"/>
      <c r="P354" s="108"/>
      <c r="Q354" s="108"/>
      <c r="R354" s="108"/>
      <c r="S354" s="108"/>
      <c r="T354" s="108"/>
      <c r="U354" s="108"/>
    </row>
    <row r="355" spans="2:25" customFormat="1" x14ac:dyDescent="0.2">
      <c r="B355" s="98"/>
      <c r="C355" s="108"/>
      <c r="D355" s="108"/>
      <c r="E355" s="108"/>
      <c r="F355" s="108"/>
      <c r="G355" s="108"/>
      <c r="H355" s="108"/>
      <c r="I355" s="108"/>
      <c r="J355" s="108"/>
      <c r="K355" s="108"/>
      <c r="L355" s="108"/>
      <c r="M355" s="108"/>
      <c r="N355" s="108"/>
      <c r="O355" s="108"/>
      <c r="P355" s="108"/>
      <c r="Q355" s="108"/>
      <c r="R355" s="108"/>
      <c r="S355" s="108"/>
      <c r="T355" s="108"/>
      <c r="U355" s="108"/>
    </row>
    <row r="356" spans="2:25" customFormat="1" x14ac:dyDescent="0.2">
      <c r="B356" s="98"/>
      <c r="C356" s="108"/>
      <c r="D356" s="108"/>
      <c r="E356" s="108"/>
      <c r="F356" s="111" t="s">
        <v>153</v>
      </c>
      <c r="G356" s="111"/>
      <c r="H356" s="108"/>
      <c r="I356" s="108"/>
      <c r="J356" s="108"/>
      <c r="K356" s="108"/>
      <c r="L356" s="108"/>
      <c r="M356" s="108"/>
      <c r="N356" s="108"/>
      <c r="O356" s="108"/>
      <c r="P356" s="108"/>
      <c r="Q356" s="108"/>
      <c r="R356" s="108"/>
      <c r="S356" s="108"/>
      <c r="T356" s="108"/>
      <c r="U356" s="108"/>
    </row>
    <row r="357" spans="2:25" customFormat="1" x14ac:dyDescent="0.2">
      <c r="B357" s="98"/>
      <c r="C357" s="108"/>
      <c r="D357" s="108"/>
      <c r="E357" s="108"/>
      <c r="F357" s="108" t="s">
        <v>154</v>
      </c>
      <c r="G357" s="108"/>
      <c r="H357" s="108">
        <f>H340+H351</f>
        <v>2.4790000000000001</v>
      </c>
      <c r="I357" s="108" t="s">
        <v>146</v>
      </c>
      <c r="J357" s="108"/>
      <c r="K357" s="108"/>
      <c r="L357" s="108"/>
      <c r="M357" s="108"/>
      <c r="N357" s="108"/>
      <c r="O357" s="108"/>
      <c r="P357" s="108"/>
      <c r="Q357" s="108"/>
      <c r="R357" s="108"/>
      <c r="S357" s="108"/>
      <c r="T357" s="108"/>
      <c r="U357" s="108"/>
    </row>
    <row r="358" spans="2:25" customFormat="1" x14ac:dyDescent="0.2">
      <c r="B358" s="98"/>
      <c r="C358" s="108"/>
      <c r="D358" s="108"/>
      <c r="E358" s="108"/>
      <c r="F358" s="108" t="s">
        <v>155</v>
      </c>
      <c r="G358" s="108"/>
      <c r="H358" s="122">
        <f>H335*H340+H346*H351</f>
        <v>40.348599999999998</v>
      </c>
      <c r="I358" s="108" t="s">
        <v>156</v>
      </c>
      <c r="J358" s="108"/>
      <c r="K358" s="108"/>
      <c r="L358" s="108"/>
      <c r="M358" s="108"/>
      <c r="N358" s="108"/>
      <c r="O358" s="108"/>
      <c r="P358" s="108"/>
      <c r="Q358" s="108"/>
      <c r="R358" s="108"/>
      <c r="S358" s="108"/>
      <c r="T358" s="108"/>
      <c r="U358" s="108"/>
    </row>
    <row r="359" spans="2:25" customFormat="1" x14ac:dyDescent="0.2">
      <c r="B359" s="98"/>
      <c r="C359" s="108"/>
      <c r="D359" s="108"/>
      <c r="E359" s="108"/>
      <c r="F359" s="108"/>
      <c r="G359" s="108"/>
      <c r="H359" s="108"/>
      <c r="I359" s="108"/>
      <c r="J359" s="108"/>
      <c r="K359" s="108"/>
      <c r="L359" s="108"/>
      <c r="M359" s="108"/>
      <c r="N359" s="108"/>
      <c r="O359" s="108"/>
      <c r="P359" s="108"/>
      <c r="Q359" s="108"/>
      <c r="R359" s="108"/>
      <c r="S359" s="108"/>
      <c r="T359" s="108"/>
      <c r="U359" s="108"/>
    </row>
    <row r="360" spans="2:25" customFormat="1" x14ac:dyDescent="0.2">
      <c r="B360" s="98"/>
      <c r="C360" s="108"/>
      <c r="D360" s="108"/>
      <c r="E360" s="108"/>
      <c r="F360" s="108"/>
      <c r="G360" s="108"/>
      <c r="H360" s="108"/>
      <c r="I360" s="108"/>
      <c r="J360" s="108"/>
      <c r="K360" s="108"/>
      <c r="L360" s="108"/>
      <c r="M360" s="108"/>
      <c r="N360" s="108"/>
      <c r="O360" s="108"/>
      <c r="P360" s="108"/>
      <c r="Q360" s="108"/>
      <c r="R360" s="108"/>
      <c r="S360" s="108"/>
      <c r="T360" s="108"/>
      <c r="U360" s="108"/>
    </row>
    <row r="361" spans="2:25" customFormat="1" x14ac:dyDescent="0.2">
      <c r="B361" s="98"/>
      <c r="C361" s="108"/>
      <c r="D361" s="108"/>
      <c r="E361" s="108"/>
      <c r="F361" s="108"/>
      <c r="G361" s="108"/>
      <c r="H361" s="108"/>
      <c r="I361" s="108"/>
      <c r="J361" s="108"/>
      <c r="K361" s="108"/>
      <c r="L361" s="108"/>
      <c r="M361" s="108"/>
      <c r="N361" s="108"/>
      <c r="O361" s="108"/>
      <c r="P361" s="108"/>
      <c r="Q361" s="108"/>
      <c r="R361" s="108"/>
      <c r="S361" s="108"/>
      <c r="T361" s="108"/>
      <c r="U361" s="108"/>
    </row>
    <row r="362" spans="2:25" customFormat="1" x14ac:dyDescent="0.2">
      <c r="B362" s="98"/>
      <c r="C362" s="108"/>
      <c r="D362" s="108"/>
      <c r="E362" s="108"/>
      <c r="F362" s="108"/>
      <c r="G362" s="108"/>
      <c r="H362" s="108"/>
      <c r="I362" s="108"/>
      <c r="J362" s="108"/>
      <c r="K362" s="108"/>
      <c r="L362" s="108"/>
      <c r="M362" s="108"/>
      <c r="N362" s="108"/>
      <c r="O362" s="108"/>
      <c r="P362" s="108"/>
      <c r="Q362" s="108"/>
      <c r="R362" s="108"/>
      <c r="S362" s="108"/>
      <c r="T362" s="108"/>
      <c r="U362" s="108"/>
    </row>
    <row r="363" spans="2:25" customFormat="1" x14ac:dyDescent="0.2">
      <c r="B363" s="98"/>
      <c r="C363" s="108"/>
      <c r="D363" s="108"/>
      <c r="E363" s="108"/>
      <c r="F363" s="108"/>
      <c r="G363" s="108"/>
      <c r="H363" s="108"/>
      <c r="I363" s="108"/>
      <c r="J363" s="108"/>
      <c r="K363" s="108"/>
      <c r="L363" s="108"/>
      <c r="M363" s="108"/>
      <c r="N363" s="108"/>
      <c r="O363" s="108"/>
      <c r="P363" s="108"/>
      <c r="Q363" s="108"/>
      <c r="R363" s="108"/>
      <c r="S363" s="108"/>
      <c r="T363" s="108"/>
      <c r="U363" s="108"/>
    </row>
    <row r="364" spans="2:25" customFormat="1" x14ac:dyDescent="0.2">
      <c r="B364" s="98"/>
      <c r="C364" s="108"/>
      <c r="D364" s="108"/>
      <c r="E364" s="108"/>
      <c r="F364" s="108"/>
      <c r="G364" s="108"/>
      <c r="H364" s="108"/>
      <c r="I364" s="108"/>
      <c r="J364" s="108"/>
      <c r="K364" s="108"/>
      <c r="L364" s="108"/>
      <c r="M364" s="108"/>
      <c r="N364" s="108"/>
      <c r="O364" s="108"/>
      <c r="P364" s="108"/>
      <c r="Q364" s="108"/>
      <c r="R364" s="108"/>
      <c r="S364" s="108"/>
      <c r="T364" s="108"/>
      <c r="U364" s="108"/>
    </row>
    <row r="365" spans="2:25" customFormat="1" x14ac:dyDescent="0.2">
      <c r="B365" s="98"/>
      <c r="C365" s="108"/>
      <c r="D365" s="108"/>
      <c r="E365" s="108"/>
      <c r="F365" s="108"/>
      <c r="G365" s="108"/>
      <c r="H365" s="108"/>
      <c r="I365" s="108"/>
      <c r="J365" s="108"/>
      <c r="K365" s="108"/>
      <c r="L365" s="108"/>
      <c r="M365" s="108"/>
      <c r="N365" s="108"/>
      <c r="O365" s="108"/>
      <c r="P365" s="108"/>
      <c r="Q365" s="108"/>
      <c r="R365" s="108"/>
      <c r="S365" s="108"/>
      <c r="T365" s="108"/>
      <c r="U365" s="108"/>
    </row>
    <row r="366" spans="2:25" customFormat="1" ht="17" thickBot="1" x14ac:dyDescent="0.25">
      <c r="B366" s="98"/>
      <c r="C366" s="108"/>
      <c r="D366" s="108"/>
      <c r="E366" s="108"/>
      <c r="F366" s="108"/>
      <c r="G366" s="108"/>
      <c r="H366" s="108"/>
      <c r="I366" s="108"/>
      <c r="J366" s="108"/>
      <c r="K366" s="108"/>
      <c r="L366" s="108"/>
      <c r="M366" s="108"/>
      <c r="N366" s="108"/>
      <c r="O366" s="108"/>
      <c r="P366" s="108"/>
      <c r="Q366" s="108"/>
      <c r="R366" s="108"/>
      <c r="S366" s="108"/>
      <c r="T366" s="108"/>
      <c r="U366" s="108"/>
    </row>
    <row r="367" spans="2:25" s="24" customFormat="1" x14ac:dyDescent="0.2">
      <c r="B367" s="101"/>
      <c r="C367" s="101" t="s">
        <v>24</v>
      </c>
      <c r="D367" s="101" t="s">
        <v>49</v>
      </c>
      <c r="E367" s="101"/>
      <c r="F367" s="101" t="s">
        <v>31</v>
      </c>
      <c r="G367" s="101"/>
      <c r="H367" s="101"/>
      <c r="I367" s="101"/>
      <c r="J367" s="101"/>
      <c r="K367" s="101"/>
      <c r="L367" s="101"/>
      <c r="M367" s="101"/>
      <c r="N367" s="101"/>
      <c r="O367" s="101"/>
      <c r="P367" s="101"/>
      <c r="Q367" s="101"/>
      <c r="R367" s="101"/>
      <c r="S367" s="101"/>
      <c r="T367" s="101"/>
      <c r="U367" s="101"/>
    </row>
    <row r="368" spans="2:25" customFormat="1" x14ac:dyDescent="0.2">
      <c r="B368" s="9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row>
    <row r="369" spans="2:21" customFormat="1" x14ac:dyDescent="0.2">
      <c r="B369" s="98"/>
      <c r="C369" s="115" t="s">
        <v>158</v>
      </c>
      <c r="D369" s="108"/>
      <c r="E369" s="108"/>
      <c r="F369" s="108"/>
      <c r="G369" s="108"/>
      <c r="H369" s="108"/>
      <c r="I369" s="108"/>
      <c r="J369" s="108"/>
      <c r="K369" s="108"/>
      <c r="L369" s="108"/>
      <c r="M369" s="108"/>
      <c r="N369" s="108"/>
      <c r="O369" s="108"/>
      <c r="P369" s="108"/>
      <c r="Q369" s="108"/>
      <c r="R369" s="108"/>
      <c r="S369" s="108"/>
      <c r="T369" s="108"/>
    </row>
    <row r="370" spans="2:21" customFormat="1" x14ac:dyDescent="0.2">
      <c r="B370" s="98"/>
      <c r="C370" s="108"/>
      <c r="D370" s="108"/>
      <c r="E370" s="108"/>
      <c r="F370" s="108"/>
      <c r="G370" s="108"/>
      <c r="H370" s="108"/>
      <c r="I370" s="108"/>
      <c r="J370" s="108"/>
      <c r="K370" s="108"/>
      <c r="L370" s="108"/>
      <c r="M370" s="108"/>
      <c r="N370" s="108"/>
      <c r="O370" s="108"/>
      <c r="P370" s="108"/>
      <c r="Q370" s="108"/>
      <c r="R370" s="108"/>
      <c r="S370" s="108"/>
      <c r="T370" s="108"/>
      <c r="U370" s="108"/>
    </row>
    <row r="371" spans="2:21" customFormat="1" x14ac:dyDescent="0.2">
      <c r="B371" s="98"/>
      <c r="C371" s="108"/>
      <c r="D371" s="108"/>
      <c r="E371" s="108"/>
      <c r="F371" s="108" t="s">
        <v>159</v>
      </c>
      <c r="G371" s="108"/>
      <c r="H371" s="108">
        <v>72703</v>
      </c>
      <c r="I371" s="108" t="s">
        <v>160</v>
      </c>
      <c r="J371" s="108"/>
      <c r="K371" s="108"/>
      <c r="L371" s="108"/>
      <c r="M371" s="108"/>
      <c r="N371" s="108"/>
      <c r="O371" s="108"/>
      <c r="P371" s="108"/>
      <c r="Q371" s="108"/>
      <c r="R371" s="108"/>
      <c r="S371" s="108"/>
      <c r="T371" s="108"/>
      <c r="U371" s="108"/>
    </row>
    <row r="372" spans="2:21" customFormat="1" x14ac:dyDescent="0.2">
      <c r="B372" s="98"/>
      <c r="C372" s="108"/>
      <c r="D372" s="108"/>
      <c r="E372" s="108"/>
      <c r="F372" s="108" t="s">
        <v>161</v>
      </c>
      <c r="G372" s="108"/>
      <c r="H372" s="108">
        <f>H371/1000</f>
        <v>72.703000000000003</v>
      </c>
      <c r="I372" s="108" t="s">
        <v>162</v>
      </c>
      <c r="J372" s="108"/>
      <c r="K372" s="108"/>
      <c r="L372" s="108"/>
      <c r="M372" s="108"/>
      <c r="N372" s="108"/>
      <c r="O372" s="108"/>
      <c r="P372" s="108"/>
      <c r="Q372" s="108"/>
      <c r="R372" s="108"/>
      <c r="S372" s="108"/>
      <c r="T372" s="108"/>
      <c r="U372" s="108"/>
    </row>
    <row r="373" spans="2:21" customFormat="1" x14ac:dyDescent="0.2">
      <c r="B373" s="98"/>
      <c r="C373" s="108"/>
      <c r="D373" s="108"/>
      <c r="E373" s="108"/>
      <c r="F373" s="108"/>
      <c r="G373" s="108"/>
      <c r="H373" s="108"/>
      <c r="I373" s="108"/>
      <c r="J373" s="108"/>
      <c r="K373" s="108"/>
      <c r="L373" s="108"/>
      <c r="M373" s="108"/>
      <c r="N373" s="108"/>
      <c r="O373" s="108"/>
      <c r="P373" s="108"/>
      <c r="Q373" s="108"/>
      <c r="R373" s="108"/>
      <c r="S373" s="108"/>
      <c r="T373" s="108"/>
      <c r="U373" s="108"/>
    </row>
    <row r="374" spans="2:21" customFormat="1" x14ac:dyDescent="0.2">
      <c r="B374" s="98"/>
      <c r="C374" s="108"/>
      <c r="D374" s="108"/>
      <c r="E374" s="108"/>
      <c r="F374" s="108"/>
      <c r="G374" s="108"/>
      <c r="H374" s="108"/>
      <c r="I374" s="108"/>
      <c r="J374" s="108"/>
      <c r="K374" s="108"/>
      <c r="L374" s="108"/>
      <c r="M374" s="108"/>
      <c r="N374" s="108"/>
      <c r="O374" s="108"/>
      <c r="P374" s="108"/>
      <c r="Q374" s="108"/>
      <c r="R374" s="108"/>
      <c r="S374" s="108"/>
      <c r="T374" s="108"/>
      <c r="U374" s="108"/>
    </row>
    <row r="375" spans="2:21" customFormat="1" x14ac:dyDescent="0.2">
      <c r="B375" s="98"/>
      <c r="C375" s="108"/>
      <c r="D375" s="108"/>
      <c r="E375" s="108"/>
      <c r="F375" s="108"/>
      <c r="G375" s="108"/>
      <c r="H375" s="108"/>
      <c r="I375" s="108"/>
      <c r="J375" s="108"/>
      <c r="K375" s="108"/>
      <c r="L375" s="108"/>
      <c r="M375" s="108"/>
      <c r="N375" s="108"/>
      <c r="O375" s="108"/>
      <c r="P375" s="108"/>
      <c r="Q375" s="108"/>
      <c r="R375" s="108"/>
      <c r="S375" s="108"/>
      <c r="T375" s="108"/>
      <c r="U375" s="108"/>
    </row>
    <row r="376" spans="2:21" customFormat="1" x14ac:dyDescent="0.2">
      <c r="B376" s="98"/>
      <c r="C376" s="108"/>
      <c r="D376" s="108"/>
      <c r="E376" s="108"/>
      <c r="F376" s="108"/>
      <c r="G376" s="108"/>
      <c r="H376" s="108"/>
      <c r="I376" s="108"/>
      <c r="J376" s="108"/>
      <c r="K376" s="108"/>
      <c r="L376" s="108"/>
      <c r="M376" s="108"/>
      <c r="N376" s="108"/>
      <c r="O376" s="108"/>
      <c r="P376" s="108"/>
      <c r="Q376" s="108"/>
      <c r="R376" s="108"/>
      <c r="S376" s="108"/>
      <c r="T376" s="108"/>
      <c r="U376" s="108"/>
    </row>
    <row r="377" spans="2:21" customFormat="1" x14ac:dyDescent="0.2">
      <c r="B377" s="98"/>
      <c r="C377" s="108"/>
      <c r="D377" s="108"/>
      <c r="E377" s="108"/>
      <c r="F377" s="108"/>
      <c r="G377" s="108"/>
      <c r="H377" s="108"/>
      <c r="I377" s="108"/>
      <c r="J377" s="108"/>
      <c r="K377" s="108"/>
      <c r="L377" s="108"/>
      <c r="M377" s="108"/>
      <c r="N377" s="108"/>
      <c r="O377" s="108"/>
      <c r="P377" s="108"/>
      <c r="Q377" s="108"/>
      <c r="R377" s="108"/>
      <c r="S377" s="108"/>
      <c r="T377" s="108"/>
      <c r="U377" s="108"/>
    </row>
    <row r="378" spans="2:21" customFormat="1" x14ac:dyDescent="0.2">
      <c r="B378" s="98"/>
      <c r="C378" s="108"/>
      <c r="D378" s="108"/>
      <c r="E378" s="108"/>
      <c r="F378" s="108"/>
      <c r="G378" s="108"/>
      <c r="H378" s="108"/>
      <c r="I378" s="108"/>
      <c r="J378" s="108"/>
      <c r="K378" s="108"/>
      <c r="L378" s="108"/>
      <c r="M378" s="108"/>
      <c r="N378" s="108"/>
      <c r="O378" s="108"/>
      <c r="P378" s="108"/>
      <c r="Q378" s="108"/>
      <c r="R378" s="108"/>
      <c r="S378" s="108"/>
      <c r="T378" s="108"/>
      <c r="U378" s="108"/>
    </row>
    <row r="379" spans="2:21" customFormat="1" x14ac:dyDescent="0.2">
      <c r="B379" s="98"/>
      <c r="C379" s="108"/>
      <c r="D379" s="108"/>
      <c r="E379" s="108"/>
      <c r="F379" s="108"/>
      <c r="G379" s="108"/>
      <c r="H379" s="108"/>
      <c r="I379" s="108"/>
      <c r="J379" s="108"/>
      <c r="K379" s="108"/>
      <c r="L379" s="108"/>
      <c r="M379" s="108"/>
      <c r="N379" s="108"/>
      <c r="O379" s="108"/>
      <c r="P379" s="108"/>
      <c r="Q379" s="108"/>
      <c r="R379" s="108"/>
      <c r="S379" s="108"/>
      <c r="T379" s="108"/>
      <c r="U379" s="108"/>
    </row>
    <row r="380" spans="2:21" customFormat="1" x14ac:dyDescent="0.2">
      <c r="B380" s="98"/>
      <c r="C380" s="108"/>
      <c r="D380" s="108"/>
      <c r="E380" s="108"/>
      <c r="F380" s="108"/>
      <c r="G380" s="108"/>
      <c r="H380" s="108"/>
      <c r="I380" s="108"/>
      <c r="J380" s="108"/>
      <c r="K380" s="108"/>
      <c r="L380" s="108"/>
      <c r="M380" s="108"/>
      <c r="N380" s="108"/>
      <c r="O380" s="108"/>
      <c r="P380" s="108"/>
      <c r="Q380" s="108"/>
      <c r="R380" s="108"/>
      <c r="S380" s="108"/>
      <c r="T380" s="108"/>
      <c r="U380" s="108"/>
    </row>
    <row r="381" spans="2:21" customFormat="1" x14ac:dyDescent="0.2">
      <c r="B381" s="98"/>
      <c r="C381" s="108"/>
      <c r="D381" s="108"/>
      <c r="E381" s="108"/>
      <c r="F381" s="108"/>
      <c r="G381" s="108"/>
      <c r="H381" s="108"/>
      <c r="I381" s="108"/>
      <c r="J381" s="108"/>
      <c r="K381" s="108"/>
      <c r="L381" s="108"/>
      <c r="M381" s="108"/>
      <c r="N381" s="108"/>
      <c r="O381" s="108"/>
      <c r="P381" s="108"/>
      <c r="Q381" s="108"/>
      <c r="R381" s="108"/>
      <c r="S381" s="108"/>
      <c r="T381" s="108"/>
      <c r="U381" s="108"/>
    </row>
    <row r="382" spans="2:21" customFormat="1" x14ac:dyDescent="0.2">
      <c r="B382" s="98"/>
      <c r="C382" s="108"/>
      <c r="D382" s="108"/>
      <c r="E382" s="108"/>
      <c r="F382" s="108"/>
      <c r="G382" s="108"/>
      <c r="H382" s="108"/>
      <c r="I382" s="108"/>
      <c r="J382" s="108"/>
      <c r="K382" s="108"/>
      <c r="L382" s="108"/>
      <c r="M382" s="108"/>
      <c r="N382" s="108"/>
      <c r="O382" s="108"/>
      <c r="P382" s="108"/>
      <c r="Q382" s="108"/>
      <c r="R382" s="108"/>
      <c r="S382" s="108"/>
      <c r="T382" s="108"/>
      <c r="U382" s="108"/>
    </row>
    <row r="383" spans="2:21" customFormat="1" x14ac:dyDescent="0.2">
      <c r="B383" s="98"/>
      <c r="C383" s="108"/>
      <c r="D383" s="108"/>
      <c r="E383" s="108"/>
      <c r="F383" s="108"/>
      <c r="G383" s="108"/>
      <c r="H383" s="108"/>
      <c r="I383" s="108"/>
      <c r="J383" s="108"/>
      <c r="K383" s="108"/>
      <c r="L383" s="108"/>
      <c r="M383" s="108"/>
      <c r="N383" s="108"/>
      <c r="O383" s="108"/>
      <c r="P383" s="108"/>
      <c r="Q383" s="108"/>
      <c r="R383" s="108"/>
      <c r="S383" s="108"/>
      <c r="T383" s="108"/>
      <c r="U383" s="108"/>
    </row>
    <row r="384" spans="2:21" customFormat="1" x14ac:dyDescent="0.2">
      <c r="B384" s="98"/>
      <c r="C384" s="108"/>
      <c r="D384" s="108"/>
      <c r="E384" s="108"/>
      <c r="F384" s="108"/>
      <c r="G384" s="108"/>
      <c r="H384" s="108"/>
      <c r="I384" s="108"/>
      <c r="J384" s="108"/>
      <c r="K384" s="108"/>
      <c r="L384" s="108"/>
      <c r="M384" s="108"/>
      <c r="N384" s="108"/>
      <c r="O384" s="108"/>
      <c r="P384" s="108"/>
      <c r="Q384" s="108"/>
      <c r="R384" s="108"/>
      <c r="S384" s="108"/>
      <c r="T384" s="108"/>
      <c r="U384" s="108"/>
    </row>
    <row r="385" spans="2:21" customFormat="1" x14ac:dyDescent="0.2">
      <c r="B385" s="98"/>
      <c r="C385" s="108"/>
      <c r="D385" s="108"/>
      <c r="E385" s="108"/>
      <c r="F385" s="108"/>
      <c r="G385" s="108"/>
      <c r="H385" s="108"/>
      <c r="I385" s="108"/>
      <c r="J385" s="108"/>
      <c r="K385" s="108"/>
      <c r="L385" s="108"/>
      <c r="M385" s="108"/>
      <c r="N385" s="108"/>
      <c r="O385" s="108"/>
      <c r="P385" s="108"/>
      <c r="Q385" s="108"/>
      <c r="R385" s="108"/>
      <c r="S385" s="108"/>
      <c r="T385" s="108"/>
      <c r="U385" s="108"/>
    </row>
    <row r="386" spans="2:21" customFormat="1" x14ac:dyDescent="0.2">
      <c r="B386" s="98"/>
      <c r="C386" s="108"/>
      <c r="D386" s="108"/>
      <c r="E386" s="108"/>
      <c r="F386" s="108"/>
      <c r="G386" s="108"/>
      <c r="H386" s="108"/>
      <c r="I386" s="108"/>
      <c r="J386" s="108"/>
      <c r="K386" s="108"/>
      <c r="L386" s="108"/>
      <c r="M386" s="108"/>
      <c r="N386" s="108"/>
      <c r="O386" s="108"/>
      <c r="P386" s="108"/>
      <c r="Q386" s="108"/>
      <c r="R386" s="108"/>
      <c r="S386" s="108"/>
      <c r="T386" s="108"/>
      <c r="U386" s="108"/>
    </row>
    <row r="387" spans="2:21" customFormat="1" x14ac:dyDescent="0.2">
      <c r="B387" s="98"/>
      <c r="C387" s="108"/>
      <c r="D387" s="108"/>
      <c r="E387" s="108"/>
      <c r="F387" s="108"/>
      <c r="G387" s="108"/>
      <c r="H387" s="108"/>
      <c r="I387" s="108"/>
      <c r="J387" s="108"/>
      <c r="K387" s="108"/>
      <c r="L387" s="108"/>
      <c r="M387" s="108"/>
      <c r="N387" s="108"/>
      <c r="O387" s="108"/>
      <c r="P387" s="108"/>
      <c r="Q387" s="108"/>
      <c r="R387" s="108"/>
      <c r="S387" s="108"/>
      <c r="T387" s="108"/>
      <c r="U387" s="108"/>
    </row>
    <row r="388" spans="2:21" customFormat="1" x14ac:dyDescent="0.2">
      <c r="B388" s="98"/>
      <c r="C388" s="108"/>
      <c r="D388" s="108"/>
      <c r="E388" s="108"/>
      <c r="F388" s="108"/>
      <c r="G388" s="108"/>
      <c r="H388" s="108"/>
      <c r="I388" s="108"/>
      <c r="J388" s="108"/>
      <c r="K388" s="108"/>
      <c r="L388" s="108"/>
      <c r="M388" s="108"/>
      <c r="N388" s="108"/>
      <c r="O388" s="108"/>
      <c r="P388" s="108"/>
      <c r="Q388" s="108"/>
      <c r="R388" s="108"/>
      <c r="S388" s="108"/>
      <c r="T388" s="108"/>
      <c r="U388" s="108"/>
    </row>
    <row r="389" spans="2:21" customFormat="1" x14ac:dyDescent="0.2">
      <c r="B389" s="98"/>
      <c r="C389" s="108"/>
      <c r="D389" s="108"/>
      <c r="E389" s="108"/>
      <c r="F389" s="108"/>
      <c r="G389" s="108"/>
      <c r="H389" s="108"/>
      <c r="I389" s="108"/>
      <c r="J389" s="108"/>
      <c r="K389" s="108"/>
      <c r="L389" s="108"/>
      <c r="M389" s="108"/>
      <c r="N389" s="108"/>
      <c r="O389" s="108"/>
      <c r="P389" s="108"/>
      <c r="Q389" s="108"/>
      <c r="R389" s="108"/>
      <c r="S389" s="108"/>
      <c r="T389" s="108"/>
      <c r="U389" s="108"/>
    </row>
    <row r="390" spans="2:21" customFormat="1" x14ac:dyDescent="0.2">
      <c r="B390" s="98"/>
      <c r="C390" s="108"/>
      <c r="D390" s="108"/>
      <c r="E390" s="108"/>
      <c r="F390" s="108"/>
      <c r="G390" s="108"/>
      <c r="H390" s="108"/>
      <c r="I390" s="108"/>
      <c r="J390" s="108"/>
      <c r="K390" s="108"/>
      <c r="L390" s="108"/>
      <c r="M390" s="108"/>
      <c r="N390" s="108"/>
      <c r="O390" s="108"/>
      <c r="P390" s="108"/>
      <c r="Q390" s="108"/>
      <c r="R390" s="108"/>
      <c r="S390" s="108"/>
      <c r="T390" s="108"/>
      <c r="U390" s="108"/>
    </row>
    <row r="391" spans="2:21" customFormat="1" x14ac:dyDescent="0.2">
      <c r="B391" s="98"/>
      <c r="C391" s="108"/>
      <c r="D391" s="108"/>
      <c r="E391" s="108"/>
      <c r="F391" s="108"/>
      <c r="G391" s="108"/>
      <c r="H391" s="108"/>
      <c r="I391" s="108"/>
      <c r="J391" s="108"/>
      <c r="K391" s="108"/>
      <c r="L391" s="108"/>
      <c r="M391" s="108"/>
      <c r="N391" s="108"/>
      <c r="O391" s="108"/>
      <c r="P391" s="108"/>
      <c r="Q391" s="108"/>
      <c r="R391" s="108"/>
      <c r="S391" s="108"/>
      <c r="T391" s="108"/>
      <c r="U391" s="108"/>
    </row>
    <row r="392" spans="2:21" customFormat="1" x14ac:dyDescent="0.2">
      <c r="B392" s="98"/>
      <c r="C392" s="108"/>
      <c r="D392" s="108"/>
      <c r="E392" s="108"/>
      <c r="F392" s="108"/>
      <c r="G392" s="108"/>
      <c r="H392" s="108"/>
      <c r="I392" s="108"/>
      <c r="J392" s="108"/>
      <c r="K392" s="108"/>
      <c r="L392" s="108"/>
      <c r="M392" s="108"/>
      <c r="N392" s="108"/>
      <c r="O392" s="108"/>
      <c r="P392" s="108"/>
      <c r="Q392" s="108"/>
      <c r="R392" s="108"/>
      <c r="S392" s="108"/>
      <c r="T392" s="108"/>
      <c r="U392" s="108"/>
    </row>
    <row r="393" spans="2:21" customFormat="1" x14ac:dyDescent="0.2">
      <c r="B393" s="98"/>
      <c r="C393" s="108"/>
      <c r="D393" s="108"/>
      <c r="E393" s="108"/>
      <c r="F393" s="108"/>
      <c r="G393" s="108"/>
      <c r="H393" s="108"/>
      <c r="I393" s="108"/>
      <c r="J393" s="108"/>
      <c r="K393" s="108"/>
      <c r="L393" s="108"/>
      <c r="M393" s="108"/>
      <c r="N393" s="108"/>
      <c r="O393" s="108"/>
      <c r="P393" s="108"/>
      <c r="Q393" s="108"/>
      <c r="R393" s="108"/>
      <c r="S393" s="108"/>
      <c r="T393" s="108"/>
      <c r="U393" s="108"/>
    </row>
    <row r="394" spans="2:21" customFormat="1" x14ac:dyDescent="0.2">
      <c r="B394" s="98"/>
      <c r="C394" s="108"/>
      <c r="D394" s="108"/>
      <c r="E394" s="108"/>
      <c r="F394" s="108"/>
      <c r="G394" s="108"/>
      <c r="H394" s="108"/>
      <c r="I394" s="108"/>
      <c r="J394" s="108"/>
      <c r="K394" s="108"/>
      <c r="L394" s="108"/>
      <c r="M394" s="108"/>
      <c r="N394" s="108"/>
      <c r="O394" s="108"/>
      <c r="P394" s="108"/>
      <c r="Q394" s="108"/>
      <c r="R394" s="108"/>
      <c r="S394" s="108"/>
      <c r="T394" s="108"/>
      <c r="U394" s="108"/>
    </row>
    <row r="395" spans="2:21" customFormat="1" x14ac:dyDescent="0.2">
      <c r="B395" s="98"/>
      <c r="C395" s="108"/>
      <c r="D395" s="108"/>
      <c r="E395" s="108"/>
      <c r="F395" s="108"/>
      <c r="G395" s="108"/>
      <c r="H395" s="108"/>
      <c r="I395" s="108"/>
      <c r="J395" s="108"/>
      <c r="K395" s="108"/>
      <c r="L395" s="108"/>
      <c r="M395" s="108"/>
      <c r="N395" s="108"/>
      <c r="O395" s="108"/>
      <c r="P395" s="108"/>
      <c r="Q395" s="108"/>
      <c r="R395" s="108"/>
      <c r="S395" s="108"/>
      <c r="T395" s="108"/>
      <c r="U395" s="108"/>
    </row>
    <row r="396" spans="2:21" customFormat="1" x14ac:dyDescent="0.2">
      <c r="B396" s="98"/>
      <c r="C396" s="108"/>
      <c r="D396" s="108"/>
      <c r="E396" s="108"/>
      <c r="F396" s="108"/>
      <c r="G396" s="108"/>
      <c r="H396" s="108"/>
      <c r="I396" s="108"/>
      <c r="J396" s="108"/>
      <c r="K396" s="108"/>
      <c r="L396" s="108"/>
      <c r="M396" s="108"/>
      <c r="N396" s="108"/>
      <c r="O396" s="108"/>
      <c r="P396" s="108"/>
      <c r="Q396" s="108"/>
      <c r="R396" s="108"/>
      <c r="S396" s="108"/>
      <c r="T396" s="108"/>
      <c r="U396" s="108"/>
    </row>
    <row r="397" spans="2:21" customFormat="1" x14ac:dyDescent="0.2">
      <c r="B397" s="98"/>
      <c r="C397" s="108"/>
      <c r="D397" s="108"/>
      <c r="E397" s="108"/>
      <c r="F397" s="108"/>
      <c r="G397" s="108"/>
      <c r="H397" s="108"/>
      <c r="I397" s="108"/>
      <c r="J397" s="108"/>
      <c r="K397" s="108"/>
      <c r="L397" s="108"/>
      <c r="M397" s="108"/>
      <c r="N397" s="108"/>
      <c r="O397" s="108"/>
      <c r="P397" s="108"/>
      <c r="Q397" s="108"/>
      <c r="R397" s="108"/>
      <c r="S397" s="108"/>
      <c r="T397" s="108"/>
      <c r="U397" s="108"/>
    </row>
    <row r="398" spans="2:21" customFormat="1" x14ac:dyDescent="0.2">
      <c r="B398" s="98"/>
      <c r="C398" s="108"/>
      <c r="D398" s="108"/>
      <c r="E398" s="108"/>
      <c r="F398" s="108"/>
      <c r="G398" s="108"/>
      <c r="H398" s="108"/>
      <c r="I398" s="108"/>
      <c r="J398" s="108"/>
      <c r="K398" s="108"/>
      <c r="L398" s="108"/>
      <c r="M398" s="108"/>
      <c r="N398" s="108"/>
      <c r="O398" s="108"/>
      <c r="P398" s="108"/>
      <c r="Q398" s="108"/>
      <c r="R398" s="108"/>
      <c r="S398" s="108"/>
      <c r="T398" s="108"/>
      <c r="U398" s="108"/>
    </row>
    <row r="399" spans="2:21" customFormat="1" x14ac:dyDescent="0.2">
      <c r="B399" s="98"/>
      <c r="C399" s="108"/>
      <c r="D399" s="108"/>
      <c r="E399" s="108"/>
      <c r="F399" s="108"/>
      <c r="G399" s="108"/>
      <c r="H399" s="108"/>
      <c r="I399" s="108"/>
      <c r="J399" s="108"/>
      <c r="K399" s="108"/>
      <c r="L399" s="108"/>
      <c r="M399" s="108"/>
      <c r="N399" s="108"/>
      <c r="O399" s="108"/>
      <c r="P399" s="108"/>
      <c r="Q399" s="108"/>
      <c r="R399" s="108"/>
      <c r="S399" s="108"/>
      <c r="T399" s="108"/>
      <c r="U399" s="108"/>
    </row>
    <row r="400" spans="2:21" customFormat="1" x14ac:dyDescent="0.2">
      <c r="B400" s="98"/>
      <c r="C400" s="108"/>
      <c r="D400" s="108"/>
      <c r="E400" s="108"/>
      <c r="F400" s="108"/>
      <c r="G400" s="108"/>
      <c r="H400" s="108"/>
      <c r="I400" s="108"/>
      <c r="J400" s="108"/>
      <c r="K400" s="108"/>
      <c r="L400" s="108"/>
      <c r="M400" s="108"/>
      <c r="N400" s="108"/>
      <c r="O400" s="108"/>
      <c r="P400" s="108"/>
      <c r="Q400" s="108"/>
      <c r="R400" s="108"/>
      <c r="S400" s="108"/>
      <c r="T400" s="108"/>
      <c r="U400" s="108"/>
    </row>
    <row r="401" spans="2:25" customFormat="1" x14ac:dyDescent="0.2">
      <c r="B401" s="98"/>
      <c r="C401" s="108"/>
      <c r="D401" s="108"/>
      <c r="E401" s="108"/>
      <c r="F401" s="108"/>
      <c r="G401" s="108"/>
      <c r="H401" s="108"/>
      <c r="I401" s="108"/>
      <c r="J401" s="108"/>
      <c r="K401" s="108"/>
      <c r="L401" s="108"/>
      <c r="M401" s="108"/>
      <c r="N401" s="108"/>
      <c r="O401" s="108"/>
      <c r="P401" s="108"/>
      <c r="Q401" s="108"/>
      <c r="R401" s="108"/>
      <c r="S401" s="108"/>
      <c r="T401" s="108"/>
      <c r="U401" s="108"/>
    </row>
    <row r="402" spans="2:25" customFormat="1" ht="17" thickBot="1" x14ac:dyDescent="0.25">
      <c r="B402" s="98"/>
      <c r="C402" s="108"/>
      <c r="D402" s="108"/>
      <c r="E402" s="108"/>
      <c r="F402" s="108"/>
      <c r="G402" s="108"/>
      <c r="H402" s="108"/>
      <c r="I402" s="108"/>
      <c r="J402" s="108"/>
      <c r="K402" s="108"/>
      <c r="L402" s="108"/>
      <c r="M402" s="108"/>
      <c r="N402" s="108"/>
      <c r="O402" s="108"/>
      <c r="P402" s="108"/>
      <c r="Q402" s="108"/>
      <c r="R402" s="108"/>
      <c r="S402" s="108"/>
      <c r="T402" s="108"/>
      <c r="U402" s="108"/>
    </row>
    <row r="403" spans="2:25" s="24" customFormat="1" x14ac:dyDescent="0.2">
      <c r="B403" s="101"/>
      <c r="C403" s="101" t="s">
        <v>24</v>
      </c>
      <c r="D403" s="101" t="s">
        <v>49</v>
      </c>
      <c r="E403" s="101"/>
      <c r="F403" s="101" t="s">
        <v>31</v>
      </c>
      <c r="G403" s="101"/>
      <c r="H403" s="101"/>
      <c r="I403" s="101"/>
      <c r="J403" s="101"/>
      <c r="K403" s="101"/>
      <c r="L403" s="101"/>
      <c r="M403" s="101"/>
      <c r="N403" s="101"/>
      <c r="O403" s="101"/>
      <c r="P403" s="101"/>
      <c r="Q403" s="101"/>
      <c r="R403" s="101"/>
      <c r="S403" s="101"/>
      <c r="T403" s="101"/>
      <c r="U403" s="101"/>
    </row>
    <row r="404" spans="2:25" customFormat="1" x14ac:dyDescent="0.2">
      <c r="B404" s="9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row>
    <row r="405" spans="2:25" customFormat="1" x14ac:dyDescent="0.2">
      <c r="B405" s="98"/>
      <c r="C405" s="108" t="s">
        <v>50</v>
      </c>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row>
    <row r="406" spans="2:25" customFormat="1" x14ac:dyDescent="0.2">
      <c r="B406" s="9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row>
    <row r="407" spans="2:25" customFormat="1" x14ac:dyDescent="0.2">
      <c r="B407" s="9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row>
    <row r="408" spans="2:25" customFormat="1" x14ac:dyDescent="0.2">
      <c r="B408" s="9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row>
    <row r="409" spans="2:25" customFormat="1" x14ac:dyDescent="0.2">
      <c r="B409" s="98"/>
      <c r="C409" s="108"/>
      <c r="D409" s="108">
        <v>16</v>
      </c>
      <c r="F409" s="108"/>
      <c r="G409" s="109" t="s">
        <v>51</v>
      </c>
      <c r="H409" s="110" t="s">
        <v>52</v>
      </c>
      <c r="I409" s="108"/>
      <c r="J409" s="108"/>
      <c r="K409" s="108"/>
      <c r="L409" s="108"/>
      <c r="M409" s="108"/>
      <c r="N409" s="108"/>
      <c r="O409" s="108"/>
      <c r="P409" s="108"/>
      <c r="Q409" s="108"/>
      <c r="R409" s="108"/>
      <c r="S409" s="108"/>
      <c r="T409" s="108"/>
      <c r="U409" s="108"/>
      <c r="V409" s="108"/>
      <c r="W409" s="108"/>
      <c r="X409" s="108"/>
      <c r="Y409" s="108"/>
    </row>
    <row r="410" spans="2:25" customFormat="1" x14ac:dyDescent="0.2">
      <c r="B410" s="98"/>
      <c r="C410" s="108"/>
      <c r="D410" s="108"/>
      <c r="F410" s="108">
        <v>50</v>
      </c>
      <c r="G410" s="108" t="s">
        <v>53</v>
      </c>
      <c r="H410" s="110" t="s">
        <v>54</v>
      </c>
      <c r="I410" s="108"/>
      <c r="J410" s="108"/>
      <c r="K410" s="108"/>
      <c r="L410" s="108"/>
      <c r="M410" s="108"/>
      <c r="N410" s="108"/>
      <c r="O410" s="108"/>
      <c r="P410" s="108"/>
      <c r="Q410" s="108"/>
      <c r="R410" s="108"/>
      <c r="S410" s="108"/>
      <c r="T410" s="108"/>
      <c r="U410" s="108"/>
      <c r="V410" s="108"/>
      <c r="W410" s="108"/>
      <c r="X410" s="108"/>
      <c r="Y410" s="108"/>
    </row>
    <row r="411" spans="2:25" customFormat="1" x14ac:dyDescent="0.2">
      <c r="B411" s="98"/>
      <c r="C411" s="108"/>
      <c r="D411" s="108"/>
      <c r="F411" s="108"/>
      <c r="G411" t="s">
        <v>55</v>
      </c>
      <c r="H411" s="110" t="s">
        <v>56</v>
      </c>
      <c r="I411" s="108"/>
      <c r="J411" s="108"/>
      <c r="K411" s="108"/>
      <c r="L411" s="108"/>
      <c r="M411" s="108"/>
      <c r="N411" s="108"/>
      <c r="O411" s="108"/>
      <c r="P411" s="108"/>
      <c r="Q411" s="108"/>
      <c r="R411" s="108"/>
      <c r="S411" s="108"/>
      <c r="T411" s="108"/>
      <c r="U411" s="108"/>
      <c r="V411" s="108"/>
      <c r="W411" s="108"/>
      <c r="X411" s="108"/>
      <c r="Y411" s="108"/>
    </row>
    <row r="412" spans="2:25" customFormat="1" x14ac:dyDescent="0.2">
      <c r="B412" s="98"/>
      <c r="C412" s="108"/>
      <c r="D412" s="108"/>
      <c r="F412" s="108"/>
      <c r="G412" s="108" t="s">
        <v>57</v>
      </c>
      <c r="H412" s="110" t="s">
        <v>54</v>
      </c>
      <c r="I412" s="108"/>
      <c r="J412" s="108"/>
      <c r="K412" s="108"/>
      <c r="L412" s="108"/>
      <c r="M412" s="108"/>
      <c r="N412" s="108"/>
      <c r="O412" s="108"/>
      <c r="P412" s="108"/>
      <c r="Q412" s="108"/>
      <c r="R412" s="108"/>
      <c r="S412" s="108"/>
      <c r="T412" s="108"/>
      <c r="U412" s="108"/>
      <c r="V412" s="108"/>
      <c r="W412" s="108"/>
      <c r="X412" s="108"/>
      <c r="Y412" s="108"/>
    </row>
    <row r="413" spans="2:25" customFormat="1" x14ac:dyDescent="0.2">
      <c r="B413" s="9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row>
    <row r="414" spans="2:25" customFormat="1" x14ac:dyDescent="0.2">
      <c r="B414" s="98"/>
      <c r="C414" s="108"/>
      <c r="D414" s="108"/>
      <c r="E414" s="108"/>
      <c r="F414" s="121">
        <f>H30</f>
        <v>0.55000000000000004</v>
      </c>
      <c r="G414" s="108" t="s">
        <v>166</v>
      </c>
      <c r="H414" s="108"/>
      <c r="I414" s="108"/>
      <c r="J414" s="108"/>
      <c r="K414" s="108"/>
      <c r="L414" s="108"/>
      <c r="M414" s="108"/>
      <c r="N414" s="108"/>
      <c r="O414" s="108"/>
      <c r="P414" s="108"/>
      <c r="Q414" s="108"/>
      <c r="R414" s="108"/>
      <c r="S414" s="108"/>
      <c r="T414" s="108"/>
      <c r="U414" s="108"/>
      <c r="V414" s="108"/>
      <c r="W414" s="108"/>
      <c r="X414" s="108"/>
      <c r="Y414" s="108"/>
    </row>
    <row r="415" spans="2:25" customFormat="1" x14ac:dyDescent="0.2">
      <c r="B415" s="98"/>
      <c r="C415" s="108"/>
      <c r="D415" s="108"/>
      <c r="E415" s="108" t="s">
        <v>167</v>
      </c>
      <c r="F415" s="108">
        <f>F414*F410</f>
        <v>27.500000000000004</v>
      </c>
      <c r="G415" s="108" t="s">
        <v>44</v>
      </c>
      <c r="H415" s="108" t="s">
        <v>54</v>
      </c>
      <c r="I415" s="108"/>
      <c r="J415" s="108"/>
      <c r="K415" s="108"/>
      <c r="L415" s="108"/>
      <c r="M415" s="108"/>
      <c r="N415" s="108"/>
      <c r="O415" s="108"/>
      <c r="P415" s="108"/>
      <c r="Q415" s="108"/>
      <c r="R415" s="108"/>
      <c r="S415" s="108"/>
      <c r="T415" s="108"/>
      <c r="U415" s="108"/>
      <c r="V415" s="108"/>
      <c r="W415" s="108"/>
      <c r="X415" s="108"/>
      <c r="Y415" s="108"/>
    </row>
    <row r="416" spans="2:25" customFormat="1" x14ac:dyDescent="0.2">
      <c r="B416" s="9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row>
    <row r="417" spans="2:25" customFormat="1" x14ac:dyDescent="0.2">
      <c r="B417" s="9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row>
    <row r="418" spans="2:25" customFormat="1" x14ac:dyDescent="0.2">
      <c r="B418" s="9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row>
    <row r="419" spans="2:25" customFormat="1" x14ac:dyDescent="0.2">
      <c r="B419" s="9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row>
    <row r="420" spans="2:25" customFormat="1" x14ac:dyDescent="0.2">
      <c r="B420" s="9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row>
    <row r="421" spans="2:25" customFormat="1" x14ac:dyDescent="0.2">
      <c r="B421" s="9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row>
    <row r="422" spans="2:25" customFormat="1" x14ac:dyDescent="0.2">
      <c r="B422" s="9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row>
    <row r="423" spans="2:25" customFormat="1" x14ac:dyDescent="0.2">
      <c r="B423" s="9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row>
    <row r="424" spans="2:25" customFormat="1" x14ac:dyDescent="0.2">
      <c r="B424" s="9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row>
    <row r="425" spans="2:25" customFormat="1" x14ac:dyDescent="0.2">
      <c r="B425" s="9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row>
    <row r="426" spans="2:25" customFormat="1" x14ac:dyDescent="0.2">
      <c r="B426" s="9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row>
    <row r="427" spans="2:25" customFormat="1" x14ac:dyDescent="0.2">
      <c r="B427" s="9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row>
    <row r="428" spans="2:25" customFormat="1" x14ac:dyDescent="0.2">
      <c r="B428" s="9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row>
    <row r="429" spans="2:25" customFormat="1" x14ac:dyDescent="0.2">
      <c r="B429" s="9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row>
    <row r="430" spans="2:25" customFormat="1" x14ac:dyDescent="0.2">
      <c r="B430" s="98"/>
    </row>
    <row r="431" spans="2:25" customFormat="1" x14ac:dyDescent="0.2">
      <c r="B431" s="98"/>
    </row>
    <row r="432" spans="2:25" customFormat="1" x14ac:dyDescent="0.2">
      <c r="B432" s="98"/>
    </row>
    <row r="433" spans="2:2" customFormat="1" x14ac:dyDescent="0.2">
      <c r="B433" s="98"/>
    </row>
    <row r="434" spans="2:2" customFormat="1" x14ac:dyDescent="0.2">
      <c r="B434" s="98"/>
    </row>
    <row r="435" spans="2:2" customFormat="1" x14ac:dyDescent="0.2">
      <c r="B435" s="98"/>
    </row>
    <row r="436" spans="2:2" customFormat="1" x14ac:dyDescent="0.2">
      <c r="B436" s="98"/>
    </row>
    <row r="437" spans="2:2" customFormat="1" x14ac:dyDescent="0.2">
      <c r="B437" s="98"/>
    </row>
    <row r="438" spans="2:2" customFormat="1" x14ac:dyDescent="0.2">
      <c r="B438" s="98"/>
    </row>
    <row r="439" spans="2:2" customFormat="1" x14ac:dyDescent="0.2">
      <c r="B439" s="98"/>
    </row>
    <row r="440" spans="2:2" customFormat="1" x14ac:dyDescent="0.2">
      <c r="B440" s="98"/>
    </row>
    <row r="441" spans="2:2" customFormat="1" x14ac:dyDescent="0.2">
      <c r="B441" s="98"/>
    </row>
    <row r="442" spans="2:2" customFormat="1" x14ac:dyDescent="0.2">
      <c r="B442" s="98"/>
    </row>
    <row r="443" spans="2:2" customFormat="1" x14ac:dyDescent="0.2">
      <c r="B443" s="98"/>
    </row>
    <row r="444" spans="2:2" customFormat="1" x14ac:dyDescent="0.2">
      <c r="B444" s="98"/>
    </row>
    <row r="445" spans="2:2" customFormat="1" x14ac:dyDescent="0.2">
      <c r="B445" s="98"/>
    </row>
    <row r="446" spans="2:2" customFormat="1" x14ac:dyDescent="0.2">
      <c r="B446" s="98"/>
    </row>
    <row r="447" spans="2:2" customFormat="1" x14ac:dyDescent="0.2">
      <c r="B447" s="98"/>
    </row>
    <row r="448" spans="2:2" customFormat="1" x14ac:dyDescent="0.2">
      <c r="B448" s="98"/>
    </row>
    <row r="449" spans="2:25" customFormat="1" x14ac:dyDescent="0.2">
      <c r="B449" s="98"/>
    </row>
    <row r="450" spans="2:25" customFormat="1" x14ac:dyDescent="0.2">
      <c r="B450" s="98"/>
    </row>
    <row r="451" spans="2:25" customFormat="1" x14ac:dyDescent="0.2">
      <c r="B451" s="98"/>
    </row>
    <row r="452" spans="2:25" customFormat="1" x14ac:dyDescent="0.2">
      <c r="B452" s="98"/>
    </row>
    <row r="453" spans="2:25" customFormat="1" x14ac:dyDescent="0.2">
      <c r="B453" s="98"/>
    </row>
    <row r="454" spans="2:25" customFormat="1" x14ac:dyDescent="0.2">
      <c r="B454" s="98"/>
    </row>
    <row r="455" spans="2:25" customFormat="1" x14ac:dyDescent="0.2">
      <c r="B455" s="98"/>
    </row>
    <row r="456" spans="2:25" customFormat="1" x14ac:dyDescent="0.2">
      <c r="B456" s="98"/>
    </row>
    <row r="457" spans="2:25" customFormat="1" x14ac:dyDescent="0.2">
      <c r="B457" s="98"/>
    </row>
    <row r="458" spans="2:25" customFormat="1" x14ac:dyDescent="0.2">
      <c r="B458" s="98"/>
    </row>
    <row r="459" spans="2:25" customFormat="1" x14ac:dyDescent="0.2">
      <c r="B459" s="98"/>
    </row>
    <row r="460" spans="2:25" customFormat="1" x14ac:dyDescent="0.2">
      <c r="B460" s="98"/>
    </row>
    <row r="461" spans="2:25" customFormat="1" x14ac:dyDescent="0.2">
      <c r="B461" s="98"/>
    </row>
    <row r="462" spans="2:25" customFormat="1" ht="17" thickBot="1" x14ac:dyDescent="0.25">
      <c r="B462" s="98"/>
    </row>
    <row r="463" spans="2:25" s="24" customFormat="1" x14ac:dyDescent="0.2">
      <c r="B463" s="101"/>
      <c r="C463" s="101" t="s">
        <v>24</v>
      </c>
      <c r="D463" s="101" t="s">
        <v>49</v>
      </c>
      <c r="E463" s="101"/>
      <c r="F463" s="101" t="s">
        <v>31</v>
      </c>
      <c r="G463" s="101"/>
      <c r="H463" s="101"/>
      <c r="I463" s="101"/>
      <c r="J463" s="101"/>
      <c r="K463" s="101"/>
      <c r="L463" s="101"/>
      <c r="M463" s="101"/>
      <c r="N463" s="101"/>
      <c r="O463" s="101"/>
      <c r="P463" s="101"/>
      <c r="Q463" s="101"/>
      <c r="R463" s="101"/>
      <c r="S463" s="101"/>
      <c r="T463" s="101"/>
      <c r="U463" s="101"/>
    </row>
    <row r="464" spans="2:25" customFormat="1" x14ac:dyDescent="0.2">
      <c r="B464" s="9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row>
    <row r="465" spans="2:25" customFormat="1" x14ac:dyDescent="0.2">
      <c r="B465" s="98"/>
      <c r="C465" s="114" t="s">
        <v>59</v>
      </c>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row>
    <row r="466" spans="2:25" customFormat="1" x14ac:dyDescent="0.2">
      <c r="B466" s="98"/>
      <c r="C466" s="97"/>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row>
    <row r="467" spans="2:25" customFormat="1" x14ac:dyDescent="0.2">
      <c r="B467" s="98"/>
      <c r="C467" s="108"/>
      <c r="D467">
        <v>111</v>
      </c>
      <c r="E467" s="108"/>
      <c r="F467" s="108"/>
      <c r="G467" s="108"/>
      <c r="H467" s="108"/>
      <c r="I467" s="108"/>
      <c r="J467" s="108"/>
      <c r="K467" s="108"/>
      <c r="L467" s="108"/>
      <c r="M467" s="108"/>
      <c r="N467" s="108"/>
      <c r="O467" s="108"/>
      <c r="P467" s="108"/>
      <c r="Q467" s="108"/>
      <c r="R467" s="108"/>
      <c r="S467" s="108"/>
      <c r="T467" s="108"/>
      <c r="U467" s="108"/>
      <c r="V467" s="108"/>
      <c r="W467" s="108"/>
      <c r="X467" s="108"/>
      <c r="Y467" s="108"/>
    </row>
    <row r="468" spans="2:25" customFormat="1" x14ac:dyDescent="0.2">
      <c r="B468" s="9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row>
    <row r="469" spans="2:25" customFormat="1" x14ac:dyDescent="0.2">
      <c r="B469" s="98"/>
      <c r="C469" s="108"/>
      <c r="D469" s="108"/>
      <c r="F469" s="108"/>
      <c r="G469" s="109"/>
      <c r="H469" s="110"/>
      <c r="I469" s="108"/>
      <c r="J469" s="108"/>
      <c r="K469" s="108"/>
      <c r="L469" s="108"/>
      <c r="M469" s="108"/>
      <c r="N469" s="108"/>
      <c r="O469" s="108"/>
      <c r="P469" s="108"/>
      <c r="Q469" s="108"/>
      <c r="R469" s="108"/>
      <c r="S469" s="108"/>
      <c r="T469" s="108"/>
      <c r="U469" s="108"/>
      <c r="V469" s="108"/>
      <c r="W469" s="108"/>
      <c r="X469" s="108"/>
      <c r="Y469" s="108"/>
    </row>
    <row r="470" spans="2:25" customFormat="1" x14ac:dyDescent="0.2">
      <c r="B470" s="98"/>
      <c r="C470" s="108"/>
      <c r="D470" s="108"/>
      <c r="F470" s="108"/>
      <c r="G470" s="108"/>
      <c r="H470" s="110"/>
      <c r="I470" s="108"/>
      <c r="J470" s="108"/>
      <c r="K470" s="108"/>
      <c r="L470" s="108"/>
      <c r="M470" s="108"/>
      <c r="N470" s="108"/>
      <c r="O470" s="108"/>
      <c r="P470" s="108"/>
      <c r="Q470" s="108"/>
      <c r="R470" s="108"/>
      <c r="S470" s="108"/>
      <c r="T470" s="108"/>
      <c r="U470" s="108"/>
      <c r="V470" s="108"/>
      <c r="W470" s="108"/>
      <c r="X470" s="108"/>
      <c r="Y470" s="108"/>
    </row>
    <row r="471" spans="2:25" customFormat="1" x14ac:dyDescent="0.2">
      <c r="B471" s="98"/>
      <c r="C471" s="108"/>
      <c r="D471" s="108"/>
      <c r="F471" s="108"/>
      <c r="H471" s="110"/>
      <c r="I471" s="108"/>
      <c r="J471" s="108"/>
      <c r="K471" s="108"/>
      <c r="L471" s="108"/>
      <c r="M471" s="108"/>
      <c r="N471" s="108"/>
      <c r="O471" s="108"/>
      <c r="P471" s="108"/>
      <c r="Q471" s="108"/>
      <c r="R471" s="108"/>
      <c r="S471" s="108"/>
      <c r="T471" s="108"/>
      <c r="U471" s="108"/>
      <c r="V471" s="108"/>
      <c r="W471" s="108"/>
      <c r="X471" s="108"/>
      <c r="Y471" s="108"/>
    </row>
    <row r="472" spans="2:25" customFormat="1" x14ac:dyDescent="0.2">
      <c r="B472" s="98"/>
      <c r="C472" s="108"/>
      <c r="D472" s="108"/>
      <c r="F472" s="108"/>
      <c r="G472" s="108"/>
      <c r="H472" s="110"/>
      <c r="I472" s="108"/>
      <c r="J472" s="108"/>
      <c r="K472" s="108"/>
      <c r="L472" s="108"/>
      <c r="M472" s="108"/>
      <c r="N472" s="108"/>
      <c r="O472" s="108"/>
      <c r="P472" s="108"/>
      <c r="Q472" s="108"/>
      <c r="R472" s="108"/>
      <c r="S472" s="108"/>
      <c r="T472" s="108"/>
      <c r="U472" s="108"/>
      <c r="V472" s="108"/>
      <c r="W472" s="108"/>
      <c r="X472" s="108"/>
      <c r="Y472" s="108"/>
    </row>
    <row r="473" spans="2:25" customFormat="1" x14ac:dyDescent="0.2">
      <c r="B473" s="9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row>
    <row r="474" spans="2:25" customFormat="1" x14ac:dyDescent="0.2">
      <c r="B474" s="9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row>
    <row r="475" spans="2:25" customFormat="1" x14ac:dyDescent="0.2">
      <c r="B475" s="9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row>
    <row r="476" spans="2:25" customFormat="1" x14ac:dyDescent="0.2">
      <c r="B476" s="9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row>
    <row r="477" spans="2:25" customFormat="1" x14ac:dyDescent="0.2">
      <c r="B477" s="9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row>
    <row r="478" spans="2:25" customFormat="1" x14ac:dyDescent="0.2">
      <c r="B478" s="9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row>
    <row r="479" spans="2:25" customFormat="1" x14ac:dyDescent="0.2">
      <c r="B479" s="9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row>
    <row r="480" spans="2:25" customFormat="1" x14ac:dyDescent="0.2">
      <c r="B480" s="9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row>
    <row r="481" spans="2:25" customFormat="1" x14ac:dyDescent="0.2">
      <c r="B481" s="9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row>
    <row r="482" spans="2:25" customFormat="1" x14ac:dyDescent="0.2">
      <c r="B482" s="9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row>
    <row r="483" spans="2:25" customFormat="1" x14ac:dyDescent="0.2">
      <c r="B483" s="9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row>
    <row r="484" spans="2:25" customFormat="1" x14ac:dyDescent="0.2">
      <c r="B484" s="9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row>
    <row r="485" spans="2:25" customFormat="1" x14ac:dyDescent="0.2">
      <c r="B485" s="9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row>
    <row r="486" spans="2:25" customFormat="1" x14ac:dyDescent="0.2">
      <c r="B486" s="9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row>
    <row r="487" spans="2:25" customFormat="1" x14ac:dyDescent="0.2">
      <c r="B487" s="9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row>
    <row r="488" spans="2:25" customFormat="1" x14ac:dyDescent="0.2">
      <c r="B488" s="9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row>
    <row r="489" spans="2:25" customFormat="1" x14ac:dyDescent="0.2">
      <c r="B489" s="9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row>
    <row r="490" spans="2:25" customFormat="1" x14ac:dyDescent="0.2">
      <c r="B490" s="98"/>
    </row>
    <row r="491" spans="2:25" customFormat="1" x14ac:dyDescent="0.2">
      <c r="B491" s="98"/>
    </row>
    <row r="492" spans="2:25" customFormat="1" x14ac:dyDescent="0.2">
      <c r="B492" s="98"/>
    </row>
    <row r="493" spans="2:25" customFormat="1" x14ac:dyDescent="0.2">
      <c r="B493" s="98"/>
    </row>
    <row r="494" spans="2:25" customFormat="1" x14ac:dyDescent="0.2">
      <c r="B494" s="98"/>
      <c r="D494">
        <v>111</v>
      </c>
    </row>
    <row r="495" spans="2:25" customFormat="1" x14ac:dyDescent="0.2">
      <c r="B495" s="98"/>
    </row>
    <row r="496" spans="2:25" customFormat="1" x14ac:dyDescent="0.2">
      <c r="B496" s="98"/>
    </row>
    <row r="497" spans="2:2" customFormat="1" x14ac:dyDescent="0.2">
      <c r="B497" s="98"/>
    </row>
    <row r="498" spans="2:2" customFormat="1" x14ac:dyDescent="0.2">
      <c r="B498" s="98"/>
    </row>
    <row r="499" spans="2:2" customFormat="1" x14ac:dyDescent="0.2">
      <c r="B499" s="98"/>
    </row>
    <row r="500" spans="2:2" customFormat="1" x14ac:dyDescent="0.2">
      <c r="B500" s="98"/>
    </row>
    <row r="501" spans="2:2" customFormat="1" x14ac:dyDescent="0.2">
      <c r="B501" s="98"/>
    </row>
    <row r="502" spans="2:2" customFormat="1" x14ac:dyDescent="0.2">
      <c r="B502" s="98"/>
    </row>
    <row r="503" spans="2:2" customFormat="1" x14ac:dyDescent="0.2">
      <c r="B503" s="98"/>
    </row>
    <row r="504" spans="2:2" customFormat="1" x14ac:dyDescent="0.2">
      <c r="B504" s="98"/>
    </row>
    <row r="505" spans="2:2" customFormat="1" x14ac:dyDescent="0.2">
      <c r="B505" s="98"/>
    </row>
    <row r="506" spans="2:2" customFormat="1" x14ac:dyDescent="0.2">
      <c r="B506" s="98"/>
    </row>
    <row r="507" spans="2:2" customFormat="1" x14ac:dyDescent="0.2">
      <c r="B507" s="98"/>
    </row>
    <row r="508" spans="2:2" customFormat="1" x14ac:dyDescent="0.2">
      <c r="B508" s="98"/>
    </row>
    <row r="509" spans="2:2" customFormat="1" x14ac:dyDescent="0.2">
      <c r="B509" s="98"/>
    </row>
    <row r="510" spans="2:2" customFormat="1" x14ac:dyDescent="0.2">
      <c r="B510" s="98"/>
    </row>
    <row r="511" spans="2:2" customFormat="1" x14ac:dyDescent="0.2">
      <c r="B511" s="98"/>
    </row>
    <row r="512" spans="2:2" customFormat="1" x14ac:dyDescent="0.2">
      <c r="B512" s="98"/>
    </row>
    <row r="513" spans="2:4" customFormat="1" x14ac:dyDescent="0.2">
      <c r="B513" s="98"/>
    </row>
    <row r="514" spans="2:4" customFormat="1" x14ac:dyDescent="0.2">
      <c r="B514" s="98"/>
    </row>
    <row r="515" spans="2:4" customFormat="1" x14ac:dyDescent="0.2">
      <c r="B515" s="98"/>
    </row>
    <row r="516" spans="2:4" customFormat="1" x14ac:dyDescent="0.2">
      <c r="B516" s="98"/>
    </row>
    <row r="517" spans="2:4" customFormat="1" x14ac:dyDescent="0.2">
      <c r="B517" s="98"/>
      <c r="D517">
        <v>112</v>
      </c>
    </row>
    <row r="518" spans="2:4" customFormat="1" x14ac:dyDescent="0.2">
      <c r="B518" s="98"/>
    </row>
    <row r="519" spans="2:4" customFormat="1" x14ac:dyDescent="0.2">
      <c r="B519" s="98"/>
    </row>
    <row r="520" spans="2:4" customFormat="1" x14ac:dyDescent="0.2">
      <c r="B520" s="98"/>
    </row>
    <row r="521" spans="2:4" customFormat="1" x14ac:dyDescent="0.2">
      <c r="B521" s="98"/>
    </row>
    <row r="522" spans="2:4" customFormat="1" x14ac:dyDescent="0.2">
      <c r="B522" s="98"/>
    </row>
    <row r="523" spans="2:4" customFormat="1" x14ac:dyDescent="0.2">
      <c r="B523" s="98"/>
    </row>
    <row r="524" spans="2:4" customFormat="1" x14ac:dyDescent="0.2">
      <c r="B524" s="98"/>
    </row>
    <row r="525" spans="2:4" customFormat="1" x14ac:dyDescent="0.2">
      <c r="B525" s="98"/>
    </row>
    <row r="526" spans="2:4" customFormat="1" x14ac:dyDescent="0.2">
      <c r="B526" s="98"/>
    </row>
    <row r="527" spans="2:4" customFormat="1" x14ac:dyDescent="0.2">
      <c r="B527" s="98"/>
    </row>
    <row r="528" spans="2:4" customFormat="1" x14ac:dyDescent="0.2">
      <c r="B528" s="98"/>
    </row>
    <row r="529" spans="2:4" customFormat="1" x14ac:dyDescent="0.2">
      <c r="B529" s="98"/>
    </row>
    <row r="530" spans="2:4" customFormat="1" x14ac:dyDescent="0.2">
      <c r="B530" s="98"/>
    </row>
    <row r="531" spans="2:4" customFormat="1" x14ac:dyDescent="0.2">
      <c r="B531" s="98"/>
    </row>
    <row r="532" spans="2:4" customFormat="1" x14ac:dyDescent="0.2">
      <c r="B532" s="98"/>
    </row>
    <row r="533" spans="2:4" customFormat="1" x14ac:dyDescent="0.2">
      <c r="B533" s="98"/>
    </row>
    <row r="534" spans="2:4" customFormat="1" x14ac:dyDescent="0.2">
      <c r="B534" s="98"/>
    </row>
    <row r="535" spans="2:4" customFormat="1" x14ac:dyDescent="0.2">
      <c r="B535" s="98"/>
    </row>
    <row r="536" spans="2:4" customFormat="1" x14ac:dyDescent="0.2">
      <c r="B536" s="98"/>
    </row>
    <row r="537" spans="2:4" customFormat="1" x14ac:dyDescent="0.2">
      <c r="B537" s="98"/>
    </row>
    <row r="538" spans="2:4" customFormat="1" x14ac:dyDescent="0.2">
      <c r="B538" s="98"/>
    </row>
    <row r="539" spans="2:4" customFormat="1" x14ac:dyDescent="0.2">
      <c r="B539" s="98"/>
    </row>
    <row r="540" spans="2:4" customFormat="1" x14ac:dyDescent="0.2">
      <c r="B540" s="98"/>
    </row>
    <row r="541" spans="2:4" customFormat="1" x14ac:dyDescent="0.2">
      <c r="B541" s="98"/>
      <c r="D541">
        <v>113</v>
      </c>
    </row>
    <row r="542" spans="2:4" customFormat="1" x14ac:dyDescent="0.2">
      <c r="B542" s="98"/>
    </row>
    <row r="543" spans="2:4" customFormat="1" x14ac:dyDescent="0.2">
      <c r="B543" s="98"/>
    </row>
    <row r="544" spans="2:4" customFormat="1" x14ac:dyDescent="0.2">
      <c r="B544" s="98"/>
    </row>
    <row r="545" spans="2:2" customFormat="1" x14ac:dyDescent="0.2">
      <c r="B545" s="98"/>
    </row>
    <row r="546" spans="2:2" customFormat="1" x14ac:dyDescent="0.2">
      <c r="B546" s="98"/>
    </row>
    <row r="547" spans="2:2" customFormat="1" x14ac:dyDescent="0.2">
      <c r="B547" s="98"/>
    </row>
    <row r="548" spans="2:2" customFormat="1" x14ac:dyDescent="0.2">
      <c r="B548" s="98"/>
    </row>
    <row r="549" spans="2:2" customFormat="1" x14ac:dyDescent="0.2">
      <c r="B549" s="98"/>
    </row>
    <row r="550" spans="2:2" customFormat="1" x14ac:dyDescent="0.2">
      <c r="B550" s="98"/>
    </row>
    <row r="551" spans="2:2" customFormat="1" x14ac:dyDescent="0.2">
      <c r="B551" s="98"/>
    </row>
    <row r="552" spans="2:2" customFormat="1" x14ac:dyDescent="0.2">
      <c r="B552" s="98"/>
    </row>
    <row r="553" spans="2:2" customFormat="1" x14ac:dyDescent="0.2">
      <c r="B553" s="98"/>
    </row>
    <row r="554" spans="2:2" customFormat="1" x14ac:dyDescent="0.2">
      <c r="B554" s="98"/>
    </row>
    <row r="555" spans="2:2" customFormat="1" x14ac:dyDescent="0.2">
      <c r="B555" s="98"/>
    </row>
    <row r="556" spans="2:2" customFormat="1" x14ac:dyDescent="0.2">
      <c r="B556" s="98"/>
    </row>
    <row r="557" spans="2:2" customFormat="1" x14ac:dyDescent="0.2">
      <c r="B557" s="98"/>
    </row>
    <row r="558" spans="2:2" customFormat="1" x14ac:dyDescent="0.2">
      <c r="B558" s="98"/>
    </row>
    <row r="559" spans="2:2" customFormat="1" x14ac:dyDescent="0.2">
      <c r="B559" s="98"/>
    </row>
    <row r="560" spans="2:2" customFormat="1" x14ac:dyDescent="0.2">
      <c r="B560" s="98"/>
    </row>
    <row r="561" spans="2:4" customFormat="1" x14ac:dyDescent="0.2">
      <c r="B561" s="98"/>
    </row>
    <row r="562" spans="2:4" customFormat="1" x14ac:dyDescent="0.2">
      <c r="B562" s="98"/>
    </row>
    <row r="563" spans="2:4" customFormat="1" x14ac:dyDescent="0.2">
      <c r="B563" s="98"/>
    </row>
    <row r="564" spans="2:4" customFormat="1" x14ac:dyDescent="0.2">
      <c r="B564" s="98"/>
    </row>
    <row r="565" spans="2:4" customFormat="1" x14ac:dyDescent="0.2">
      <c r="B565" s="98"/>
    </row>
    <row r="566" spans="2:4" customFormat="1" x14ac:dyDescent="0.2">
      <c r="B566" s="98"/>
    </row>
    <row r="567" spans="2:4" customFormat="1" x14ac:dyDescent="0.2">
      <c r="B567" s="98"/>
      <c r="D567">
        <v>114</v>
      </c>
    </row>
    <row r="568" spans="2:4" customFormat="1" x14ac:dyDescent="0.2">
      <c r="B568" s="98"/>
    </row>
    <row r="569" spans="2:4" customFormat="1" x14ac:dyDescent="0.2">
      <c r="B569" s="98"/>
    </row>
    <row r="570" spans="2:4" customFormat="1" x14ac:dyDescent="0.2">
      <c r="B570" s="98"/>
    </row>
    <row r="571" spans="2:4" customFormat="1" x14ac:dyDescent="0.2">
      <c r="B571" s="98"/>
    </row>
    <row r="572" spans="2:4" customFormat="1" x14ac:dyDescent="0.2">
      <c r="B572" s="98"/>
    </row>
    <row r="573" spans="2:4" customFormat="1" x14ac:dyDescent="0.2">
      <c r="B573" s="98"/>
    </row>
    <row r="574" spans="2:4" customFormat="1" x14ac:dyDescent="0.2">
      <c r="B574" s="98"/>
    </row>
    <row r="575" spans="2:4" customFormat="1" x14ac:dyDescent="0.2">
      <c r="B575" s="98"/>
    </row>
    <row r="576" spans="2:4" customFormat="1" x14ac:dyDescent="0.2">
      <c r="B576" s="98"/>
    </row>
    <row r="577" spans="2:7" customFormat="1" x14ac:dyDescent="0.2">
      <c r="B577" s="98"/>
    </row>
    <row r="578" spans="2:7" customFormat="1" x14ac:dyDescent="0.2">
      <c r="B578" s="98"/>
      <c r="G578" t="s">
        <v>62</v>
      </c>
    </row>
    <row r="579" spans="2:7" customFormat="1" x14ac:dyDescent="0.2">
      <c r="B579" s="98"/>
      <c r="G579" t="s">
        <v>63</v>
      </c>
    </row>
    <row r="580" spans="2:7" customFormat="1" x14ac:dyDescent="0.2">
      <c r="B580" s="98"/>
      <c r="G580" t="s">
        <v>64</v>
      </c>
    </row>
    <row r="581" spans="2:7" customFormat="1" x14ac:dyDescent="0.2">
      <c r="B581" s="98"/>
    </row>
    <row r="582" spans="2:7" customFormat="1" x14ac:dyDescent="0.2">
      <c r="B582" s="98"/>
    </row>
    <row r="583" spans="2:7" customFormat="1" x14ac:dyDescent="0.2">
      <c r="B583" s="98"/>
    </row>
    <row r="584" spans="2:7" customFormat="1" x14ac:dyDescent="0.2">
      <c r="B584" s="98"/>
    </row>
    <row r="585" spans="2:7" customFormat="1" x14ac:dyDescent="0.2">
      <c r="B585" s="98"/>
    </row>
    <row r="586" spans="2:7" customFormat="1" x14ac:dyDescent="0.2">
      <c r="B586" s="98"/>
    </row>
    <row r="587" spans="2:7" customFormat="1" x14ac:dyDescent="0.2">
      <c r="B587" s="98"/>
    </row>
    <row r="588" spans="2:7" customFormat="1" x14ac:dyDescent="0.2">
      <c r="B588" s="98"/>
    </row>
    <row r="589" spans="2:7" customFormat="1" x14ac:dyDescent="0.2">
      <c r="B589" s="98"/>
    </row>
    <row r="590" spans="2:7" customFormat="1" x14ac:dyDescent="0.2">
      <c r="B590" s="98"/>
    </row>
    <row r="591" spans="2:7" customFormat="1" x14ac:dyDescent="0.2">
      <c r="B591" s="98"/>
    </row>
    <row r="592" spans="2:7" customFormat="1" x14ac:dyDescent="0.2">
      <c r="B592" s="98"/>
    </row>
    <row r="593" spans="2:35" customFormat="1" x14ac:dyDescent="0.2">
      <c r="B593" s="98"/>
    </row>
    <row r="594" spans="2:35" customFormat="1" x14ac:dyDescent="0.2">
      <c r="B594" s="98"/>
    </row>
    <row r="595" spans="2:35" customFormat="1" x14ac:dyDescent="0.2">
      <c r="B595" s="98"/>
    </row>
    <row r="596" spans="2:35" customFormat="1" x14ac:dyDescent="0.2">
      <c r="B596" s="98"/>
    </row>
    <row r="597" spans="2:35" customFormat="1" ht="17" thickBot="1" x14ac:dyDescent="0.25">
      <c r="B597" s="98"/>
    </row>
    <row r="598" spans="2:35" s="231" customFormat="1" x14ac:dyDescent="0.2">
      <c r="B598" s="232"/>
      <c r="C598" s="233" t="s">
        <v>24</v>
      </c>
      <c r="D598" s="233" t="s">
        <v>49</v>
      </c>
      <c r="E598" s="233"/>
      <c r="F598" s="233" t="s">
        <v>31</v>
      </c>
      <c r="G598" s="233"/>
      <c r="H598" s="233"/>
      <c r="I598" s="233"/>
      <c r="J598" s="233"/>
      <c r="K598" s="233"/>
      <c r="L598" s="233"/>
      <c r="M598" s="233"/>
      <c r="N598" s="233"/>
      <c r="O598" s="233"/>
      <c r="P598" s="233"/>
      <c r="Q598" s="233"/>
      <c r="R598" s="233"/>
      <c r="S598" s="233"/>
      <c r="T598" s="233"/>
      <c r="U598" s="233"/>
      <c r="V598" s="218"/>
      <c r="W598" s="218"/>
      <c r="X598" s="218"/>
      <c r="Y598" s="218"/>
      <c r="Z598" s="218"/>
      <c r="AA598" s="218"/>
      <c r="AB598" s="218"/>
      <c r="AC598" s="218"/>
      <c r="AD598" s="218"/>
      <c r="AE598" s="218"/>
      <c r="AF598" s="218"/>
      <c r="AG598" s="218"/>
      <c r="AH598" s="218"/>
      <c r="AI598" s="218"/>
    </row>
    <row r="599" spans="2:35" s="231" customFormat="1" x14ac:dyDescent="0.2">
      <c r="B599" s="234"/>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c r="AA599" s="187"/>
      <c r="AB599" s="187"/>
      <c r="AC599" s="187"/>
      <c r="AD599" s="187"/>
      <c r="AE599" s="187"/>
      <c r="AF599" s="187"/>
      <c r="AG599" s="187"/>
      <c r="AH599" s="187"/>
      <c r="AI599" s="187"/>
    </row>
    <row r="600" spans="2:35" s="231" customFormat="1" x14ac:dyDescent="0.2">
      <c r="B600" s="234"/>
      <c r="C600" s="235" t="s">
        <v>222</v>
      </c>
      <c r="D600" s="236"/>
      <c r="E600" s="236"/>
      <c r="F600" s="236"/>
      <c r="G600" s="236"/>
      <c r="H600" s="236"/>
      <c r="I600" s="236"/>
      <c r="J600" s="108"/>
      <c r="K600" s="108"/>
      <c r="L600" s="108"/>
      <c r="M600" s="108"/>
      <c r="N600" s="108"/>
      <c r="O600" s="108"/>
      <c r="P600" s="108"/>
      <c r="Q600" s="108"/>
      <c r="R600" s="108"/>
      <c r="S600" s="108"/>
      <c r="T600" s="108"/>
      <c r="U600" s="108"/>
      <c r="V600" s="108"/>
      <c r="W600" s="108"/>
      <c r="X600" s="108"/>
      <c r="Y600" s="108"/>
      <c r="Z600" s="237"/>
      <c r="AA600" s="237"/>
      <c r="AB600" s="237"/>
      <c r="AC600" s="237"/>
      <c r="AD600" s="237"/>
      <c r="AE600" s="237"/>
      <c r="AF600" s="237"/>
      <c r="AG600" s="237"/>
      <c r="AH600" s="237"/>
      <c r="AI600" s="237"/>
    </row>
    <row r="601" spans="2:35" s="231" customFormat="1" x14ac:dyDescent="0.2">
      <c r="B601" s="234"/>
      <c r="C601" s="236"/>
      <c r="D601" s="236"/>
      <c r="E601" s="236"/>
      <c r="F601" s="236"/>
      <c r="G601" s="236"/>
      <c r="H601" s="236"/>
      <c r="I601" s="236"/>
      <c r="J601" s="108"/>
      <c r="K601" s="108"/>
      <c r="L601" s="108"/>
      <c r="M601" s="108"/>
      <c r="N601" s="108"/>
      <c r="O601" s="108"/>
      <c r="P601" s="108"/>
      <c r="Q601" s="108"/>
      <c r="R601" s="108"/>
      <c r="S601" s="108"/>
      <c r="T601" s="108"/>
      <c r="U601" s="108"/>
      <c r="V601" s="108"/>
      <c r="W601" s="108"/>
      <c r="X601" s="108"/>
      <c r="Y601" s="108"/>
      <c r="Z601" s="237"/>
      <c r="AA601" s="237"/>
      <c r="AB601" s="237"/>
      <c r="AC601" s="237"/>
      <c r="AD601" s="237"/>
      <c r="AE601" s="237"/>
      <c r="AF601" s="237"/>
      <c r="AG601" s="237"/>
      <c r="AH601" s="237"/>
      <c r="AI601" s="237"/>
    </row>
    <row r="602" spans="2:35" s="231" customFormat="1" x14ac:dyDescent="0.2">
      <c r="B602" s="234"/>
      <c r="C602" s="236"/>
      <c r="D602" s="236"/>
      <c r="E602" s="236"/>
      <c r="F602" s="236"/>
      <c r="G602" s="236"/>
      <c r="H602" s="236"/>
      <c r="I602" s="236"/>
      <c r="J602" s="108"/>
      <c r="K602" s="108"/>
      <c r="L602" s="108"/>
      <c r="M602" s="108"/>
      <c r="N602" s="108"/>
      <c r="O602" s="108"/>
      <c r="P602" s="108"/>
      <c r="Q602" s="108"/>
      <c r="R602" s="108"/>
      <c r="S602" s="108"/>
      <c r="T602" s="108"/>
      <c r="U602" s="108"/>
      <c r="V602" s="108"/>
      <c r="W602" s="108"/>
      <c r="X602" s="108"/>
      <c r="Y602" s="108"/>
      <c r="Z602" s="237"/>
      <c r="AA602" s="237"/>
      <c r="AB602" s="237"/>
      <c r="AC602" s="237"/>
      <c r="AD602" s="237"/>
      <c r="AE602" s="237"/>
      <c r="AF602" s="237"/>
      <c r="AG602" s="237"/>
      <c r="AH602" s="237"/>
      <c r="AI602" s="237"/>
    </row>
    <row r="603" spans="2:35" s="231" customFormat="1" x14ac:dyDescent="0.2">
      <c r="B603" s="234"/>
      <c r="C603" s="236"/>
      <c r="D603" s="236"/>
      <c r="E603" s="236"/>
      <c r="F603" s="236"/>
      <c r="G603" s="236"/>
      <c r="H603" s="236"/>
      <c r="I603" s="236"/>
      <c r="J603" s="108"/>
      <c r="K603" s="108"/>
      <c r="L603" s="108"/>
      <c r="M603" s="108"/>
      <c r="N603" s="108"/>
      <c r="O603" s="108"/>
      <c r="P603" s="108"/>
      <c r="Q603" s="108"/>
      <c r="R603" s="108"/>
      <c r="S603" s="108"/>
      <c r="T603" s="108"/>
      <c r="U603" s="108"/>
      <c r="V603" s="108"/>
      <c r="W603" s="108"/>
      <c r="X603" s="108"/>
      <c r="Y603" s="108"/>
      <c r="Z603" s="237"/>
      <c r="AA603" s="237"/>
      <c r="AB603" s="237"/>
      <c r="AC603" s="237"/>
      <c r="AD603" s="237"/>
      <c r="AE603" s="237"/>
      <c r="AF603" s="237"/>
      <c r="AG603" s="237"/>
      <c r="AH603" s="237"/>
      <c r="AI603" s="237"/>
    </row>
    <row r="604" spans="2:35" s="231" customFormat="1" x14ac:dyDescent="0.2">
      <c r="B604" s="234"/>
      <c r="C604" s="236"/>
      <c r="D604" s="236"/>
      <c r="E604" s="236"/>
      <c r="F604" s="236"/>
      <c r="G604" s="236"/>
      <c r="H604" s="236"/>
      <c r="I604" s="236"/>
      <c r="J604" s="108"/>
      <c r="K604" s="108"/>
      <c r="L604" s="108"/>
      <c r="M604" s="108"/>
      <c r="N604" s="108"/>
      <c r="O604" s="108"/>
      <c r="P604" s="108"/>
      <c r="Q604" s="108"/>
      <c r="R604" s="108"/>
      <c r="S604" s="108"/>
      <c r="T604" s="108"/>
      <c r="U604" s="108"/>
      <c r="V604" s="108"/>
      <c r="W604" s="108"/>
      <c r="X604" s="108"/>
      <c r="Y604" s="108"/>
      <c r="Z604" s="237"/>
      <c r="AA604" s="237"/>
      <c r="AB604" s="237"/>
      <c r="AC604" s="237"/>
      <c r="AD604" s="237"/>
      <c r="AE604" s="237"/>
      <c r="AF604" s="237"/>
      <c r="AG604" s="237"/>
      <c r="AH604" s="237"/>
      <c r="AI604" s="237"/>
    </row>
    <row r="605" spans="2:35" s="231" customFormat="1" x14ac:dyDescent="0.2">
      <c r="B605" s="234"/>
      <c r="C605" s="236"/>
      <c r="J605" s="108"/>
      <c r="K605" s="108"/>
      <c r="L605" s="108"/>
      <c r="M605" s="108"/>
      <c r="N605" s="108"/>
      <c r="O605" s="108"/>
      <c r="P605" s="108"/>
      <c r="Q605" s="108"/>
      <c r="R605" s="108"/>
      <c r="S605" s="108"/>
      <c r="T605" s="108"/>
      <c r="U605" s="108"/>
      <c r="V605" s="108"/>
      <c r="W605" s="108"/>
      <c r="X605" s="108"/>
      <c r="Y605" s="108"/>
      <c r="Z605" s="237"/>
      <c r="AA605" s="237"/>
      <c r="AB605" s="237"/>
      <c r="AC605" s="237"/>
      <c r="AD605" s="237"/>
      <c r="AE605" s="237"/>
      <c r="AF605" s="237"/>
      <c r="AG605" s="237"/>
      <c r="AH605" s="237"/>
      <c r="AI605" s="237"/>
    </row>
    <row r="606" spans="2:35" s="231" customFormat="1" x14ac:dyDescent="0.2">
      <c r="B606" s="234"/>
      <c r="C606" s="236"/>
      <c r="J606" s="108"/>
      <c r="K606" s="108"/>
      <c r="L606" s="108"/>
      <c r="M606" s="108"/>
      <c r="N606" s="108"/>
      <c r="O606" s="108"/>
      <c r="P606" s="108"/>
      <c r="Q606" s="108"/>
      <c r="R606" s="108"/>
      <c r="S606" s="108"/>
      <c r="T606" s="108"/>
      <c r="U606" s="108"/>
      <c r="V606" s="108"/>
      <c r="W606" s="108"/>
      <c r="X606" s="108"/>
      <c r="Y606" s="108"/>
      <c r="Z606" s="237"/>
      <c r="AA606" s="237"/>
      <c r="AB606" s="237"/>
      <c r="AC606" s="237"/>
      <c r="AD606" s="237"/>
      <c r="AE606" s="237"/>
      <c r="AF606" s="237"/>
      <c r="AG606" s="237"/>
      <c r="AH606" s="237"/>
      <c r="AI606" s="237"/>
    </row>
    <row r="607" spans="2:35" s="231" customFormat="1" x14ac:dyDescent="0.2">
      <c r="B607" s="234"/>
      <c r="C607" s="236"/>
      <c r="J607" s="108"/>
      <c r="K607" s="108"/>
      <c r="L607" s="108"/>
      <c r="M607" s="108"/>
      <c r="N607" s="108"/>
      <c r="O607" s="108"/>
      <c r="P607" s="108"/>
      <c r="Q607" s="108"/>
      <c r="R607" s="108"/>
      <c r="S607" s="108"/>
      <c r="T607" s="108"/>
      <c r="U607" s="108"/>
      <c r="V607" s="108"/>
      <c r="W607" s="108"/>
      <c r="X607" s="108"/>
      <c r="Y607" s="108"/>
      <c r="Z607" s="237"/>
      <c r="AA607" s="237"/>
      <c r="AB607" s="237"/>
      <c r="AC607" s="237"/>
      <c r="AD607" s="237"/>
      <c r="AE607" s="237"/>
      <c r="AF607" s="237"/>
      <c r="AG607" s="237"/>
      <c r="AH607" s="237"/>
      <c r="AI607" s="237"/>
    </row>
    <row r="608" spans="2:35" s="231" customFormat="1" x14ac:dyDescent="0.2">
      <c r="B608" s="234"/>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237"/>
      <c r="AA608" s="237"/>
      <c r="AB608" s="237"/>
      <c r="AC608" s="237"/>
      <c r="AD608" s="237"/>
      <c r="AE608" s="237"/>
      <c r="AF608" s="237"/>
      <c r="AG608" s="237"/>
      <c r="AH608" s="237"/>
      <c r="AI608" s="237"/>
    </row>
    <row r="609" spans="2:35" s="231" customFormat="1" x14ac:dyDescent="0.2">
      <c r="B609" s="234"/>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237"/>
      <c r="AA609" s="237"/>
      <c r="AB609" s="237"/>
      <c r="AC609" s="237"/>
      <c r="AD609" s="237"/>
      <c r="AE609" s="237"/>
      <c r="AF609" s="237"/>
      <c r="AG609" s="237"/>
      <c r="AH609" s="237"/>
      <c r="AI609" s="237"/>
    </row>
    <row r="610" spans="2:35" s="231" customFormat="1" x14ac:dyDescent="0.2">
      <c r="B610" s="234"/>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237"/>
      <c r="AA610" s="237"/>
      <c r="AB610" s="237"/>
      <c r="AC610" s="237"/>
      <c r="AD610" s="237"/>
      <c r="AE610" s="237"/>
      <c r="AF610" s="237"/>
      <c r="AG610" s="237"/>
      <c r="AH610" s="237"/>
      <c r="AI610" s="237"/>
    </row>
    <row r="611" spans="2:35" s="231" customFormat="1" x14ac:dyDescent="0.2">
      <c r="B611" s="234"/>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237"/>
      <c r="AA611" s="237"/>
      <c r="AB611" s="237"/>
      <c r="AC611" s="237"/>
      <c r="AD611" s="237"/>
      <c r="AE611" s="237"/>
      <c r="AF611" s="237"/>
      <c r="AG611" s="237"/>
      <c r="AH611" s="237"/>
      <c r="AI611" s="237"/>
    </row>
    <row r="612" spans="2:35" s="231" customFormat="1" x14ac:dyDescent="0.2">
      <c r="B612" s="234"/>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237"/>
      <c r="AA612" s="237"/>
      <c r="AB612" s="237"/>
      <c r="AC612" s="237"/>
      <c r="AD612" s="237"/>
      <c r="AE612" s="237"/>
      <c r="AF612" s="237"/>
      <c r="AG612" s="237"/>
      <c r="AH612" s="237"/>
      <c r="AI612" s="237"/>
    </row>
    <row r="613" spans="2:35" s="231" customFormat="1" x14ac:dyDescent="0.2">
      <c r="B613" s="234"/>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237"/>
      <c r="AA613" s="237"/>
      <c r="AB613" s="237"/>
      <c r="AC613" s="237"/>
      <c r="AD613" s="237"/>
      <c r="AE613" s="237"/>
      <c r="AF613" s="237"/>
      <c r="AG613" s="237"/>
      <c r="AH613" s="237"/>
      <c r="AI613" s="237"/>
    </row>
    <row r="614" spans="2:35" s="231" customFormat="1" x14ac:dyDescent="0.2">
      <c r="B614" s="234"/>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237"/>
      <c r="AA614" s="237"/>
      <c r="AB614" s="237"/>
      <c r="AC614" s="237"/>
      <c r="AD614" s="237"/>
      <c r="AE614" s="237"/>
      <c r="AF614" s="237"/>
      <c r="AG614" s="237"/>
      <c r="AH614" s="237"/>
      <c r="AI614" s="237"/>
    </row>
    <row r="615" spans="2:35" s="231" customFormat="1" x14ac:dyDescent="0.2">
      <c r="B615" s="234"/>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237"/>
      <c r="AA615" s="237"/>
      <c r="AB615" s="237"/>
      <c r="AC615" s="237"/>
      <c r="AD615" s="237"/>
      <c r="AE615" s="237"/>
      <c r="AF615" s="237"/>
      <c r="AG615" s="237"/>
      <c r="AH615" s="237"/>
      <c r="AI615" s="237"/>
    </row>
    <row r="616" spans="2:35" s="231" customFormat="1" x14ac:dyDescent="0.2">
      <c r="B616" s="234"/>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237"/>
      <c r="AA616" s="237"/>
      <c r="AB616" s="237"/>
      <c r="AC616" s="237"/>
      <c r="AD616" s="237"/>
      <c r="AE616" s="237"/>
      <c r="AF616" s="237"/>
      <c r="AG616" s="237"/>
      <c r="AH616" s="237"/>
      <c r="AI616" s="237"/>
    </row>
    <row r="617" spans="2:35" s="231" customFormat="1" x14ac:dyDescent="0.2">
      <c r="B617" s="234"/>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237"/>
      <c r="AA617" s="237"/>
      <c r="AB617" s="237"/>
      <c r="AC617" s="237"/>
      <c r="AD617" s="237"/>
      <c r="AE617" s="237"/>
      <c r="AF617" s="237"/>
      <c r="AG617" s="237"/>
      <c r="AH617" s="237"/>
      <c r="AI617" s="237"/>
    </row>
    <row r="618" spans="2:35" s="231" customFormat="1" x14ac:dyDescent="0.2">
      <c r="B618" s="234"/>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237"/>
      <c r="AA618" s="237"/>
      <c r="AB618" s="237"/>
      <c r="AC618" s="237"/>
      <c r="AD618" s="237"/>
      <c r="AE618" s="237"/>
      <c r="AF618" s="237"/>
      <c r="AG618" s="237"/>
      <c r="AH618" s="237"/>
      <c r="AI618" s="237"/>
    </row>
    <row r="619" spans="2:35" s="231" customFormat="1" x14ac:dyDescent="0.2">
      <c r="B619" s="234"/>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237"/>
      <c r="AA619" s="237"/>
      <c r="AB619" s="237"/>
      <c r="AC619" s="237"/>
      <c r="AD619" s="237"/>
      <c r="AE619" s="237"/>
      <c r="AF619" s="237"/>
      <c r="AG619" s="237"/>
      <c r="AH619" s="237"/>
      <c r="AI619" s="237"/>
    </row>
    <row r="620" spans="2:35" s="231" customFormat="1" x14ac:dyDescent="0.2">
      <c r="B620" s="234"/>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237"/>
      <c r="AA620" s="237"/>
      <c r="AB620" s="237"/>
      <c r="AC620" s="237"/>
      <c r="AD620" s="237"/>
      <c r="AE620" s="237"/>
      <c r="AF620" s="237"/>
      <c r="AG620" s="237"/>
      <c r="AH620" s="237"/>
      <c r="AI620" s="237"/>
    </row>
    <row r="621" spans="2:35" s="231" customFormat="1" x14ac:dyDescent="0.2">
      <c r="B621" s="234"/>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237"/>
      <c r="AA621" s="237"/>
      <c r="AB621" s="237"/>
      <c r="AC621" s="237"/>
      <c r="AD621" s="237"/>
      <c r="AE621" s="237"/>
      <c r="AF621" s="237"/>
      <c r="AG621" s="237"/>
      <c r="AH621" s="237"/>
      <c r="AI621" s="237"/>
    </row>
    <row r="622" spans="2:35" s="231" customFormat="1" x14ac:dyDescent="0.2">
      <c r="B622" s="234"/>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237"/>
      <c r="AA622" s="237"/>
      <c r="AB622" s="237"/>
      <c r="AC622" s="237"/>
      <c r="AD622" s="237"/>
      <c r="AE622" s="237"/>
      <c r="AF622" s="237"/>
      <c r="AG622" s="237"/>
      <c r="AH622" s="237"/>
      <c r="AI622" s="237"/>
    </row>
    <row r="623" spans="2:35" s="231" customFormat="1" x14ac:dyDescent="0.2">
      <c r="B623" s="234"/>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237"/>
      <c r="AA623" s="237"/>
      <c r="AB623" s="237"/>
      <c r="AC623" s="237"/>
      <c r="AD623" s="237"/>
      <c r="AE623" s="237"/>
      <c r="AF623" s="237"/>
      <c r="AG623" s="237"/>
      <c r="AH623" s="237"/>
      <c r="AI623" s="237"/>
    </row>
    <row r="624" spans="2:35" s="231" customFormat="1" x14ac:dyDescent="0.2">
      <c r="B624" s="234"/>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237"/>
      <c r="AA624" s="237"/>
      <c r="AB624" s="237"/>
      <c r="AC624" s="237"/>
      <c r="AD624" s="237"/>
      <c r="AE624" s="237"/>
      <c r="AF624" s="237"/>
      <c r="AG624" s="237"/>
      <c r="AH624" s="237"/>
      <c r="AI624" s="237"/>
    </row>
    <row r="625" spans="2:35" s="231" customFormat="1" x14ac:dyDescent="0.2">
      <c r="B625" s="234"/>
      <c r="C625" s="237"/>
      <c r="D625" s="237"/>
      <c r="E625" s="237"/>
      <c r="F625" s="237"/>
      <c r="G625" s="237"/>
      <c r="H625" s="237"/>
      <c r="I625" s="237"/>
      <c r="J625" s="237"/>
      <c r="K625" s="237"/>
      <c r="L625" s="237"/>
      <c r="M625" s="237"/>
      <c r="N625" s="237"/>
      <c r="O625" s="237"/>
      <c r="P625" s="237"/>
      <c r="Q625" s="237"/>
      <c r="R625" s="237"/>
      <c r="S625" s="237"/>
      <c r="T625" s="237"/>
      <c r="U625" s="237"/>
      <c r="V625" s="237"/>
      <c r="W625" s="237"/>
      <c r="X625" s="237"/>
      <c r="Y625" s="237"/>
      <c r="Z625" s="237"/>
      <c r="AA625" s="237"/>
      <c r="AB625" s="237"/>
      <c r="AC625" s="237"/>
      <c r="AD625" s="237"/>
      <c r="AE625" s="237"/>
      <c r="AF625" s="237"/>
      <c r="AG625" s="237"/>
      <c r="AH625" s="237"/>
      <c r="AI625" s="237"/>
    </row>
    <row r="626" spans="2:35" s="231" customFormat="1" x14ac:dyDescent="0.2">
      <c r="B626" s="234"/>
      <c r="C626" s="237"/>
      <c r="D626" s="237"/>
      <c r="E626" s="237"/>
      <c r="F626" s="237"/>
      <c r="G626" s="237"/>
      <c r="H626" s="237"/>
      <c r="I626" s="237"/>
      <c r="J626" s="237"/>
      <c r="K626" s="237"/>
      <c r="L626" s="237"/>
      <c r="M626" s="237"/>
      <c r="N626" s="237"/>
      <c r="O626" s="237"/>
      <c r="P626" s="237"/>
      <c r="Q626" s="237"/>
      <c r="R626" s="237"/>
      <c r="S626" s="237"/>
      <c r="T626" s="237"/>
      <c r="U626" s="237"/>
      <c r="V626" s="237"/>
      <c r="W626" s="237"/>
      <c r="X626" s="237"/>
      <c r="Y626" s="237"/>
      <c r="Z626" s="237"/>
      <c r="AA626" s="237"/>
      <c r="AB626" s="237"/>
      <c r="AC626" s="237"/>
      <c r="AD626" s="237"/>
      <c r="AE626" s="237"/>
      <c r="AF626" s="237"/>
      <c r="AG626" s="237"/>
      <c r="AH626" s="237"/>
      <c r="AI626" s="237"/>
    </row>
    <row r="627" spans="2:35" s="231" customFormat="1" x14ac:dyDescent="0.2">
      <c r="B627" s="234"/>
      <c r="C627" s="237"/>
      <c r="D627" s="237"/>
      <c r="E627" s="237"/>
      <c r="F627" s="237"/>
      <c r="G627" s="237"/>
      <c r="H627" s="237"/>
      <c r="I627" s="237"/>
      <c r="J627" s="237"/>
      <c r="K627" s="237"/>
      <c r="L627" s="237"/>
      <c r="M627" s="237"/>
      <c r="N627" s="237"/>
      <c r="O627" s="237"/>
      <c r="P627" s="237"/>
      <c r="Q627" s="237"/>
      <c r="R627" s="237"/>
      <c r="S627" s="237"/>
      <c r="T627" s="237"/>
      <c r="U627" s="237"/>
      <c r="V627" s="237"/>
      <c r="W627" s="237"/>
      <c r="X627" s="237"/>
      <c r="Y627" s="237"/>
      <c r="Z627" s="237"/>
      <c r="AA627" s="237"/>
      <c r="AB627" s="237"/>
      <c r="AC627" s="237"/>
      <c r="AD627" s="237"/>
      <c r="AE627" s="237"/>
      <c r="AF627" s="237"/>
      <c r="AG627" s="237"/>
      <c r="AH627" s="237"/>
      <c r="AI627" s="237"/>
    </row>
    <row r="628" spans="2:35" s="231" customFormat="1" x14ac:dyDescent="0.2">
      <c r="B628" s="234"/>
      <c r="C628" s="237"/>
      <c r="D628" s="237"/>
      <c r="E628" s="237"/>
      <c r="F628" s="237"/>
      <c r="G628" s="237"/>
      <c r="H628" s="237"/>
      <c r="I628" s="237"/>
      <c r="J628" s="237"/>
      <c r="K628" s="237"/>
      <c r="L628" s="237"/>
      <c r="M628" s="237"/>
      <c r="N628" s="237"/>
      <c r="O628" s="237"/>
      <c r="P628" s="237"/>
      <c r="Q628" s="237"/>
      <c r="R628" s="237"/>
      <c r="S628" s="237"/>
      <c r="T628" s="237"/>
      <c r="U628" s="237"/>
      <c r="V628" s="237"/>
      <c r="W628" s="237"/>
      <c r="X628" s="237"/>
      <c r="Y628" s="237"/>
      <c r="Z628" s="237"/>
      <c r="AA628" s="237"/>
      <c r="AB628" s="237"/>
      <c r="AC628" s="237"/>
      <c r="AD628" s="237"/>
      <c r="AE628" s="237"/>
      <c r="AF628" s="237"/>
      <c r="AG628" s="237"/>
      <c r="AH628" s="237"/>
      <c r="AI628" s="237"/>
    </row>
    <row r="629" spans="2:35" s="231" customFormat="1" x14ac:dyDescent="0.2">
      <c r="B629" s="234"/>
      <c r="C629" s="237"/>
      <c r="D629" s="237"/>
      <c r="E629" s="237"/>
      <c r="F629" s="237"/>
      <c r="G629" s="237"/>
      <c r="H629" s="237"/>
      <c r="I629" s="237"/>
      <c r="J629" s="237"/>
      <c r="K629" s="237"/>
      <c r="L629" s="237"/>
      <c r="M629" s="237"/>
      <c r="N629" s="237"/>
      <c r="O629" s="237"/>
      <c r="P629" s="237"/>
      <c r="Q629" s="237"/>
      <c r="R629" s="237"/>
      <c r="S629" s="237"/>
      <c r="T629" s="237"/>
      <c r="U629" s="237"/>
      <c r="V629" s="237"/>
      <c r="W629" s="237"/>
      <c r="X629" s="237"/>
      <c r="Y629" s="237"/>
      <c r="Z629" s="237"/>
      <c r="AA629" s="237"/>
      <c r="AB629" s="237"/>
      <c r="AC629" s="237"/>
      <c r="AD629" s="237"/>
      <c r="AE629" s="237"/>
      <c r="AF629" s="237"/>
      <c r="AG629" s="237"/>
      <c r="AH629" s="237"/>
      <c r="AI629" s="237"/>
    </row>
    <row r="630" spans="2:35" s="231" customFormat="1" x14ac:dyDescent="0.2">
      <c r="B630" s="234"/>
      <c r="C630" s="237"/>
      <c r="D630" s="237"/>
      <c r="E630" s="237"/>
      <c r="F630" s="237"/>
      <c r="G630" s="237"/>
      <c r="H630" s="237"/>
      <c r="I630" s="237"/>
      <c r="J630" s="237"/>
      <c r="K630" s="237"/>
      <c r="L630" s="237"/>
      <c r="M630" s="237"/>
      <c r="N630" s="237"/>
      <c r="O630" s="237"/>
      <c r="P630" s="237"/>
      <c r="Q630" s="237"/>
      <c r="R630" s="237"/>
      <c r="S630" s="237"/>
      <c r="T630" s="237"/>
      <c r="U630" s="237"/>
      <c r="V630" s="237"/>
      <c r="W630" s="237"/>
      <c r="X630" s="237"/>
      <c r="Y630" s="237"/>
      <c r="Z630" s="237"/>
      <c r="AA630" s="237"/>
      <c r="AB630" s="237"/>
      <c r="AC630" s="237"/>
      <c r="AD630" s="237"/>
      <c r="AE630" s="237"/>
      <c r="AF630" s="237"/>
      <c r="AG630" s="237"/>
      <c r="AH630" s="237"/>
      <c r="AI630" s="237"/>
    </row>
    <row r="631" spans="2:35" s="231" customFormat="1" x14ac:dyDescent="0.2">
      <c r="B631" s="234"/>
      <c r="C631" s="237"/>
      <c r="D631" s="237"/>
      <c r="E631" s="237"/>
      <c r="F631" s="237"/>
      <c r="G631" s="237"/>
      <c r="H631" s="237"/>
      <c r="I631" s="237"/>
      <c r="J631" s="237"/>
      <c r="K631" s="237"/>
      <c r="L631" s="237"/>
      <c r="M631" s="237"/>
      <c r="N631" s="237"/>
      <c r="O631" s="237"/>
      <c r="P631" s="237"/>
      <c r="Q631" s="237"/>
      <c r="R631" s="237"/>
      <c r="S631" s="237"/>
      <c r="T631" s="237"/>
      <c r="U631" s="237"/>
      <c r="V631" s="237"/>
      <c r="W631" s="237"/>
      <c r="X631" s="237"/>
      <c r="Y631" s="237"/>
      <c r="Z631" s="237"/>
      <c r="AA631" s="237"/>
      <c r="AB631" s="237"/>
      <c r="AC631" s="237"/>
      <c r="AD631" s="237"/>
      <c r="AE631" s="237"/>
      <c r="AF631" s="237"/>
      <c r="AG631" s="237"/>
      <c r="AH631" s="237"/>
      <c r="AI631" s="237"/>
    </row>
    <row r="632" spans="2:35" s="231" customFormat="1" x14ac:dyDescent="0.2">
      <c r="B632" s="234"/>
      <c r="C632" s="237"/>
      <c r="D632" s="236">
        <v>1.24</v>
      </c>
      <c r="E632" s="238"/>
      <c r="F632" s="236"/>
      <c r="G632" s="236">
        <v>54600</v>
      </c>
      <c r="H632" s="236" t="s">
        <v>223</v>
      </c>
      <c r="I632" s="236" t="s">
        <v>225</v>
      </c>
      <c r="J632" s="237"/>
      <c r="K632" s="237"/>
      <c r="L632" s="237"/>
      <c r="M632" s="237"/>
      <c r="N632" s="237"/>
      <c r="O632" s="237"/>
      <c r="P632" s="237"/>
      <c r="Q632" s="237"/>
      <c r="R632" s="237"/>
      <c r="S632" s="237"/>
      <c r="T632" s="237"/>
      <c r="U632" s="237"/>
      <c r="V632" s="237"/>
      <c r="W632" s="237"/>
      <c r="X632" s="237"/>
      <c r="Y632" s="237"/>
      <c r="Z632" s="237"/>
      <c r="AA632" s="237"/>
      <c r="AB632" s="237"/>
      <c r="AC632" s="237"/>
      <c r="AD632" s="237"/>
      <c r="AE632" s="237"/>
      <c r="AF632" s="237"/>
      <c r="AG632" s="237"/>
      <c r="AH632" s="237"/>
      <c r="AI632" s="237"/>
    </row>
    <row r="633" spans="2:35" s="231" customFormat="1" x14ac:dyDescent="0.2">
      <c r="B633" s="234"/>
      <c r="C633" s="237"/>
      <c r="D633" s="236"/>
      <c r="E633" s="238"/>
      <c r="F633" s="236"/>
      <c r="G633" s="236">
        <f>10^6</f>
        <v>1000000</v>
      </c>
      <c r="H633" s="236" t="s">
        <v>224</v>
      </c>
      <c r="I633" s="236"/>
      <c r="J633" s="237"/>
      <c r="K633" s="237"/>
      <c r="L633" s="237"/>
      <c r="M633" s="237"/>
      <c r="N633" s="237"/>
      <c r="O633" s="237"/>
      <c r="P633" s="237"/>
      <c r="Q633" s="237"/>
      <c r="R633" s="237"/>
      <c r="S633" s="237"/>
      <c r="T633" s="237"/>
      <c r="U633" s="237"/>
      <c r="V633" s="237"/>
      <c r="W633" s="237"/>
      <c r="X633" s="237"/>
      <c r="Y633" s="237"/>
      <c r="Z633" s="237"/>
      <c r="AA633" s="237"/>
      <c r="AB633" s="237"/>
      <c r="AC633" s="237"/>
      <c r="AD633" s="237"/>
      <c r="AE633" s="237"/>
      <c r="AF633" s="237"/>
      <c r="AG633" s="237"/>
      <c r="AH633" s="237"/>
      <c r="AI633" s="237"/>
    </row>
    <row r="634" spans="2:35" s="231" customFormat="1" x14ac:dyDescent="0.2">
      <c r="B634" s="234"/>
      <c r="C634" s="237"/>
      <c r="D634" s="236"/>
      <c r="E634" s="238"/>
      <c r="F634" s="236"/>
      <c r="G634" s="236">
        <f>G632/G633</f>
        <v>5.4600000000000003E-2</v>
      </c>
      <c r="H634" s="236" t="s">
        <v>223</v>
      </c>
      <c r="I634" s="236"/>
      <c r="J634" s="237"/>
      <c r="K634" s="237"/>
      <c r="L634" s="237"/>
      <c r="M634" s="237"/>
      <c r="N634" s="237"/>
      <c r="O634" s="237"/>
      <c r="P634" s="237"/>
      <c r="Q634" s="237"/>
      <c r="R634" s="237"/>
      <c r="S634" s="237"/>
      <c r="T634" s="237"/>
      <c r="U634" s="237"/>
      <c r="V634" s="237"/>
      <c r="W634" s="237"/>
      <c r="X634" s="237"/>
      <c r="Y634" s="237"/>
      <c r="Z634" s="237"/>
      <c r="AA634" s="237"/>
      <c r="AB634" s="237"/>
      <c r="AC634" s="237"/>
      <c r="AD634" s="237"/>
      <c r="AE634" s="237"/>
      <c r="AF634" s="237"/>
      <c r="AG634" s="237"/>
      <c r="AH634" s="237"/>
      <c r="AI634" s="237"/>
    </row>
    <row r="635" spans="2:35" s="231" customFormat="1" x14ac:dyDescent="0.2">
      <c r="B635" s="234"/>
      <c r="C635" s="237"/>
      <c r="D635" s="237"/>
      <c r="E635" s="237"/>
      <c r="F635" s="237"/>
      <c r="G635" s="237"/>
      <c r="H635" s="237"/>
      <c r="I635" s="237"/>
      <c r="J635" s="237"/>
      <c r="K635" s="237"/>
      <c r="L635" s="237"/>
      <c r="M635" s="237"/>
      <c r="N635" s="237"/>
      <c r="O635" s="237"/>
      <c r="P635" s="237"/>
      <c r="Q635" s="237"/>
      <c r="R635" s="237"/>
      <c r="S635" s="237"/>
      <c r="T635" s="237"/>
      <c r="U635" s="237"/>
      <c r="V635" s="237"/>
      <c r="W635" s="237"/>
      <c r="X635" s="237"/>
      <c r="Y635" s="237"/>
      <c r="Z635" s="237"/>
      <c r="AA635" s="237"/>
      <c r="AB635" s="237"/>
      <c r="AC635" s="237"/>
      <c r="AD635" s="237"/>
      <c r="AE635" s="237"/>
      <c r="AF635" s="237"/>
      <c r="AG635" s="237"/>
      <c r="AH635" s="237"/>
      <c r="AI635" s="237"/>
    </row>
    <row r="636" spans="2:35" s="231" customFormat="1" x14ac:dyDescent="0.2">
      <c r="B636" s="234"/>
      <c r="C636" s="237"/>
      <c r="D636" s="237"/>
      <c r="E636" s="237"/>
      <c r="F636" s="237"/>
      <c r="G636" s="237"/>
      <c r="H636" s="237"/>
      <c r="I636" s="237"/>
      <c r="J636" s="237"/>
      <c r="K636" s="237"/>
      <c r="L636" s="237"/>
      <c r="M636" s="237"/>
      <c r="N636" s="237"/>
      <c r="O636" s="237"/>
      <c r="P636" s="237"/>
      <c r="Q636" s="237"/>
      <c r="R636" s="237"/>
      <c r="S636" s="237"/>
      <c r="T636" s="237"/>
      <c r="U636" s="237"/>
      <c r="V636" s="237"/>
      <c r="W636" s="237"/>
      <c r="X636" s="237"/>
      <c r="Y636" s="237"/>
      <c r="Z636" s="237"/>
      <c r="AA636" s="237"/>
      <c r="AB636" s="237"/>
      <c r="AC636" s="237"/>
      <c r="AD636" s="237"/>
      <c r="AE636" s="237"/>
      <c r="AF636" s="237"/>
      <c r="AG636" s="237"/>
      <c r="AH636" s="237"/>
      <c r="AI636" s="237"/>
    </row>
    <row r="637" spans="2:35" s="231" customFormat="1" x14ac:dyDescent="0.2">
      <c r="B637" s="234"/>
      <c r="C637" s="237"/>
      <c r="D637" s="237"/>
      <c r="E637" s="237"/>
      <c r="F637" s="237"/>
      <c r="G637" s="237"/>
      <c r="H637" s="237"/>
      <c r="I637" s="237"/>
      <c r="J637" s="237"/>
      <c r="K637" s="237"/>
      <c r="L637" s="237"/>
      <c r="M637" s="237"/>
      <c r="N637" s="237"/>
      <c r="O637" s="237"/>
      <c r="P637" s="237"/>
      <c r="Q637" s="237"/>
      <c r="R637" s="237"/>
      <c r="S637" s="237"/>
      <c r="T637" s="237"/>
      <c r="U637" s="237"/>
      <c r="V637" s="237"/>
      <c r="W637" s="237"/>
      <c r="X637" s="237"/>
      <c r="Y637" s="237"/>
      <c r="Z637" s="237"/>
      <c r="AA637" s="237"/>
      <c r="AB637" s="237"/>
      <c r="AC637" s="237"/>
      <c r="AD637" s="237"/>
      <c r="AE637" s="237"/>
      <c r="AF637" s="237"/>
      <c r="AG637" s="237"/>
      <c r="AH637" s="237"/>
      <c r="AI637" s="237"/>
    </row>
    <row r="638" spans="2:35" s="231" customFormat="1" x14ac:dyDescent="0.2">
      <c r="B638" s="234"/>
      <c r="C638" s="237"/>
      <c r="D638" s="237"/>
      <c r="E638" s="237"/>
      <c r="F638" s="237"/>
      <c r="G638" s="237"/>
      <c r="H638" s="237"/>
      <c r="I638" s="237"/>
      <c r="J638" s="237"/>
      <c r="K638" s="237"/>
      <c r="L638" s="237"/>
      <c r="M638" s="237"/>
      <c r="N638" s="237"/>
      <c r="O638" s="237"/>
      <c r="P638" s="237"/>
      <c r="Q638" s="237"/>
      <c r="R638" s="237"/>
      <c r="S638" s="237"/>
      <c r="T638" s="237"/>
      <c r="U638" s="237"/>
      <c r="V638" s="237"/>
      <c r="W638" s="237"/>
      <c r="X638" s="237"/>
      <c r="Y638" s="237"/>
      <c r="Z638" s="237"/>
      <c r="AA638" s="237"/>
      <c r="AB638" s="237"/>
      <c r="AC638" s="237"/>
      <c r="AD638" s="237"/>
      <c r="AE638" s="237"/>
      <c r="AF638" s="237"/>
      <c r="AG638" s="237"/>
      <c r="AH638" s="237"/>
      <c r="AI638" s="237"/>
    </row>
    <row r="639" spans="2:35" s="231" customFormat="1" x14ac:dyDescent="0.2">
      <c r="B639" s="234"/>
      <c r="C639" s="237"/>
      <c r="D639" s="237"/>
      <c r="E639" s="237"/>
      <c r="F639" s="237"/>
      <c r="G639" s="237"/>
      <c r="H639" s="237"/>
      <c r="I639" s="237"/>
      <c r="J639" s="237"/>
      <c r="K639" s="237"/>
      <c r="L639" s="237"/>
      <c r="M639" s="237"/>
      <c r="N639" s="237"/>
      <c r="O639" s="237"/>
      <c r="P639" s="237"/>
      <c r="Q639" s="237"/>
      <c r="R639" s="237"/>
      <c r="S639" s="237"/>
      <c r="T639" s="237"/>
      <c r="U639" s="237"/>
      <c r="V639" s="237"/>
      <c r="W639" s="237"/>
      <c r="X639" s="237"/>
      <c r="Y639" s="237"/>
      <c r="Z639" s="237"/>
      <c r="AA639" s="237"/>
      <c r="AB639" s="237"/>
      <c r="AC639" s="237"/>
      <c r="AD639" s="237"/>
      <c r="AE639" s="237"/>
      <c r="AF639" s="237"/>
      <c r="AG639" s="237"/>
      <c r="AH639" s="237"/>
      <c r="AI639" s="237"/>
    </row>
    <row r="640" spans="2:35" s="231" customFormat="1" x14ac:dyDescent="0.2">
      <c r="B640" s="234"/>
      <c r="C640" s="237"/>
      <c r="D640" s="237"/>
      <c r="E640" s="237"/>
      <c r="F640" s="237"/>
      <c r="G640" s="237"/>
      <c r="H640" s="237"/>
      <c r="I640" s="237"/>
      <c r="J640" s="237"/>
      <c r="K640" s="237"/>
      <c r="L640" s="237"/>
      <c r="M640" s="237"/>
      <c r="N640" s="237"/>
      <c r="O640" s="237"/>
      <c r="P640" s="237"/>
      <c r="Q640" s="237"/>
      <c r="R640" s="237"/>
      <c r="S640" s="237"/>
      <c r="T640" s="237"/>
      <c r="U640" s="237"/>
      <c r="V640" s="237"/>
      <c r="W640" s="237"/>
      <c r="X640" s="237"/>
      <c r="Y640" s="237"/>
      <c r="Z640" s="237"/>
      <c r="AA640" s="237"/>
      <c r="AB640" s="237"/>
      <c r="AC640" s="237"/>
      <c r="AD640" s="237"/>
      <c r="AE640" s="237"/>
      <c r="AF640" s="237"/>
      <c r="AG640" s="237"/>
      <c r="AH640" s="237"/>
      <c r="AI640" s="237"/>
    </row>
    <row r="641" spans="2:35" s="231" customFormat="1" x14ac:dyDescent="0.2">
      <c r="B641" s="234"/>
      <c r="C641" s="237"/>
      <c r="D641" s="237"/>
      <c r="E641" s="237"/>
      <c r="F641" s="237"/>
      <c r="G641" s="237"/>
      <c r="H641" s="237"/>
      <c r="I641" s="237"/>
      <c r="J641" s="237"/>
      <c r="K641" s="237"/>
      <c r="L641" s="237"/>
      <c r="M641" s="237"/>
      <c r="N641" s="237"/>
      <c r="O641" s="237"/>
      <c r="P641" s="237"/>
      <c r="Q641" s="237"/>
      <c r="R641" s="237"/>
      <c r="S641" s="237"/>
      <c r="T641" s="237"/>
      <c r="U641" s="237"/>
      <c r="V641" s="237"/>
      <c r="W641" s="237"/>
      <c r="X641" s="237"/>
      <c r="Y641" s="237"/>
      <c r="Z641" s="237"/>
      <c r="AA641" s="237"/>
      <c r="AB641" s="237"/>
      <c r="AC641" s="237"/>
      <c r="AD641" s="237"/>
      <c r="AE641" s="237"/>
      <c r="AF641" s="237"/>
      <c r="AG641" s="237"/>
      <c r="AH641" s="237"/>
      <c r="AI641" s="237"/>
    </row>
    <row r="642" spans="2:35" s="231" customFormat="1" x14ac:dyDescent="0.2">
      <c r="B642" s="234"/>
      <c r="C642" s="237"/>
      <c r="D642" s="237"/>
      <c r="E642" s="237"/>
      <c r="F642" s="237"/>
      <c r="G642" s="237"/>
      <c r="H642" s="237"/>
      <c r="I642" s="237"/>
      <c r="J642" s="237"/>
      <c r="K642" s="237"/>
      <c r="L642" s="237"/>
      <c r="M642" s="237"/>
      <c r="N642" s="237"/>
      <c r="O642" s="237"/>
      <c r="P642" s="237"/>
      <c r="Q642" s="237"/>
      <c r="R642" s="237"/>
      <c r="S642" s="237"/>
      <c r="T642" s="237"/>
      <c r="U642" s="237"/>
      <c r="V642" s="237"/>
      <c r="W642" s="237"/>
      <c r="X642" s="237"/>
      <c r="Y642" s="237"/>
      <c r="Z642" s="237"/>
      <c r="AA642" s="237"/>
      <c r="AB642" s="237"/>
      <c r="AC642" s="237"/>
      <c r="AD642" s="237"/>
      <c r="AE642" s="237"/>
      <c r="AF642" s="237"/>
      <c r="AG642" s="237"/>
      <c r="AH642" s="237"/>
      <c r="AI642" s="237"/>
    </row>
    <row r="643" spans="2:35" s="231" customFormat="1" x14ac:dyDescent="0.2">
      <c r="B643" s="234"/>
      <c r="C643" s="237"/>
      <c r="D643" s="237"/>
      <c r="E643" s="237"/>
      <c r="F643" s="237"/>
      <c r="G643" s="237"/>
      <c r="H643" s="237"/>
      <c r="I643" s="237"/>
      <c r="J643" s="237"/>
      <c r="K643" s="237"/>
      <c r="L643" s="237"/>
      <c r="M643" s="237"/>
      <c r="N643" s="237"/>
      <c r="O643" s="237"/>
      <c r="P643" s="237"/>
      <c r="Q643" s="237"/>
      <c r="R643" s="237"/>
      <c r="S643" s="237"/>
      <c r="T643" s="237"/>
      <c r="U643" s="237"/>
      <c r="V643" s="237"/>
      <c r="W643" s="237"/>
      <c r="X643" s="237"/>
      <c r="Y643" s="237"/>
      <c r="Z643" s="237"/>
      <c r="AA643" s="237"/>
      <c r="AB643" s="237"/>
      <c r="AC643" s="237"/>
      <c r="AD643" s="237"/>
      <c r="AE643" s="237"/>
      <c r="AF643" s="237"/>
      <c r="AG643" s="237"/>
      <c r="AH643" s="237"/>
      <c r="AI643" s="237"/>
    </row>
    <row r="644" spans="2:35" s="231" customFormat="1" x14ac:dyDescent="0.2">
      <c r="B644" s="234"/>
      <c r="C644" s="237"/>
      <c r="D644" s="237"/>
      <c r="E644" s="237"/>
      <c r="F644" s="237"/>
      <c r="G644" s="237"/>
      <c r="H644" s="237"/>
      <c r="I644" s="237"/>
      <c r="J644" s="237"/>
      <c r="K644" s="237"/>
      <c r="L644" s="237"/>
      <c r="M644" s="237"/>
      <c r="N644" s="237"/>
      <c r="O644" s="237"/>
      <c r="P644" s="237"/>
      <c r="Q644" s="237"/>
      <c r="R644" s="237"/>
      <c r="S644" s="237"/>
      <c r="T644" s="237"/>
      <c r="U644" s="237"/>
      <c r="V644" s="237"/>
      <c r="W644" s="237"/>
      <c r="X644" s="237"/>
      <c r="Y644" s="237"/>
      <c r="Z644" s="237"/>
      <c r="AA644" s="237"/>
      <c r="AB644" s="237"/>
      <c r="AC644" s="237"/>
      <c r="AD644" s="237"/>
      <c r="AE644" s="237"/>
      <c r="AF644" s="237"/>
      <c r="AG644" s="237"/>
      <c r="AH644" s="237"/>
      <c r="AI644" s="237"/>
    </row>
  </sheetData>
  <hyperlinks>
    <hyperlink ref="C369"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2017-10-26T08:21:06Z</dcterms:modified>
</cp:coreProperties>
</file>