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carriers_source_analyses/"/>
    </mc:Choice>
  </mc:AlternateContent>
  <bookViews>
    <workbookView xWindow="43680" yWindow="-3380" windowWidth="28800" windowHeight="1754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96" i="16" l="1"/>
  <c r="F95" i="16"/>
  <c r="F94" i="16"/>
  <c r="F93" i="16"/>
  <c r="F106" i="16"/>
  <c r="K7" i="13"/>
  <c r="I10" i="13"/>
  <c r="F28" i="16"/>
  <c r="I9" i="13"/>
  <c r="I8" i="13"/>
  <c r="F29" i="16"/>
  <c r="F100" i="16"/>
  <c r="F22" i="16"/>
  <c r="F23" i="16"/>
  <c r="F105" i="16"/>
  <c r="G9" i="13"/>
  <c r="E13" i="12"/>
  <c r="G10" i="13"/>
  <c r="E14" i="12"/>
  <c r="F98" i="16"/>
  <c r="F10" i="16"/>
  <c r="F11" i="16"/>
  <c r="F103" i="16"/>
  <c r="F99" i="16"/>
  <c r="F16" i="16"/>
  <c r="F17" i="16"/>
  <c r="F104" i="16"/>
  <c r="G7" i="13"/>
  <c r="E11" i="12"/>
  <c r="G8" i="13"/>
  <c r="E12" i="12"/>
  <c r="E10" i="12"/>
</calcChain>
</file>

<file path=xl/sharedStrings.xml><?xml version="1.0" encoding="utf-8"?>
<sst xmlns="http://schemas.openxmlformats.org/spreadsheetml/2006/main" count="193" uniqueCount="101">
  <si>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</si>
  <si>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</si>
  <si>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</si>
  <si>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</si>
  <si>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</si>
  <si>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</si>
  <si>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</si>
  <si>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</si>
  <si>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</si>
  <si>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</si>
  <si>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</si>
  <si>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</si>
  <si>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</si>
  <si>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</si>
  <si>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</si>
  <si>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</si>
  <si>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</si>
  <si>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</si>
  <si>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</si>
  <si>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</si>
  <si>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</si>
  <si>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</si>
  <si>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</si>
  <si>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</si>
  <si>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</si>
  <si>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</si>
  <si>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</si>
  <si>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</si>
  <si>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</si>
  <si>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</si>
  <si>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</si>
  <si>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</si>
  <si>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</si>
  <si>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</si>
  <si>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</si>
  <si>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</si>
  <si>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</si>
  <si>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</si>
  <si>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</si>
  <si>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Whether or not this carrier is renewable</t>
  </si>
  <si>
    <t>Quintel assumption</t>
  </si>
  <si>
    <t>kg/MJ</t>
  </si>
  <si>
    <t>energy content</t>
  </si>
  <si>
    <t>MJ/kg</t>
  </si>
  <si>
    <t>EUR/MJ</t>
  </si>
  <si>
    <t>Carrier (gobal properties)</t>
  </si>
  <si>
    <t>Source 4</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</si>
  <si>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</si>
  <si>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</si>
  <si>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</si>
  <si>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</si>
  <si>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</si>
  <si>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</si>
  <si>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</si>
  <si>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</si>
  <si>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</si>
  <si>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global</t>
  </si>
  <si>
    <t xml:space="preserve"> </t>
  </si>
  <si>
    <t>Source 3</t>
  </si>
  <si>
    <t>kg/L</t>
  </si>
  <si>
    <t>2011</t>
  </si>
  <si>
    <t>EU JRC</t>
  </si>
  <si>
    <t>http://refman.et-model.com/publications/1708</t>
  </si>
  <si>
    <t>density</t>
  </si>
  <si>
    <t>CO2 emission factor</t>
  </si>
  <si>
    <t>http://ec.europa.eu/energy/observatory/oil/bulletin_en.htm</t>
  </si>
  <si>
    <t>NL</t>
  </si>
  <si>
    <t>European Commission Weekly Oil Bulletin - Price history</t>
  </si>
  <si>
    <t>2015</t>
  </si>
  <si>
    <t>Jan 2015</t>
  </si>
  <si>
    <t>EC Oil Bulletin</t>
  </si>
  <si>
    <t>European Commission - Weekly Oil Bulletin</t>
  </si>
  <si>
    <t>Date</t>
  </si>
  <si>
    <t>ExchangeRateTo €</t>
  </si>
  <si>
    <t>Euro-super 95(I)</t>
  </si>
  <si>
    <t>Gas oil automobileAutomotive gas oilDieselkraftstoff(I)</t>
  </si>
  <si>
    <t>Gas oil de chauffageHeating gas oilHeizöl(II)</t>
  </si>
  <si>
    <t xml:space="preserve">Fuel oil -Schweres Heizöl(III)Soufre </t>
  </si>
  <si>
    <t>GPL pour moteurLPG motor fuel</t>
  </si>
  <si>
    <t>1000L</t>
  </si>
  <si>
    <t>t</t>
  </si>
  <si>
    <t>Gasoline</t>
  </si>
  <si>
    <t>Diesel</t>
  </si>
  <si>
    <t>LPG</t>
  </si>
  <si>
    <t>EUR/1000L</t>
  </si>
  <si>
    <t>EUR/L</t>
  </si>
  <si>
    <t>Price for NL without taxes</t>
  </si>
  <si>
    <t>http://www.langegas.com/alte_daten/umrele.htm</t>
  </si>
  <si>
    <t>kg/L (at 8 deg C)</t>
  </si>
  <si>
    <t>density @ 8 deg C</t>
  </si>
  <si>
    <t>heavy fuel oil</t>
  </si>
  <si>
    <t>HFO</t>
  </si>
  <si>
    <t>EUR/t</t>
  </si>
  <si>
    <t>mj_per_kg</t>
  </si>
  <si>
    <t>heavy_fuel_oil</t>
  </si>
  <si>
    <t>Document</t>
  </si>
  <si>
    <t>Carrier (global properties)</t>
  </si>
  <si>
    <t>Not used in the ETM, as this calculates CO2 for primary carriers</t>
  </si>
  <si>
    <t>kg_per_liter</t>
  </si>
  <si>
    <t>Calculate monthly averages</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</si>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</sst>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
    <numFmt numFmtId="165" formatCode="0.000"/>
    <numFmt numFmtId="166" formatCode="0.0000000000"/>
    <numFmt numFmtId="167" formatCode="0.00000000000000"/>
    <numFmt numFmtId="168" formatCode="0.0000"/>
    <numFmt numFmtId="169" formatCode="#,##0.00000"/>
    <numFmt numFmtId="170" formatCode="0.00000"/>
    <numFmt numFmtId="171" formatCode="0.0000000000000"/>
  </numFmts>
  <fonts count="38"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9"/>
      <name val="Arial"/>
      <family val="2"/>
    </font>
    <font>
      <vertAlign val="superscript"/>
      <sz val="10"/>
      <name val="Arial"/>
      <family val="2"/>
    </font>
    <font>
      <b/>
      <sz val="12"/>
      <color indexed="9"/>
      <name val="Arial"/>
    </font>
    <font>
      <sz val="10"/>
      <name val="Times New Roman"/>
    </font>
    <font>
      <sz val="12"/>
      <color rgb="FF000000"/>
      <name val="Lettertype hoofdtekst"/>
      <family val="2"/>
    </font>
    <font>
      <sz val="12"/>
      <color rgb="FFFF0000"/>
      <name val="Lettertype hoofdtekst"/>
    </font>
    <font>
      <b/>
      <sz val="12"/>
      <color rgb="FF000000"/>
      <name val="Calibri"/>
      <family val="2"/>
    </font>
    <font>
      <b/>
      <sz val="10"/>
      <color rgb="FF800000"/>
      <name val="Times New Roman"/>
    </font>
    <font>
      <b/>
      <sz val="8"/>
      <color rgb="FF800000"/>
      <name val="Times New Roman"/>
    </font>
    <font>
      <b/>
      <sz val="10"/>
      <color rgb="FF000000"/>
      <name val="Times New Roman"/>
    </font>
    <font>
      <sz val="10"/>
      <color rgb="FF000000"/>
      <name val="Times New Roman"/>
    </font>
    <font>
      <sz val="10"/>
      <color rgb="FFC0C0C0"/>
      <name val="Times New Roman"/>
    </font>
  </fonts>
  <fills count="17">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9"/>
        <bgColor indexed="26"/>
      </patternFill>
    </fill>
    <fill>
      <patternFill patternType="solid">
        <fgColor indexed="54"/>
        <bgColor indexed="9"/>
      </patternFill>
    </fill>
    <fill>
      <patternFill patternType="solid">
        <fgColor rgb="FFC0C0C0"/>
        <bgColor rgb="FFFFFFFF"/>
      </patternFill>
    </fill>
    <fill>
      <patternFill patternType="solid">
        <fgColor rgb="FFFFFFFF"/>
        <bgColor rgb="FFFFFFFF"/>
      </patternFill>
    </fill>
  </fills>
  <borders count="3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indexed="8"/>
      </left>
      <right style="thin">
        <color indexed="8"/>
      </right>
      <top style="thin">
        <color indexed="8"/>
      </top>
      <bottom style="thin">
        <color indexed="8"/>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s>
  <cellStyleXfs count="338">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alignment vertical="top"/>
      <protection locked="0"/>
    </xf>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165">
    <xf numFmtId="0" fontId="0" fillId="0" borderId="0" xfId="0"/>
    <xf numFmtId="0" fontId="16" fillId="2" borderId="19" xfId="0" applyNumberFormat="1" applyFont="1" applyFill="1" applyBorder="1" applyAlignment="1" applyProtection="1">
      <alignment vertical="center"/>
    </xf>
    <xf numFmtId="0" fontId="16" fillId="2" borderId="5" xfId="0" applyNumberFormat="1" applyFont="1" applyFill="1" applyBorder="1" applyAlignment="1" applyProtection="1">
      <alignment vertical="center"/>
    </xf>
    <xf numFmtId="0" fontId="11" fillId="0" borderId="5" xfId="0" applyFont="1" applyFill="1" applyBorder="1"/>
    <xf numFmtId="165" fontId="7" fillId="2" borderId="0" xfId="0" applyNumberFormat="1" applyFont="1" applyFill="1" applyBorder="1" applyAlignment="1" applyProtection="1">
      <alignment vertical="center"/>
    </xf>
    <xf numFmtId="0" fontId="7" fillId="2" borderId="6" xfId="0" applyFont="1" applyFill="1" applyBorder="1"/>
    <xf numFmtId="0" fontId="7" fillId="2" borderId="0" xfId="0" applyFont="1" applyFill="1"/>
    <xf numFmtId="0" fontId="17" fillId="3" borderId="7" xfId="0" applyFont="1" applyFill="1" applyBorder="1"/>
    <xf numFmtId="0" fontId="18" fillId="3" borderId="17" xfId="0" applyFont="1" applyFill="1" applyBorder="1"/>
    <xf numFmtId="0" fontId="17" fillId="3" borderId="13" xfId="0" applyFont="1" applyFill="1" applyBorder="1"/>
    <xf numFmtId="0" fontId="19" fillId="3" borderId="7" xfId="0" applyFont="1" applyFill="1" applyBorder="1" applyAlignment="1">
      <alignment vertical="center"/>
    </xf>
    <xf numFmtId="2" fontId="17" fillId="3"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applyBorder="1"/>
    <xf numFmtId="0"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vertical="center"/>
    </xf>
    <xf numFmtId="2" fontId="16" fillId="2" borderId="0" xfId="0" applyNumberFormat="1" applyFont="1" applyFill="1" applyBorder="1" applyAlignment="1" applyProtection="1">
      <alignment horizontal="right" vertical="center"/>
    </xf>
    <xf numFmtId="0" fontId="16" fillId="2" borderId="0" xfId="0" applyFont="1" applyFill="1" applyBorder="1"/>
    <xf numFmtId="0" fontId="16" fillId="2" borderId="9" xfId="0" applyFont="1" applyFill="1" applyBorder="1"/>
    <xf numFmtId="0" fontId="16" fillId="2" borderId="4" xfId="0" applyFont="1" applyFill="1" applyBorder="1"/>
    <xf numFmtId="0" fontId="13" fillId="2" borderId="0" xfId="0" applyFont="1" applyFill="1" applyBorder="1"/>
    <xf numFmtId="0" fontId="17" fillId="0" borderId="0" xfId="0" applyFont="1" applyFill="1" applyBorder="1"/>
    <xf numFmtId="0" fontId="16" fillId="2" borderId="6" xfId="0" applyFont="1" applyFill="1" applyBorder="1"/>
    <xf numFmtId="0" fontId="16" fillId="2" borderId="0" xfId="0" applyFont="1" applyFill="1"/>
    <xf numFmtId="0" fontId="17" fillId="3" borderId="17" xfId="0" applyFont="1" applyFill="1" applyBorder="1"/>
    <xf numFmtId="0" fontId="17" fillId="3" borderId="2" xfId="0" applyFont="1" applyFill="1" applyBorder="1"/>
    <xf numFmtId="0" fontId="13" fillId="2" borderId="2" xfId="0" applyFont="1" applyFill="1" applyBorder="1"/>
    <xf numFmtId="0" fontId="20" fillId="3" borderId="0" xfId="0" applyFont="1" applyFill="1" applyBorder="1"/>
    <xf numFmtId="0" fontId="13" fillId="2" borderId="7" xfId="0" applyFont="1" applyFill="1" applyBorder="1"/>
    <xf numFmtId="0" fontId="16" fillId="0" borderId="0" xfId="0" applyFont="1" applyFill="1" applyBorder="1"/>
    <xf numFmtId="0" fontId="18" fillId="3" borderId="0" xfId="0" applyFont="1" applyFill="1" applyBorder="1"/>
    <xf numFmtId="0" fontId="16" fillId="2" borderId="0" xfId="0" applyNumberFormat="1" applyFont="1" applyFill="1" applyBorder="1" applyAlignment="1" applyProtection="1">
      <alignment horizontal="left" vertical="center"/>
    </xf>
    <xf numFmtId="0" fontId="12" fillId="2" borderId="0" xfId="0" applyFont="1" applyFill="1" applyBorder="1"/>
    <xf numFmtId="0" fontId="12" fillId="0" borderId="0" xfId="0" applyFont="1" applyFill="1" applyBorder="1"/>
    <xf numFmtId="0" fontId="12" fillId="2" borderId="0" xfId="0" applyFont="1" applyFill="1"/>
    <xf numFmtId="0" fontId="12" fillId="2" borderId="3" xfId="0" applyFont="1" applyFill="1" applyBorder="1"/>
    <xf numFmtId="0" fontId="12" fillId="2" borderId="15" xfId="0" applyFont="1" applyFill="1" applyBorder="1"/>
    <xf numFmtId="0" fontId="12" fillId="2" borderId="10" xfId="0" applyFont="1" applyFill="1" applyBorder="1"/>
    <xf numFmtId="0" fontId="12" fillId="2" borderId="11" xfId="0" applyFont="1" applyFill="1" applyBorder="1"/>
    <xf numFmtId="0" fontId="12" fillId="2" borderId="12" xfId="0" applyFont="1" applyFill="1" applyBorder="1"/>
    <xf numFmtId="0" fontId="21" fillId="2" borderId="0" xfId="0" applyFont="1" applyFill="1"/>
    <xf numFmtId="0" fontId="21" fillId="2" borderId="5" xfId="0" applyFont="1" applyFill="1" applyBorder="1"/>
    <xf numFmtId="2" fontId="12" fillId="2" borderId="18" xfId="0" applyNumberFormat="1" applyFont="1" applyFill="1" applyBorder="1"/>
    <xf numFmtId="164" fontId="12" fillId="2" borderId="18" xfId="0" applyNumberFormat="1" applyFont="1" applyFill="1" applyBorder="1"/>
    <xf numFmtId="0" fontId="22" fillId="2" borderId="0" xfId="0" applyFont="1" applyFill="1"/>
    <xf numFmtId="49" fontId="22" fillId="2" borderId="0" xfId="0" applyNumberFormat="1" applyFont="1" applyFill="1"/>
    <xf numFmtId="0" fontId="22" fillId="2" borderId="3" xfId="0" applyFont="1" applyFill="1" applyBorder="1"/>
    <xf numFmtId="0" fontId="22" fillId="2" borderId="4" xfId="0" applyFont="1" applyFill="1" applyBorder="1"/>
    <xf numFmtId="49" fontId="22" fillId="2" borderId="4" xfId="0" applyNumberFormat="1" applyFont="1" applyFill="1" applyBorder="1"/>
    <xf numFmtId="0" fontId="22" fillId="2" borderId="6" xfId="0" applyFont="1" applyFill="1" applyBorder="1"/>
    <xf numFmtId="0" fontId="23" fillId="2" borderId="0" xfId="0" applyFont="1" applyFill="1" applyBorder="1"/>
    <xf numFmtId="49" fontId="23" fillId="2" borderId="0" xfId="0" applyNumberFormat="1" applyFont="1" applyFill="1" applyBorder="1"/>
    <xf numFmtId="0" fontId="22" fillId="2" borderId="0" xfId="0" applyFont="1" applyFill="1" applyBorder="1"/>
    <xf numFmtId="49" fontId="22" fillId="2" borderId="0" xfId="0" applyNumberFormat="1" applyFont="1" applyFill="1" applyBorder="1"/>
    <xf numFmtId="0" fontId="22" fillId="2" borderId="16" xfId="0" applyFont="1" applyFill="1" applyBorder="1"/>
    <xf numFmtId="0" fontId="23" fillId="2" borderId="9" xfId="0" applyFont="1" applyFill="1" applyBorder="1"/>
    <xf numFmtId="49" fontId="23" fillId="2" borderId="9" xfId="0" applyNumberFormat="1" applyFont="1" applyFill="1" applyBorder="1"/>
    <xf numFmtId="0" fontId="22" fillId="2" borderId="0" xfId="0" applyFont="1" applyFill="1" applyBorder="1" applyAlignment="1">
      <alignment vertical="top"/>
    </xf>
    <xf numFmtId="0" fontId="22" fillId="2" borderId="0" xfId="0" applyFont="1" applyFill="1" applyAlignment="1">
      <alignment horizontal="left" vertical="center" indent="2"/>
    </xf>
    <xf numFmtId="0" fontId="22" fillId="2" borderId="0" xfId="0" applyFont="1" applyFill="1" applyBorder="1" applyAlignment="1">
      <alignment vertical="top" wrapText="1"/>
    </xf>
    <xf numFmtId="49" fontId="22" fillId="2" borderId="0" xfId="0" applyNumberFormat="1" applyFont="1" applyFill="1" applyBorder="1" applyAlignment="1">
      <alignment vertical="top" wrapText="1"/>
    </xf>
    <xf numFmtId="164" fontId="22" fillId="2" borderId="0" xfId="0" applyNumberFormat="1" applyFont="1" applyFill="1" applyAlignment="1">
      <alignment horizontal="left" vertical="center" indent="2"/>
    </xf>
    <xf numFmtId="2" fontId="16" fillId="2" borderId="9" xfId="0" applyNumberFormat="1" applyFont="1" applyFill="1" applyBorder="1" applyAlignment="1" applyProtection="1">
      <alignment vertical="center"/>
    </xf>
    <xf numFmtId="0" fontId="22" fillId="4" borderId="0" xfId="0" applyFont="1" applyFill="1" applyAlignment="1">
      <alignment vertical="top"/>
    </xf>
    <xf numFmtId="0" fontId="11" fillId="2" borderId="0" xfId="0" applyFont="1" applyFill="1"/>
    <xf numFmtId="2" fontId="11" fillId="2" borderId="0" xfId="0" applyNumberFormat="1" applyFont="1" applyFill="1"/>
    <xf numFmtId="0" fontId="11" fillId="2" borderId="3" xfId="0" applyFont="1" applyFill="1" applyBorder="1"/>
    <xf numFmtId="0" fontId="11" fillId="2" borderId="4" xfId="0" applyFont="1" applyFill="1" applyBorder="1"/>
    <xf numFmtId="2" fontId="11" fillId="2" borderId="4" xfId="0" applyNumberFormat="1" applyFont="1" applyFill="1" applyBorder="1"/>
    <xf numFmtId="0" fontId="11" fillId="2" borderId="15" xfId="0" applyFont="1" applyFill="1" applyBorder="1"/>
    <xf numFmtId="0" fontId="11" fillId="2" borderId="6" xfId="0" applyFont="1" applyFill="1" applyBorder="1"/>
    <xf numFmtId="0" fontId="11" fillId="2" borderId="0" xfId="0" applyNumberFormat="1" applyFont="1" applyFill="1" applyBorder="1" applyAlignment="1" applyProtection="1">
      <alignment horizontal="left" vertical="center"/>
    </xf>
    <xf numFmtId="1" fontId="11" fillId="2" borderId="0" xfId="0" applyNumberFormat="1" applyFont="1" applyFill="1" applyBorder="1" applyAlignment="1" applyProtection="1">
      <alignment vertical="center"/>
    </xf>
    <xf numFmtId="165" fontId="11" fillId="2" borderId="0" xfId="0" applyNumberFormat="1" applyFont="1" applyFill="1" applyBorder="1" applyAlignment="1" applyProtection="1">
      <alignment vertical="center"/>
    </xf>
    <xf numFmtId="0" fontId="16" fillId="2" borderId="17" xfId="0" applyFont="1" applyFill="1" applyBorder="1"/>
    <xf numFmtId="0" fontId="10" fillId="2" borderId="2" xfId="0" applyFont="1" applyFill="1" applyBorder="1"/>
    <xf numFmtId="0" fontId="16" fillId="2" borderId="7" xfId="0" applyFont="1" applyFill="1" applyBorder="1"/>
    <xf numFmtId="0" fontId="10" fillId="2" borderId="0" xfId="0" applyFont="1" applyFill="1" applyBorder="1"/>
    <xf numFmtId="0" fontId="25" fillId="2" borderId="0" xfId="0" applyFont="1" applyFill="1" applyBorder="1"/>
    <xf numFmtId="0" fontId="10" fillId="2" borderId="18"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8" borderId="0" xfId="0" applyFont="1" applyFill="1" applyBorder="1"/>
    <xf numFmtId="0" fontId="10" fillId="2" borderId="7"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10" fillId="12" borderId="0" xfId="0" applyFont="1" applyFill="1" applyBorder="1"/>
    <xf numFmtId="0" fontId="16" fillId="2" borderId="16" xfId="0" applyFont="1" applyFill="1" applyBorder="1"/>
    <xf numFmtId="0" fontId="18" fillId="2" borderId="9" xfId="0" applyFont="1" applyFill="1" applyBorder="1"/>
    <xf numFmtId="0" fontId="21" fillId="2" borderId="19" xfId="0" applyFont="1" applyFill="1" applyBorder="1"/>
    <xf numFmtId="1" fontId="16" fillId="2" borderId="0" xfId="0" applyNumberFormat="1" applyFont="1" applyFill="1" applyBorder="1" applyAlignment="1" applyProtection="1">
      <alignment horizontal="left" vertical="center"/>
    </xf>
    <xf numFmtId="2" fontId="16" fillId="2" borderId="0" xfId="0" applyNumberFormat="1" applyFont="1" applyFill="1" applyBorder="1" applyAlignment="1" applyProtection="1">
      <alignment horizontal="left" vertical="center"/>
    </xf>
    <xf numFmtId="2" fontId="16" fillId="2" borderId="0" xfId="0" applyNumberFormat="1" applyFont="1" applyFill="1" applyBorder="1" applyAlignment="1" applyProtection="1">
      <alignment vertical="center"/>
    </xf>
    <xf numFmtId="0" fontId="16" fillId="2" borderId="9" xfId="0" applyNumberFormat="1" applyFont="1" applyFill="1" applyBorder="1" applyAlignment="1" applyProtection="1">
      <alignment vertical="center"/>
    </xf>
    <xf numFmtId="0" fontId="9" fillId="0" borderId="0" xfId="0" applyFont="1" applyFill="1" applyBorder="1"/>
    <xf numFmtId="0" fontId="8" fillId="2" borderId="0" xfId="0" applyFont="1" applyFill="1"/>
    <xf numFmtId="0" fontId="8" fillId="2" borderId="6" xfId="0" applyFont="1" applyFill="1" applyBorder="1"/>
    <xf numFmtId="0" fontId="8" fillId="2" borderId="0" xfId="0" applyFont="1" applyFill="1" applyBorder="1"/>
    <xf numFmtId="0" fontId="16" fillId="2" borderId="20" xfId="0" applyFont="1" applyFill="1" applyBorder="1"/>
    <xf numFmtId="0" fontId="16" fillId="2" borderId="21" xfId="0" applyFont="1" applyFill="1" applyBorder="1"/>
    <xf numFmtId="0" fontId="6" fillId="0" borderId="0" xfId="0" applyFont="1" applyFill="1" applyBorder="1"/>
    <xf numFmtId="0" fontId="6" fillId="2" borderId="18" xfId="0" applyFont="1" applyFill="1" applyBorder="1"/>
    <xf numFmtId="1" fontId="12" fillId="2" borderId="18" xfId="0" applyNumberFormat="1" applyFont="1" applyFill="1" applyBorder="1"/>
    <xf numFmtId="0" fontId="9" fillId="0" borderId="0" xfId="0" applyFont="1" applyFill="1" applyBorder="1" applyAlignment="1">
      <alignment horizontal="left" indent="2"/>
    </xf>
    <xf numFmtId="0" fontId="6" fillId="0" borderId="0" xfId="0" applyFont="1" applyFill="1" applyBorder="1" applyAlignment="1">
      <alignment horizontal="left" indent="2"/>
    </xf>
    <xf numFmtId="0" fontId="12" fillId="0" borderId="0" xfId="0" applyFont="1" applyFill="1" applyBorder="1" applyAlignment="1">
      <alignment horizontal="left" indent="2"/>
    </xf>
    <xf numFmtId="0" fontId="26" fillId="0" borderId="0" xfId="0" applyFont="1"/>
    <xf numFmtId="0" fontId="26" fillId="0" borderId="0" xfId="0" applyFont="1" applyAlignment="1">
      <alignment horizontal="left"/>
    </xf>
    <xf numFmtId="0" fontId="6" fillId="2" borderId="0" xfId="0" applyFont="1" applyFill="1" applyBorder="1" applyAlignment="1">
      <alignment horizontal="left" indent="2"/>
    </xf>
    <xf numFmtId="0" fontId="6" fillId="2" borderId="0" xfId="0" applyFont="1" applyFill="1" applyBorder="1" applyAlignment="1"/>
    <xf numFmtId="0" fontId="14" fillId="0" borderId="0" xfId="183" applyAlignment="1" applyProtection="1"/>
    <xf numFmtId="166" fontId="12" fillId="2" borderId="18" xfId="0" applyNumberFormat="1" applyFont="1" applyFill="1" applyBorder="1"/>
    <xf numFmtId="0" fontId="5" fillId="2" borderId="18" xfId="0" applyFont="1" applyFill="1" applyBorder="1"/>
    <xf numFmtId="164" fontId="22" fillId="2" borderId="0" xfId="0" applyNumberFormat="1" applyFont="1" applyFill="1" applyAlignment="1">
      <alignment vertical="center"/>
    </xf>
    <xf numFmtId="0" fontId="5" fillId="0" borderId="5" xfId="0" applyFont="1" applyFill="1" applyBorder="1"/>
    <xf numFmtId="0" fontId="5" fillId="2" borderId="0" xfId="0" applyFont="1" applyFill="1" applyBorder="1" applyAlignment="1"/>
    <xf numFmtId="167" fontId="12" fillId="2" borderId="18" xfId="0" applyNumberFormat="1" applyFont="1" applyFill="1" applyBorder="1"/>
    <xf numFmtId="0" fontId="11" fillId="2" borderId="10" xfId="0" applyFont="1" applyFill="1" applyBorder="1"/>
    <xf numFmtId="0" fontId="11" fillId="2" borderId="11" xfId="0" applyFont="1" applyFill="1" applyBorder="1"/>
    <xf numFmtId="2" fontId="11" fillId="2" borderId="11" xfId="0" applyNumberFormat="1" applyFont="1" applyFill="1" applyBorder="1"/>
    <xf numFmtId="0" fontId="11" fillId="2" borderId="12" xfId="0" applyFont="1" applyFill="1" applyBorder="1"/>
    <xf numFmtId="165" fontId="12" fillId="2" borderId="18" xfId="0" applyNumberFormat="1" applyFont="1" applyFill="1" applyBorder="1"/>
    <xf numFmtId="168" fontId="12" fillId="2" borderId="18" xfId="0" applyNumberFormat="1" applyFont="1" applyFill="1" applyBorder="1"/>
    <xf numFmtId="0" fontId="4" fillId="2" borderId="18" xfId="0" applyFont="1" applyFill="1" applyBorder="1"/>
    <xf numFmtId="0" fontId="14" fillId="13" borderId="0" xfId="183" applyFill="1" applyAlignment="1" applyProtection="1"/>
    <xf numFmtId="0" fontId="4" fillId="0" borderId="5" xfId="0" applyFont="1" applyFill="1" applyBorder="1"/>
    <xf numFmtId="0" fontId="16" fillId="2" borderId="0" xfId="0" applyFont="1" applyFill="1" applyBorder="1" applyAlignment="1"/>
    <xf numFmtId="49" fontId="28" fillId="14" borderId="22" xfId="0" applyNumberFormat="1" applyFont="1" applyFill="1" applyBorder="1" applyAlignment="1">
      <alignment horizontal="left" vertical="center"/>
    </xf>
    <xf numFmtId="170" fontId="12" fillId="2" borderId="18" xfId="0" applyNumberFormat="1" applyFont="1" applyFill="1" applyBorder="1" applyAlignment="1">
      <alignment horizontal="right"/>
    </xf>
    <xf numFmtId="171" fontId="12" fillId="2" borderId="18" xfId="0" applyNumberFormat="1" applyFont="1" applyFill="1" applyBorder="1" applyAlignment="1">
      <alignment horizontal="right"/>
    </xf>
    <xf numFmtId="0" fontId="30" fillId="0" borderId="0" xfId="0" applyFont="1"/>
    <xf numFmtId="0" fontId="31" fillId="0" borderId="0" xfId="0" applyFont="1"/>
    <xf numFmtId="0" fontId="3" fillId="0" borderId="0" xfId="0" applyFont="1" applyFill="1" applyBorder="1" applyAlignment="1">
      <alignment horizontal="left" indent="2"/>
    </xf>
    <xf numFmtId="0" fontId="32" fillId="4" borderId="0" xfId="0" applyFont="1" applyFill="1"/>
    <xf numFmtId="0" fontId="13" fillId="2" borderId="13" xfId="0" applyFont="1" applyFill="1" applyBorder="1"/>
    <xf numFmtId="0" fontId="13" fillId="2" borderId="8" xfId="0" applyFont="1" applyFill="1" applyBorder="1"/>
    <xf numFmtId="0" fontId="13" fillId="2" borderId="1" xfId="0" applyFont="1" applyFill="1" applyBorder="1"/>
    <xf numFmtId="0" fontId="13" fillId="2" borderId="9" xfId="0" applyFont="1" applyFill="1" applyBorder="1"/>
    <xf numFmtId="0" fontId="13" fillId="2" borderId="14" xfId="0" applyFont="1" applyFill="1" applyBorder="1"/>
    <xf numFmtId="0" fontId="2" fillId="0" borderId="5" xfId="0" applyFont="1" applyFill="1" applyBorder="1"/>
    <xf numFmtId="0" fontId="24" fillId="0" borderId="0" xfId="0" applyFont="1"/>
    <xf numFmtId="165" fontId="12" fillId="2" borderId="18" xfId="0" applyNumberFormat="1" applyFont="1" applyFill="1" applyBorder="1" applyAlignment="1">
      <alignment horizontal="right"/>
    </xf>
    <xf numFmtId="165" fontId="1" fillId="2" borderId="18" xfId="0" applyNumberFormat="1" applyFont="1" applyFill="1" applyBorder="1" applyAlignment="1">
      <alignment horizontal="right"/>
    </xf>
    <xf numFmtId="49" fontId="33" fillId="15" borderId="28" xfId="0" applyNumberFormat="1" applyFont="1" applyFill="1" applyBorder="1" applyAlignment="1">
      <alignment horizontal="center" vertical="center" wrapText="1"/>
    </xf>
    <xf numFmtId="49" fontId="33" fillId="15" borderId="29" xfId="0" applyNumberFormat="1" applyFont="1" applyFill="1" applyBorder="1" applyAlignment="1">
      <alignment horizontal="center" vertical="center" wrapText="1"/>
    </xf>
    <xf numFmtId="49" fontId="34" fillId="15" borderId="29" xfId="0" applyNumberFormat="1" applyFont="1" applyFill="1" applyBorder="1" applyAlignment="1">
      <alignment horizontal="center" vertical="center" wrapText="1"/>
    </xf>
    <xf numFmtId="0" fontId="35" fillId="15" borderId="30" xfId="0" applyFont="1" applyFill="1" applyBorder="1" applyAlignment="1">
      <alignment horizontal="center" vertical="top" wrapText="1"/>
    </xf>
    <xf numFmtId="0" fontId="35" fillId="15" borderId="27" xfId="0" applyFont="1" applyFill="1" applyBorder="1" applyAlignment="1">
      <alignment horizontal="center" vertical="top" wrapText="1"/>
    </xf>
    <xf numFmtId="49" fontId="33" fillId="15" borderId="27" xfId="0" applyNumberFormat="1" applyFont="1" applyFill="1" applyBorder="1" applyAlignment="1">
      <alignment horizontal="center" vertical="top" wrapText="1"/>
    </xf>
    <xf numFmtId="14" fontId="36" fillId="15" borderId="30" xfId="0" applyNumberFormat="1" applyFont="1" applyFill="1" applyBorder="1" applyAlignment="1">
      <alignment horizontal="right" vertical="center"/>
    </xf>
    <xf numFmtId="169" fontId="37" fillId="15" borderId="27" xfId="0" applyNumberFormat="1" applyFont="1" applyFill="1" applyBorder="1" applyAlignment="1">
      <alignment horizontal="center" vertical="center"/>
    </xf>
    <xf numFmtId="0" fontId="36" fillId="16" borderId="27" xfId="0" applyFont="1" applyFill="1" applyBorder="1" applyAlignment="1">
      <alignment horizontal="center" vertical="center" wrapText="1"/>
    </xf>
    <xf numFmtId="169" fontId="29" fillId="15" borderId="27" xfId="0" applyNumberFormat="1" applyFont="1" applyFill="1" applyBorder="1" applyAlignment="1">
      <alignment horizontal="center" vertical="center"/>
    </xf>
    <xf numFmtId="0" fontId="24" fillId="4" borderId="17" xfId="0" applyFont="1" applyFill="1" applyBorder="1" applyAlignment="1">
      <alignment horizontal="left" vertical="top" wrapText="1"/>
    </xf>
    <xf numFmtId="0" fontId="24" fillId="4" borderId="2" xfId="0" applyFont="1" applyFill="1" applyBorder="1" applyAlignment="1">
      <alignment horizontal="left" vertical="top" wrapText="1"/>
    </xf>
    <xf numFmtId="0" fontId="24" fillId="4" borderId="23" xfId="0" applyFont="1" applyFill="1" applyBorder="1" applyAlignment="1">
      <alignment horizontal="left" vertical="top" wrapText="1"/>
    </xf>
    <xf numFmtId="0" fontId="24" fillId="4" borderId="7" xfId="0" applyFont="1" applyFill="1" applyBorder="1" applyAlignment="1">
      <alignment horizontal="left" vertical="top" wrapText="1"/>
    </xf>
    <xf numFmtId="0" fontId="24" fillId="4" borderId="0" xfId="0" applyFont="1" applyFill="1" applyBorder="1" applyAlignment="1">
      <alignment horizontal="left" vertical="top" wrapText="1"/>
    </xf>
    <xf numFmtId="0" fontId="24" fillId="4" borderId="24" xfId="0" applyFont="1" applyFill="1" applyBorder="1" applyAlignment="1">
      <alignment horizontal="left" vertical="top" wrapText="1"/>
    </xf>
    <xf numFmtId="0" fontId="24" fillId="4" borderId="25" xfId="0" applyFont="1" applyFill="1" applyBorder="1" applyAlignment="1">
      <alignment horizontal="left" vertical="top" wrapText="1"/>
    </xf>
    <xf numFmtId="0" fontId="24" fillId="4" borderId="26" xfId="0" applyFont="1" applyFill="1" applyBorder="1" applyAlignment="1">
      <alignment horizontal="left" vertical="top" wrapText="1"/>
    </xf>
    <xf numFmtId="0" fontId="24" fillId="4" borderId="27" xfId="0" applyFont="1" applyFill="1" applyBorder="1" applyAlignment="1">
      <alignment horizontal="left" vertical="top" wrapText="1"/>
    </xf>
  </cellXfs>
  <cellStyles count="33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7</xdr:col>
      <xdr:colOff>828261</xdr:colOff>
      <xdr:row>62</xdr:row>
      <xdr:rowOff>189003</xdr:rowOff>
    </xdr:from>
    <xdr:to>
      <xdr:col>15</xdr:col>
      <xdr:colOff>187740</xdr:colOff>
      <xdr:row>81</xdr:row>
      <xdr:rowOff>76750</xdr:rowOff>
    </xdr:to>
    <xdr:pic>
      <xdr:nvPicPr>
        <xdr:cNvPr id="2" name="Picture 1"/>
        <xdr:cNvPicPr>
          <a:picLocks noChangeAspect="1"/>
        </xdr:cNvPicPr>
      </xdr:nvPicPr>
      <xdr:blipFill>
        <a:blip xmlns:r="http://schemas.openxmlformats.org/officeDocument/2006/relationships" r:embed="rId2"/>
        <a:stretch>
          <a:fillRect/>
        </a:stretch>
      </xdr:blipFill>
      <xdr:spPr>
        <a:xfrm>
          <a:off x="5952435" y="12502481"/>
          <a:ext cx="5212522" cy="366461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lexander/Git/etdataset/carrier_manag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 val="carrier_manager"/>
    </sheetNames>
    <definedNames>
      <definedName name="update_attributes"/>
    </definedNames>
    <sheetDataSet>
      <sheetData sheetId="0"/>
      <sheetData sheetId="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ec.europa.eu/energy/observatory/oil/bulletin_en.ht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ec.europa.eu/energy/observatory/oil/bulletin_en.ht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heetViews>
  <sheetFormatPr baseColWidth="10" defaultRowHeight="16" x14ac:dyDescent="0.2"/>
  <cols>
    <col min="1" max="1" width="3.42578125" style="29" customWidth="1"/>
    <col min="2" max="2" width="9.140625" style="21" customWidth="1"/>
    <col min="3" max="3" width="44.140625" style="21" customWidth="1"/>
    <col min="4" max="4" width="2.28515625" style="21" customWidth="1"/>
    <col min="5" max="16384" width="10.7109375" style="21"/>
  </cols>
  <sheetData>
    <row r="1" spans="1:4" s="27" customFormat="1" x14ac:dyDescent="0.2">
      <c r="A1" s="25"/>
      <c r="B1" s="26"/>
      <c r="C1" s="26"/>
    </row>
    <row r="2" spans="1:4" ht="21" x14ac:dyDescent="0.25">
      <c r="A2" s="7"/>
      <c r="B2" s="28" t="s">
        <v>6</v>
      </c>
      <c r="C2" s="28"/>
    </row>
    <row r="3" spans="1:4" x14ac:dyDescent="0.2">
      <c r="A3" s="7"/>
      <c r="B3" s="14"/>
      <c r="C3" s="14"/>
    </row>
    <row r="4" spans="1:4" x14ac:dyDescent="0.2">
      <c r="A4" s="7"/>
      <c r="B4" s="8" t="s">
        <v>95</v>
      </c>
      <c r="C4" s="9" t="s">
        <v>94</v>
      </c>
    </row>
    <row r="5" spans="1:4" x14ac:dyDescent="0.2">
      <c r="A5" s="7"/>
      <c r="B5" s="10" t="s">
        <v>13</v>
      </c>
      <c r="C5" s="11" t="s">
        <v>35</v>
      </c>
    </row>
    <row r="6" spans="1:4" x14ac:dyDescent="0.2">
      <c r="A6" s="7"/>
      <c r="B6" s="12" t="s">
        <v>8</v>
      </c>
      <c r="C6" s="13" t="s">
        <v>9</v>
      </c>
    </row>
    <row r="7" spans="1:4" x14ac:dyDescent="0.2">
      <c r="A7" s="7"/>
      <c r="B7" s="14"/>
      <c r="C7" s="14"/>
    </row>
    <row r="8" spans="1:4" x14ac:dyDescent="0.2">
      <c r="A8" s="7"/>
      <c r="B8" s="14"/>
      <c r="C8" s="14"/>
    </row>
    <row r="9" spans="1:4" x14ac:dyDescent="0.2">
      <c r="A9" s="7"/>
      <c r="B9" s="75" t="s">
        <v>14</v>
      </c>
      <c r="C9" s="76"/>
      <c r="D9" s="137"/>
    </row>
    <row r="10" spans="1:4" x14ac:dyDescent="0.2">
      <c r="A10" s="7"/>
      <c r="B10" s="77"/>
      <c r="C10" s="78"/>
      <c r="D10" s="138"/>
    </row>
    <row r="11" spans="1:4" x14ac:dyDescent="0.2">
      <c r="A11" s="7"/>
      <c r="B11" s="77" t="s">
        <v>15</v>
      </c>
      <c r="C11" s="79" t="s">
        <v>16</v>
      </c>
      <c r="D11" s="138"/>
    </row>
    <row r="12" spans="1:4" ht="17" thickBot="1" x14ac:dyDescent="0.25">
      <c r="A12" s="7"/>
      <c r="B12" s="77"/>
      <c r="C12" s="18" t="s">
        <v>17</v>
      </c>
      <c r="D12" s="138"/>
    </row>
    <row r="13" spans="1:4" ht="17" thickBot="1" x14ac:dyDescent="0.25">
      <c r="A13" s="7"/>
      <c r="B13" s="77"/>
      <c r="C13" s="80" t="s">
        <v>18</v>
      </c>
      <c r="D13" s="138"/>
    </row>
    <row r="14" spans="1:4" x14ac:dyDescent="0.2">
      <c r="A14" s="7"/>
      <c r="B14" s="77"/>
      <c r="C14" s="78" t="s">
        <v>19</v>
      </c>
      <c r="D14" s="138"/>
    </row>
    <row r="15" spans="1:4" x14ac:dyDescent="0.2">
      <c r="A15" s="7"/>
      <c r="B15" s="77"/>
      <c r="C15" s="78"/>
      <c r="D15" s="138"/>
    </row>
    <row r="16" spans="1:4" x14ac:dyDescent="0.2">
      <c r="A16" s="7"/>
      <c r="B16" s="77" t="s">
        <v>20</v>
      </c>
      <c r="C16" s="81" t="s">
        <v>21</v>
      </c>
      <c r="D16" s="138"/>
    </row>
    <row r="17" spans="1:4" x14ac:dyDescent="0.2">
      <c r="A17" s="7"/>
      <c r="B17" s="77"/>
      <c r="C17" s="82" t="s">
        <v>22</v>
      </c>
      <c r="D17" s="138"/>
    </row>
    <row r="18" spans="1:4" x14ac:dyDescent="0.2">
      <c r="A18" s="7"/>
      <c r="B18" s="77"/>
      <c r="C18" s="83" t="s">
        <v>23</v>
      </c>
      <c r="D18" s="138"/>
    </row>
    <row r="19" spans="1:4" x14ac:dyDescent="0.2">
      <c r="A19" s="7"/>
      <c r="B19" s="77"/>
      <c r="C19" s="84" t="s">
        <v>24</v>
      </c>
      <c r="D19" s="138"/>
    </row>
    <row r="20" spans="1:4" x14ac:dyDescent="0.2">
      <c r="A20" s="7"/>
      <c r="B20" s="85"/>
      <c r="C20" s="86" t="s">
        <v>25</v>
      </c>
      <c r="D20" s="138"/>
    </row>
    <row r="21" spans="1:4" x14ac:dyDescent="0.2">
      <c r="A21" s="7"/>
      <c r="B21" s="85"/>
      <c r="C21" s="87" t="s">
        <v>26</v>
      </c>
      <c r="D21" s="138"/>
    </row>
    <row r="22" spans="1:4" x14ac:dyDescent="0.2">
      <c r="A22" s="7"/>
      <c r="B22" s="85"/>
      <c r="C22" s="88" t="s">
        <v>27</v>
      </c>
      <c r="D22" s="138"/>
    </row>
    <row r="23" spans="1:4" x14ac:dyDescent="0.2">
      <c r="B23" s="85"/>
      <c r="C23" s="89" t="s">
        <v>28</v>
      </c>
      <c r="D23" s="138"/>
    </row>
    <row r="24" spans="1:4" x14ac:dyDescent="0.2">
      <c r="B24" s="139"/>
      <c r="C24" s="140"/>
      <c r="D24" s="141"/>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J15"/>
  <sheetViews>
    <sheetView tabSelected="1" workbookViewId="0">
      <selection activeCell="G4" sqref="G4"/>
    </sheetView>
  </sheetViews>
  <sheetFormatPr baseColWidth="10" defaultRowHeight="16" x14ac:dyDescent="0.2"/>
  <cols>
    <col min="1" max="1" width="3.28515625" style="35" customWidth="1"/>
    <col min="2" max="2" width="3.7109375" style="35" customWidth="1"/>
    <col min="3" max="3" width="46" style="35" customWidth="1"/>
    <col min="4" max="4" width="12.7109375" style="35" customWidth="1"/>
    <col min="5" max="5" width="17.42578125" style="35" customWidth="1"/>
    <col min="6" max="6" width="4.5703125" style="35" customWidth="1"/>
    <col min="7" max="7" width="45" style="35" customWidth="1"/>
    <col min="8" max="8" width="5.140625" style="35" customWidth="1"/>
    <col min="9" max="9" width="51.42578125" style="35" customWidth="1"/>
    <col min="10" max="10" width="5.42578125" style="35" customWidth="1"/>
    <col min="11" max="16384" width="10.7109375" style="35"/>
  </cols>
  <sheetData>
    <row r="1" spans="2:10" x14ac:dyDescent="0.2">
      <c r="D1" s="33"/>
      <c r="E1" s="33"/>
      <c r="F1" s="33"/>
      <c r="G1" s="33"/>
    </row>
    <row r="2" spans="2:10" ht="15" customHeight="1" x14ac:dyDescent="0.2">
      <c r="B2" s="156" t="s">
        <v>100</v>
      </c>
      <c r="C2" s="157"/>
      <c r="D2" s="157"/>
      <c r="E2" s="158"/>
      <c r="F2" s="33"/>
      <c r="G2" s="33"/>
    </row>
    <row r="3" spans="2:10" x14ac:dyDescent="0.2">
      <c r="B3" s="159"/>
      <c r="C3" s="160"/>
      <c r="D3" s="160"/>
      <c r="E3" s="161"/>
      <c r="F3" s="33"/>
      <c r="G3" s="33"/>
    </row>
    <row r="4" spans="2:10" ht="68" customHeight="1" x14ac:dyDescent="0.2">
      <c r="B4" s="162"/>
      <c r="C4" s="163"/>
      <c r="D4" s="163"/>
      <c r="E4" s="164"/>
      <c r="F4" s="33"/>
      <c r="G4" s="33"/>
    </row>
    <row r="5" spans="2:10" ht="17" thickBot="1" x14ac:dyDescent="0.25">
      <c r="D5" s="33"/>
    </row>
    <row r="6" spans="2:10" x14ac:dyDescent="0.2">
      <c r="B6" s="36"/>
      <c r="C6" s="20"/>
      <c r="D6" s="20"/>
      <c r="E6" s="20"/>
      <c r="F6" s="20"/>
      <c r="G6" s="20"/>
      <c r="H6" s="20"/>
      <c r="I6" s="20"/>
      <c r="J6" s="37"/>
    </row>
    <row r="7" spans="2:10" s="41" customFormat="1" ht="19" x14ac:dyDescent="0.25">
      <c r="B7" s="90"/>
      <c r="C7" s="19" t="s">
        <v>12</v>
      </c>
      <c r="D7" s="91" t="s">
        <v>4</v>
      </c>
      <c r="E7" s="19" t="s">
        <v>2</v>
      </c>
      <c r="F7" s="19"/>
      <c r="G7" s="19" t="s">
        <v>3</v>
      </c>
      <c r="H7" s="19"/>
      <c r="I7" s="19" t="s">
        <v>0</v>
      </c>
      <c r="J7" s="92"/>
    </row>
    <row r="8" spans="2:10" s="41" customFormat="1" ht="19" x14ac:dyDescent="0.25">
      <c r="B8" s="23"/>
      <c r="C8" s="18"/>
      <c r="D8" s="31"/>
      <c r="E8" s="18"/>
      <c r="F8" s="18"/>
      <c r="G8" s="18"/>
      <c r="H8" s="18"/>
      <c r="I8" s="18"/>
      <c r="J8" s="42"/>
    </row>
    <row r="9" spans="2:10" s="41" customFormat="1" ht="20" thickBot="1" x14ac:dyDescent="0.3">
      <c r="B9" s="23"/>
      <c r="C9" s="136" t="s">
        <v>96</v>
      </c>
      <c r="D9" s="31"/>
      <c r="E9" s="18"/>
      <c r="F9" s="18"/>
      <c r="G9" s="18"/>
      <c r="H9" s="18"/>
      <c r="I9" s="18"/>
      <c r="J9" s="42"/>
    </row>
    <row r="10" spans="2:10" s="41" customFormat="1" ht="20" thickBot="1" x14ac:dyDescent="0.3">
      <c r="B10" s="23"/>
      <c r="C10" s="97" t="s">
        <v>36</v>
      </c>
      <c r="D10" s="22" t="s">
        <v>1</v>
      </c>
      <c r="E10" s="105">
        <f>'Research data'!G6</f>
        <v>0</v>
      </c>
      <c r="F10" s="34"/>
      <c r="G10" s="103" t="s">
        <v>39</v>
      </c>
      <c r="H10" s="30"/>
      <c r="I10" s="104" t="s">
        <v>40</v>
      </c>
      <c r="J10" s="42"/>
    </row>
    <row r="11" spans="2:10" s="41" customFormat="1" ht="20" thickBot="1" x14ac:dyDescent="0.3">
      <c r="B11" s="23"/>
      <c r="C11" s="103" t="s">
        <v>37</v>
      </c>
      <c r="D11" s="22" t="s">
        <v>44</v>
      </c>
      <c r="E11" s="119">
        <f>'Research data'!G7</f>
        <v>8.7029629629629644E-3</v>
      </c>
      <c r="F11" s="34"/>
      <c r="G11" s="103"/>
      <c r="H11" s="30"/>
      <c r="I11" s="126" t="s">
        <v>65</v>
      </c>
      <c r="J11" s="42"/>
    </row>
    <row r="12" spans="2:10" s="41" customFormat="1" ht="20" thickBot="1" x14ac:dyDescent="0.3">
      <c r="B12" s="23"/>
      <c r="C12" s="103" t="s">
        <v>93</v>
      </c>
      <c r="D12" s="22" t="s">
        <v>43</v>
      </c>
      <c r="E12" s="43">
        <f>'Research data'!G8</f>
        <v>40.5</v>
      </c>
      <c r="F12" s="34"/>
      <c r="G12" s="103"/>
      <c r="H12" s="30"/>
      <c r="I12" s="115" t="s">
        <v>62</v>
      </c>
      <c r="J12" s="42"/>
    </row>
    <row r="13" spans="2:10" s="41" customFormat="1" ht="20" thickBot="1" x14ac:dyDescent="0.3">
      <c r="B13" s="23"/>
      <c r="C13" s="143" t="s">
        <v>98</v>
      </c>
      <c r="D13" s="22" t="s">
        <v>59</v>
      </c>
      <c r="E13" s="125">
        <f>'Research data'!G9</f>
        <v>0.97</v>
      </c>
      <c r="F13" s="34"/>
      <c r="G13" s="103"/>
      <c r="H13" s="30"/>
      <c r="I13" s="115" t="s">
        <v>62</v>
      </c>
      <c r="J13" s="42"/>
    </row>
    <row r="14" spans="2:10" s="41" customFormat="1" ht="20" thickBot="1" x14ac:dyDescent="0.3">
      <c r="B14" s="23"/>
      <c r="C14" s="34" t="s">
        <v>38</v>
      </c>
      <c r="D14" s="22" t="s">
        <v>41</v>
      </c>
      <c r="E14" s="125">
        <f>'Research data'!G10</f>
        <v>8.0600000000000005E-2</v>
      </c>
      <c r="F14" s="34"/>
      <c r="G14" s="103"/>
      <c r="H14" s="30"/>
      <c r="I14" s="115" t="s">
        <v>62</v>
      </c>
      <c r="J14" s="42"/>
    </row>
    <row r="15" spans="2:10" ht="20" customHeight="1" thickBot="1" x14ac:dyDescent="0.25">
      <c r="B15" s="38"/>
      <c r="C15" s="39"/>
      <c r="D15" s="39"/>
      <c r="E15" s="39"/>
      <c r="F15" s="39"/>
      <c r="G15" s="39"/>
      <c r="H15" s="39"/>
      <c r="I15" s="39"/>
      <c r="J15"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11"/>
  <sheetViews>
    <sheetView workbookViewId="0">
      <selection activeCell="A11" sqref="A11:XFD11"/>
    </sheetView>
  </sheetViews>
  <sheetFormatPr baseColWidth="10" defaultRowHeight="16" x14ac:dyDescent="0.2"/>
  <cols>
    <col min="1" max="2" width="3.42578125" style="65" customWidth="1"/>
    <col min="3" max="3" width="35.85546875" style="65" customWidth="1"/>
    <col min="4" max="4" width="16.5703125" style="65" hidden="1" customWidth="1"/>
    <col min="5" max="5" width="13.85546875" style="65" hidden="1" customWidth="1"/>
    <col min="6" max="6" width="12.5703125" style="65" customWidth="1"/>
    <col min="7" max="7" width="10.7109375" style="65" customWidth="1"/>
    <col min="8" max="8" width="4.7109375" style="65" customWidth="1"/>
    <col min="9" max="9" width="9.85546875" style="66" customWidth="1"/>
    <col min="10" max="10" width="3" style="66" customWidth="1"/>
    <col min="11" max="11" width="9.7109375" style="66" bestFit="1" customWidth="1"/>
    <col min="12" max="12" width="3.28515625" style="66" customWidth="1"/>
    <col min="13" max="13" width="8.42578125" style="66" customWidth="1"/>
    <col min="14" max="14" width="2.7109375" style="66" customWidth="1"/>
    <col min="15" max="15" width="8.42578125" style="66" customWidth="1"/>
    <col min="16" max="16" width="2.7109375" style="66" customWidth="1"/>
    <col min="17" max="17" width="60" style="65" customWidth="1"/>
    <col min="18" max="16384" width="10.7109375" style="65"/>
  </cols>
  <sheetData>
    <row r="1" spans="2:17" ht="17" thickBot="1" x14ac:dyDescent="0.25"/>
    <row r="2" spans="2:17" x14ac:dyDescent="0.2">
      <c r="B2" s="67"/>
      <c r="C2" s="68"/>
      <c r="D2" s="68"/>
      <c r="E2" s="68"/>
      <c r="F2" s="68"/>
      <c r="G2" s="68"/>
      <c r="H2" s="68"/>
      <c r="I2" s="69"/>
      <c r="J2" s="69"/>
      <c r="K2" s="69"/>
      <c r="L2" s="69"/>
      <c r="M2" s="69"/>
      <c r="N2" s="69"/>
      <c r="O2" s="69"/>
      <c r="P2" s="69"/>
      <c r="Q2" s="70"/>
    </row>
    <row r="3" spans="2:17" s="24" customFormat="1" x14ac:dyDescent="0.2">
      <c r="B3" s="23"/>
      <c r="C3" s="96" t="s">
        <v>29</v>
      </c>
      <c r="D3" s="15"/>
      <c r="E3" s="15"/>
      <c r="F3" s="96" t="s">
        <v>4</v>
      </c>
      <c r="G3" s="96" t="s">
        <v>25</v>
      </c>
      <c r="H3" s="96"/>
      <c r="I3" s="63" t="s">
        <v>61</v>
      </c>
      <c r="J3" s="63"/>
      <c r="K3" s="63" t="s">
        <v>70</v>
      </c>
      <c r="L3" s="63"/>
      <c r="M3" s="63" t="s">
        <v>58</v>
      </c>
      <c r="N3" s="63"/>
      <c r="O3" s="63" t="s">
        <v>46</v>
      </c>
      <c r="P3" s="63"/>
      <c r="Q3" s="1" t="s">
        <v>30</v>
      </c>
    </row>
    <row r="4" spans="2:17" x14ac:dyDescent="0.2">
      <c r="B4" s="71"/>
      <c r="C4" s="72"/>
      <c r="D4" s="72"/>
      <c r="E4" s="72"/>
      <c r="F4" s="72"/>
      <c r="G4" s="73"/>
      <c r="H4" s="73"/>
      <c r="I4" s="94"/>
      <c r="J4" s="94"/>
      <c r="K4" s="94"/>
      <c r="L4" s="94"/>
      <c r="M4" s="93"/>
      <c r="N4" s="95"/>
      <c r="O4" s="93"/>
      <c r="P4" s="95"/>
      <c r="Q4" s="2"/>
    </row>
    <row r="5" spans="2:17" ht="17" thickBot="1" x14ac:dyDescent="0.25">
      <c r="B5" s="71"/>
      <c r="C5" s="18" t="s">
        <v>45</v>
      </c>
      <c r="D5" s="32"/>
      <c r="E5" s="32"/>
      <c r="F5" s="32"/>
      <c r="G5" s="16"/>
      <c r="H5" s="16"/>
      <c r="I5" s="16"/>
      <c r="J5" s="16"/>
      <c r="K5" s="16"/>
      <c r="L5" s="16"/>
      <c r="M5" s="16"/>
      <c r="N5" s="16"/>
      <c r="O5" s="16"/>
      <c r="P5" s="16"/>
      <c r="Q5" s="3"/>
    </row>
    <row r="6" spans="2:17" ht="17" thickBot="1" x14ac:dyDescent="0.25">
      <c r="B6" s="71"/>
      <c r="C6" s="106" t="s">
        <v>36</v>
      </c>
      <c r="D6" s="106" t="s">
        <v>36</v>
      </c>
      <c r="E6" s="106" t="s">
        <v>36</v>
      </c>
      <c r="F6" s="22" t="s">
        <v>1</v>
      </c>
      <c r="G6" s="44">
        <v>0</v>
      </c>
      <c r="H6" s="74"/>
      <c r="I6" s="17"/>
      <c r="J6" s="17"/>
      <c r="K6" s="17"/>
      <c r="L6" s="17"/>
      <c r="M6" s="17"/>
      <c r="N6" s="17"/>
      <c r="O6" s="16"/>
      <c r="P6" s="16"/>
      <c r="Q6" s="3"/>
    </row>
    <row r="7" spans="2:17" s="6" customFormat="1" ht="17" thickBot="1" x14ac:dyDescent="0.25">
      <c r="B7" s="5"/>
      <c r="C7" s="107" t="s">
        <v>37</v>
      </c>
      <c r="D7" s="107" t="s">
        <v>37</v>
      </c>
      <c r="E7" s="107" t="s">
        <v>37</v>
      </c>
      <c r="F7" s="22" t="s">
        <v>44</v>
      </c>
      <c r="G7" s="114">
        <f>K7</f>
        <v>8.7029629629629644E-3</v>
      </c>
      <c r="H7" s="4"/>
      <c r="I7" s="17"/>
      <c r="J7" s="17"/>
      <c r="K7" s="114">
        <f>Notes!F106</f>
        <v>8.7029629629629644E-3</v>
      </c>
      <c r="L7" s="17"/>
      <c r="M7" s="17"/>
      <c r="N7" s="17"/>
      <c r="O7" s="16"/>
      <c r="P7" s="16"/>
      <c r="Q7" s="128" t="s">
        <v>86</v>
      </c>
    </row>
    <row r="8" spans="2:17" s="6" customFormat="1" ht="17" thickBot="1" x14ac:dyDescent="0.25">
      <c r="B8" s="5"/>
      <c r="C8" s="135" t="s">
        <v>93</v>
      </c>
      <c r="D8" s="107" t="s">
        <v>42</v>
      </c>
      <c r="E8" s="107" t="s">
        <v>42</v>
      </c>
      <c r="F8" s="22" t="s">
        <v>43</v>
      </c>
      <c r="G8" s="44">
        <f>I8</f>
        <v>40.5</v>
      </c>
      <c r="H8" s="4"/>
      <c r="I8" s="44">
        <f>Notes!F27</f>
        <v>40.5</v>
      </c>
      <c r="J8" s="17"/>
      <c r="K8" s="17"/>
      <c r="L8" s="17"/>
      <c r="M8" s="17"/>
      <c r="N8" s="17"/>
      <c r="O8" s="16"/>
      <c r="P8" s="16"/>
      <c r="Q8" s="117"/>
    </row>
    <row r="9" spans="2:17" s="6" customFormat="1" ht="17" thickBot="1" x14ac:dyDescent="0.25">
      <c r="B9" s="5"/>
      <c r="C9" s="135" t="s">
        <v>98</v>
      </c>
      <c r="D9" s="108"/>
      <c r="E9" s="108"/>
      <c r="F9" s="22" t="s">
        <v>59</v>
      </c>
      <c r="G9" s="124">
        <f>I9</f>
        <v>0.97</v>
      </c>
      <c r="H9" s="4"/>
      <c r="I9" s="124">
        <f>Notes!F28</f>
        <v>0.97</v>
      </c>
      <c r="J9" s="17"/>
      <c r="K9" s="17"/>
      <c r="L9" s="17"/>
      <c r="M9" s="17"/>
      <c r="N9" s="17"/>
      <c r="O9" s="16"/>
      <c r="P9" s="16"/>
      <c r="Q9" s="3"/>
    </row>
    <row r="10" spans="2:17" s="6" customFormat="1" ht="17" thickBot="1" x14ac:dyDescent="0.25">
      <c r="B10" s="5"/>
      <c r="C10" s="108" t="s">
        <v>38</v>
      </c>
      <c r="D10" s="108" t="s">
        <v>38</v>
      </c>
      <c r="E10" s="108" t="s">
        <v>38</v>
      </c>
      <c r="F10" s="22" t="s">
        <v>41</v>
      </c>
      <c r="G10" s="125">
        <f>I10</f>
        <v>8.0600000000000005E-2</v>
      </c>
      <c r="H10" s="4"/>
      <c r="I10" s="125">
        <f>Notes!F30</f>
        <v>8.0600000000000005E-2</v>
      </c>
      <c r="J10" s="17"/>
      <c r="K10" s="17"/>
      <c r="L10" s="17"/>
      <c r="M10" s="17"/>
      <c r="N10" s="17"/>
      <c r="O10" s="16"/>
      <c r="P10" s="16"/>
      <c r="Q10" s="142" t="s">
        <v>97</v>
      </c>
    </row>
    <row r="11" spans="2:17" ht="17" thickBot="1" x14ac:dyDescent="0.25">
      <c r="B11" s="120"/>
      <c r="C11" s="121"/>
      <c r="D11" s="121"/>
      <c r="E11" s="121"/>
      <c r="F11" s="121"/>
      <c r="G11" s="121"/>
      <c r="H11" s="121"/>
      <c r="I11" s="122"/>
      <c r="J11" s="122"/>
      <c r="K11" s="122"/>
      <c r="L11" s="122"/>
      <c r="M11" s="122"/>
      <c r="N11" s="122"/>
      <c r="O11" s="122"/>
      <c r="P11" s="122"/>
      <c r="Q11" s="123"/>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4"/>
  <sheetViews>
    <sheetView workbookViewId="0"/>
  </sheetViews>
  <sheetFormatPr baseColWidth="10" defaultColWidth="33.140625" defaultRowHeight="16" x14ac:dyDescent="0.2"/>
  <cols>
    <col min="1" max="1" width="3.28515625" style="45" customWidth="1"/>
    <col min="2" max="2" width="3.42578125" style="45" customWidth="1"/>
    <col min="3" max="3" width="28.7109375" style="45" customWidth="1"/>
    <col min="4" max="4" width="3.140625" style="45" customWidth="1"/>
    <col min="5" max="5" width="16.140625" style="45" customWidth="1"/>
    <col min="6" max="6" width="5" style="45" customWidth="1"/>
    <col min="7" max="7" width="10.28515625" style="45" customWidth="1"/>
    <col min="8" max="10" width="12.140625" style="45" customWidth="1"/>
    <col min="11" max="11" width="33.140625" style="46" customWidth="1"/>
    <col min="12" max="12" width="87.28515625" style="45" customWidth="1"/>
    <col min="13" max="16384" width="33.140625" style="45"/>
  </cols>
  <sheetData>
    <row r="1" spans="2:12" ht="17" thickBot="1" x14ac:dyDescent="0.25"/>
    <row r="2" spans="2:12" x14ac:dyDescent="0.2">
      <c r="B2" s="47"/>
      <c r="C2" s="48"/>
      <c r="D2" s="48"/>
      <c r="E2" s="48"/>
      <c r="F2" s="48"/>
      <c r="G2" s="48"/>
      <c r="H2" s="48"/>
      <c r="I2" s="48"/>
      <c r="J2" s="48"/>
      <c r="K2" s="49"/>
      <c r="L2" s="48"/>
    </row>
    <row r="3" spans="2:12" x14ac:dyDescent="0.2">
      <c r="B3" s="50"/>
      <c r="C3" s="51" t="s">
        <v>10</v>
      </c>
      <c r="D3" s="51"/>
      <c r="E3" s="51"/>
      <c r="F3" s="51"/>
      <c r="G3" s="51"/>
      <c r="H3" s="51"/>
      <c r="I3" s="51"/>
      <c r="J3" s="51"/>
      <c r="K3" s="52"/>
      <c r="L3" s="53"/>
    </row>
    <row r="4" spans="2:12" x14ac:dyDescent="0.2">
      <c r="B4" s="50"/>
      <c r="C4" s="53"/>
      <c r="D4" s="53"/>
      <c r="E4" s="53"/>
      <c r="F4" s="53"/>
      <c r="G4" s="53"/>
      <c r="H4" s="53"/>
      <c r="I4" s="53"/>
      <c r="J4" s="53"/>
      <c r="K4" s="54"/>
      <c r="L4" s="53"/>
    </row>
    <row r="5" spans="2:12" x14ac:dyDescent="0.2">
      <c r="B5" s="55"/>
      <c r="C5" s="56" t="s">
        <v>12</v>
      </c>
      <c r="D5" s="56"/>
      <c r="E5" s="56" t="s">
        <v>0</v>
      </c>
      <c r="F5" s="56"/>
      <c r="G5" s="56" t="s">
        <v>7</v>
      </c>
      <c r="H5" s="56" t="s">
        <v>11</v>
      </c>
      <c r="I5" s="56" t="s">
        <v>32</v>
      </c>
      <c r="J5" s="56" t="s">
        <v>34</v>
      </c>
      <c r="K5" s="57" t="s">
        <v>33</v>
      </c>
      <c r="L5" s="56" t="s">
        <v>5</v>
      </c>
    </row>
    <row r="6" spans="2:12" x14ac:dyDescent="0.2">
      <c r="B6" s="50"/>
      <c r="C6" s="51"/>
      <c r="D6" s="51"/>
      <c r="E6" s="111"/>
      <c r="F6" s="111"/>
      <c r="G6" s="51"/>
      <c r="H6" s="51"/>
      <c r="I6" s="51"/>
      <c r="J6" s="51"/>
      <c r="K6" s="52"/>
      <c r="L6" s="51"/>
    </row>
    <row r="7" spans="2:12" x14ac:dyDescent="0.2">
      <c r="B7" s="50"/>
      <c r="C7" s="116" t="s">
        <v>93</v>
      </c>
      <c r="D7" s="58"/>
      <c r="E7" s="118" t="s">
        <v>48</v>
      </c>
      <c r="F7" s="118" t="s">
        <v>57</v>
      </c>
      <c r="G7" s="53" t="s">
        <v>56</v>
      </c>
      <c r="H7" s="54" t="s">
        <v>60</v>
      </c>
      <c r="I7" s="54" t="s">
        <v>60</v>
      </c>
      <c r="J7" s="54"/>
      <c r="K7" s="54" t="s">
        <v>62</v>
      </c>
      <c r="L7" s="113"/>
    </row>
    <row r="8" spans="2:12" x14ac:dyDescent="0.2">
      <c r="B8" s="50"/>
      <c r="C8" s="116" t="s">
        <v>38</v>
      </c>
      <c r="D8" s="59"/>
      <c r="E8" s="112"/>
      <c r="F8" s="112"/>
      <c r="G8" s="53"/>
      <c r="H8" s="54"/>
      <c r="I8" s="54"/>
      <c r="J8" s="54"/>
      <c r="L8" s="64"/>
    </row>
    <row r="9" spans="2:12" x14ac:dyDescent="0.2">
      <c r="B9" s="50"/>
      <c r="C9" s="116" t="s">
        <v>63</v>
      </c>
      <c r="D9" s="59"/>
      <c r="E9" s="109"/>
      <c r="G9" s="53"/>
      <c r="H9" s="54"/>
      <c r="I9" s="54"/>
      <c r="J9" s="54"/>
      <c r="K9" s="54"/>
      <c r="L9" s="64"/>
    </row>
    <row r="10" spans="2:12" x14ac:dyDescent="0.2">
      <c r="B10" s="50"/>
      <c r="C10" s="116"/>
      <c r="D10" s="59"/>
      <c r="E10" s="112"/>
      <c r="F10" s="112"/>
      <c r="G10" s="53"/>
      <c r="H10" s="54"/>
      <c r="I10" s="54"/>
      <c r="J10" s="54"/>
      <c r="K10" s="54"/>
      <c r="L10" s="64"/>
    </row>
    <row r="11" spans="2:12" x14ac:dyDescent="0.2">
      <c r="B11" s="50"/>
      <c r="C11" s="116" t="s">
        <v>37</v>
      </c>
      <c r="D11" s="62"/>
      <c r="E11" s="45" t="s">
        <v>67</v>
      </c>
      <c r="F11" s="112"/>
      <c r="G11" s="60" t="s">
        <v>66</v>
      </c>
      <c r="H11" s="61" t="s">
        <v>68</v>
      </c>
      <c r="I11" s="61" t="s">
        <v>68</v>
      </c>
      <c r="J11" s="61" t="s">
        <v>69</v>
      </c>
      <c r="K11" s="54"/>
      <c r="L11" s="127" t="s">
        <v>65</v>
      </c>
    </row>
    <row r="12" spans="2:12" x14ac:dyDescent="0.2">
      <c r="B12" s="50"/>
    </row>
    <row r="13" spans="2:12" x14ac:dyDescent="0.2">
      <c r="B13" s="50"/>
    </row>
    <row r="14" spans="2:12" x14ac:dyDescent="0.2">
      <c r="B14" s="50"/>
    </row>
  </sheetData>
  <hyperlinks>
    <hyperlink ref="L11" r:id="rId1"/>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220"/>
  <sheetViews>
    <sheetView topLeftCell="A75" zoomScale="115" zoomScaleNormal="115" zoomScalePageLayoutView="115" workbookViewId="0">
      <selection activeCell="F96" sqref="F96"/>
    </sheetView>
  </sheetViews>
  <sheetFormatPr baseColWidth="10" defaultColWidth="7" defaultRowHeight="16" x14ac:dyDescent="0.2"/>
  <cols>
    <col min="1" max="1" width="5.5703125" style="98" customWidth="1"/>
    <col min="2" max="2" width="5" style="98" customWidth="1"/>
    <col min="3" max="5" width="7" style="98"/>
    <col min="6" max="6" width="12" style="98" bestFit="1" customWidth="1"/>
    <col min="7" max="7" width="7" style="98"/>
    <col min="8" max="8" width="8.85546875" style="98" bestFit="1" customWidth="1"/>
    <col min="9" max="16384" width="7" style="98"/>
  </cols>
  <sheetData>
    <row r="1" spans="2:25" ht="17" thickBot="1" x14ac:dyDescent="0.25"/>
    <row r="2" spans="2:25" s="24" customFormat="1" x14ac:dyDescent="0.2">
      <c r="B2" s="101"/>
      <c r="C2" s="102" t="s">
        <v>24</v>
      </c>
      <c r="D2" s="102" t="s">
        <v>47</v>
      </c>
      <c r="E2" s="102"/>
      <c r="F2" s="102" t="s">
        <v>31</v>
      </c>
      <c r="G2" s="102"/>
      <c r="H2" s="102"/>
      <c r="I2" s="102"/>
      <c r="J2" s="102"/>
      <c r="K2" s="102"/>
      <c r="L2" s="102"/>
      <c r="M2" s="102"/>
      <c r="N2" s="102"/>
      <c r="O2" s="102"/>
      <c r="P2" s="102"/>
      <c r="Q2" s="102"/>
      <c r="R2" s="102"/>
      <c r="S2" s="102"/>
      <c r="T2" s="102"/>
      <c r="U2" s="102"/>
    </row>
    <row r="3" spans="2:25" x14ac:dyDescent="0.2">
      <c r="B3" s="99"/>
      <c r="C3" s="100"/>
      <c r="D3" s="100"/>
      <c r="E3" s="100"/>
      <c r="F3" s="100"/>
      <c r="G3" s="100"/>
      <c r="H3" s="100"/>
      <c r="I3" s="100"/>
      <c r="J3" s="100"/>
      <c r="K3" s="100"/>
      <c r="L3" s="100"/>
      <c r="M3" s="100"/>
      <c r="N3" s="100"/>
      <c r="O3" s="100"/>
      <c r="P3" s="100"/>
      <c r="Q3" s="100"/>
      <c r="R3" s="100"/>
      <c r="S3" s="100"/>
      <c r="T3" s="100"/>
      <c r="U3" s="100"/>
    </row>
    <row r="4" spans="2:25" customFormat="1" x14ac:dyDescent="0.2">
      <c r="B4" s="99"/>
      <c r="C4" s="109" t="s">
        <v>48</v>
      </c>
      <c r="D4" s="109"/>
      <c r="E4" s="109"/>
      <c r="F4" s="109"/>
      <c r="G4" s="109"/>
      <c r="H4" s="109"/>
      <c r="I4" s="109"/>
      <c r="J4" s="109"/>
      <c r="K4" s="109"/>
      <c r="L4" s="109"/>
      <c r="M4" s="109"/>
      <c r="N4" s="109"/>
      <c r="O4" s="109"/>
      <c r="P4" s="109"/>
      <c r="Q4" s="109"/>
      <c r="R4" s="109"/>
      <c r="S4" s="109"/>
      <c r="T4" s="109"/>
      <c r="U4" s="109"/>
      <c r="V4" s="109"/>
      <c r="W4" s="109"/>
      <c r="X4" s="109"/>
      <c r="Y4" s="109"/>
    </row>
    <row r="5" spans="2:25" customFormat="1" x14ac:dyDescent="0.2">
      <c r="B5" s="99"/>
      <c r="C5" s="109"/>
      <c r="D5" s="109"/>
      <c r="E5" s="109"/>
      <c r="F5" s="109"/>
      <c r="G5" s="109"/>
      <c r="H5" s="109"/>
      <c r="I5" s="109"/>
      <c r="J5" s="109"/>
      <c r="K5" s="109"/>
      <c r="L5" s="109"/>
      <c r="M5" s="109"/>
      <c r="N5" s="109"/>
      <c r="O5" s="109"/>
      <c r="P5" s="109"/>
      <c r="Q5" s="109"/>
      <c r="R5" s="109"/>
      <c r="S5" s="109"/>
      <c r="T5" s="109"/>
      <c r="U5" s="109"/>
      <c r="V5" s="109"/>
      <c r="W5" s="109"/>
      <c r="X5" s="109"/>
      <c r="Y5" s="109"/>
    </row>
    <row r="6" spans="2:25" customFormat="1" x14ac:dyDescent="0.2">
      <c r="B6" s="99"/>
      <c r="C6" s="109"/>
      <c r="D6" s="109"/>
      <c r="E6" s="109"/>
      <c r="F6" s="109"/>
      <c r="G6" s="109"/>
      <c r="H6" s="109"/>
      <c r="I6" s="109"/>
      <c r="J6" s="109"/>
      <c r="K6" s="109"/>
      <c r="L6" s="109"/>
      <c r="M6" s="109"/>
      <c r="N6" s="109"/>
      <c r="O6" s="109"/>
      <c r="P6" s="109"/>
      <c r="Q6" s="109"/>
      <c r="R6" s="109"/>
      <c r="S6" s="109"/>
      <c r="T6" s="109"/>
      <c r="U6" s="109"/>
      <c r="V6" s="109"/>
      <c r="W6" s="109"/>
      <c r="X6" s="109"/>
      <c r="Y6" s="109"/>
    </row>
    <row r="7" spans="2:25" customFormat="1" x14ac:dyDescent="0.2">
      <c r="B7" s="99"/>
      <c r="C7" s="109"/>
      <c r="D7" s="109"/>
      <c r="E7" s="109"/>
      <c r="F7" s="98"/>
      <c r="G7" s="109"/>
      <c r="H7" s="109"/>
      <c r="I7" s="109"/>
      <c r="J7" s="109"/>
      <c r="K7" s="109"/>
      <c r="L7" s="109"/>
      <c r="M7" s="109"/>
      <c r="N7" s="109"/>
      <c r="O7" s="109"/>
      <c r="P7" s="109"/>
      <c r="Q7" s="109"/>
      <c r="R7" s="109"/>
      <c r="S7" s="109"/>
      <c r="T7" s="109"/>
      <c r="U7" s="109"/>
      <c r="V7" s="109"/>
      <c r="W7" s="109"/>
      <c r="X7" s="109"/>
      <c r="Y7" s="109"/>
    </row>
    <row r="8" spans="2:25" customFormat="1" x14ac:dyDescent="0.2">
      <c r="B8" s="99"/>
      <c r="C8" s="109"/>
      <c r="D8" s="109">
        <v>16</v>
      </c>
      <c r="E8" s="109" t="s">
        <v>81</v>
      </c>
      <c r="F8" s="133">
        <v>745</v>
      </c>
      <c r="G8" s="133" t="s">
        <v>49</v>
      </c>
      <c r="H8" s="110" t="s">
        <v>50</v>
      </c>
      <c r="I8" s="109"/>
      <c r="J8" s="109"/>
      <c r="K8" s="109"/>
      <c r="L8" s="109"/>
      <c r="M8" s="109"/>
      <c r="N8" s="109"/>
      <c r="O8" s="109"/>
      <c r="P8" s="109"/>
      <c r="Q8" s="109"/>
      <c r="R8" s="109"/>
      <c r="S8" s="109"/>
      <c r="T8" s="109"/>
      <c r="U8" s="109"/>
      <c r="V8" s="109"/>
      <c r="W8" s="109"/>
      <c r="X8" s="109"/>
      <c r="Y8" s="109"/>
    </row>
    <row r="9" spans="2:25" customFormat="1" x14ac:dyDescent="0.2">
      <c r="B9" s="99"/>
      <c r="C9" s="109"/>
      <c r="D9" s="109"/>
      <c r="F9" s="133">
        <v>43.2</v>
      </c>
      <c r="G9" s="133" t="s">
        <v>51</v>
      </c>
      <c r="H9" s="110" t="s">
        <v>52</v>
      </c>
      <c r="I9" s="109"/>
      <c r="J9" s="109"/>
      <c r="K9" s="109"/>
      <c r="L9" s="109"/>
      <c r="M9" s="109"/>
      <c r="N9" s="109"/>
      <c r="O9" s="109"/>
      <c r="P9" s="109"/>
      <c r="Q9" s="109"/>
      <c r="R9" s="109"/>
      <c r="S9" s="109"/>
      <c r="T9" s="109"/>
      <c r="U9" s="109"/>
      <c r="V9" s="109"/>
      <c r="W9" s="109"/>
      <c r="X9" s="109"/>
      <c r="Y9" s="109"/>
    </row>
    <row r="10" spans="2:25" customFormat="1" x14ac:dyDescent="0.2">
      <c r="B10" s="99"/>
      <c r="C10" s="109"/>
      <c r="D10" s="109"/>
      <c r="F10" s="133">
        <f>F8/1000</f>
        <v>0.745</v>
      </c>
      <c r="G10" s="133" t="s">
        <v>53</v>
      </c>
      <c r="H10" s="110" t="s">
        <v>54</v>
      </c>
      <c r="I10" s="109"/>
      <c r="J10" s="109"/>
      <c r="K10" s="109"/>
      <c r="L10" s="109"/>
      <c r="M10" s="109"/>
      <c r="N10" s="109"/>
      <c r="O10" s="109"/>
      <c r="P10" s="109"/>
      <c r="Q10" s="109"/>
      <c r="R10" s="109"/>
      <c r="S10" s="109"/>
      <c r="T10" s="109"/>
      <c r="U10" s="109"/>
      <c r="V10" s="109"/>
      <c r="W10" s="109"/>
      <c r="X10" s="109"/>
      <c r="Y10" s="109"/>
    </row>
    <row r="11" spans="2:25" customFormat="1" x14ac:dyDescent="0.2">
      <c r="B11" s="99"/>
      <c r="C11" s="109"/>
      <c r="D11" s="109"/>
      <c r="F11" s="133">
        <f>F9*F10</f>
        <v>32.184000000000005</v>
      </c>
      <c r="G11" s="133" t="s">
        <v>55</v>
      </c>
      <c r="H11" s="110" t="s">
        <v>52</v>
      </c>
      <c r="I11" s="109"/>
      <c r="J11" s="109"/>
      <c r="K11" s="109"/>
      <c r="L11" s="109"/>
      <c r="M11" s="109"/>
      <c r="N11" s="109"/>
      <c r="O11" s="109"/>
      <c r="P11" s="109"/>
      <c r="Q11" s="109"/>
      <c r="R11" s="109"/>
      <c r="S11" s="109"/>
      <c r="T11" s="109"/>
      <c r="U11" s="109"/>
      <c r="V11" s="109"/>
      <c r="W11" s="109"/>
      <c r="X11" s="109"/>
      <c r="Y11" s="109"/>
    </row>
    <row r="12" spans="2:25" customFormat="1" x14ac:dyDescent="0.2">
      <c r="B12" s="99"/>
      <c r="C12" s="109"/>
      <c r="D12" s="109"/>
      <c r="E12" s="109"/>
      <c r="F12" s="133">
        <v>7.3300000000000004E-2</v>
      </c>
      <c r="G12" s="133" t="s">
        <v>41</v>
      </c>
      <c r="H12" s="109" t="s">
        <v>64</v>
      </c>
      <c r="I12" s="109"/>
      <c r="J12" s="109"/>
      <c r="K12" s="109"/>
      <c r="L12" s="109"/>
      <c r="M12" s="109"/>
      <c r="N12" s="109"/>
      <c r="O12" s="109"/>
      <c r="P12" s="109"/>
      <c r="Q12" s="109"/>
      <c r="R12" s="109"/>
      <c r="S12" s="109"/>
      <c r="T12" s="109"/>
      <c r="U12" s="109"/>
      <c r="V12" s="109"/>
      <c r="W12" s="109"/>
      <c r="X12" s="109"/>
      <c r="Y12" s="109"/>
    </row>
    <row r="13" spans="2:25" customFormat="1" x14ac:dyDescent="0.2">
      <c r="B13" s="99"/>
      <c r="C13" s="109"/>
      <c r="D13" s="109"/>
      <c r="E13" s="109"/>
      <c r="F13" s="133"/>
      <c r="G13" s="133"/>
      <c r="H13" s="109"/>
      <c r="I13" s="109"/>
      <c r="J13" s="109"/>
      <c r="K13" s="109"/>
      <c r="L13" s="109"/>
      <c r="M13" s="109"/>
      <c r="N13" s="109"/>
      <c r="O13" s="109"/>
      <c r="P13" s="109"/>
      <c r="Q13" s="109"/>
      <c r="R13" s="109"/>
      <c r="S13" s="109"/>
      <c r="T13" s="109"/>
      <c r="U13" s="109"/>
      <c r="V13" s="109"/>
      <c r="W13" s="109"/>
      <c r="X13" s="109"/>
      <c r="Y13" s="109"/>
    </row>
    <row r="14" spans="2:25" customFormat="1" x14ac:dyDescent="0.2">
      <c r="B14" s="99"/>
      <c r="C14" s="109"/>
      <c r="D14" s="109"/>
      <c r="E14" s="109" t="s">
        <v>82</v>
      </c>
      <c r="F14" s="133">
        <v>832</v>
      </c>
      <c r="G14" s="133" t="s">
        <v>49</v>
      </c>
      <c r="H14" s="110" t="s">
        <v>50</v>
      </c>
      <c r="I14" s="109"/>
      <c r="J14" s="109"/>
      <c r="K14" s="109"/>
      <c r="L14" s="109"/>
      <c r="M14" s="109"/>
      <c r="N14" s="109"/>
      <c r="O14" s="109"/>
      <c r="P14" s="109"/>
      <c r="Q14" s="109"/>
      <c r="R14" s="109"/>
      <c r="S14" s="109"/>
      <c r="T14" s="109"/>
      <c r="U14" s="109"/>
      <c r="V14" s="109"/>
      <c r="W14" s="109"/>
      <c r="X14" s="109"/>
      <c r="Y14" s="109"/>
    </row>
    <row r="15" spans="2:25" customFormat="1" x14ac:dyDescent="0.2">
      <c r="B15" s="99"/>
      <c r="C15" s="109"/>
      <c r="D15" s="109"/>
      <c r="F15" s="133">
        <v>43.1</v>
      </c>
      <c r="G15" s="133" t="s">
        <v>51</v>
      </c>
      <c r="H15" s="110" t="s">
        <v>52</v>
      </c>
      <c r="I15" s="109"/>
      <c r="J15" s="109"/>
      <c r="K15" s="109"/>
      <c r="L15" s="109"/>
      <c r="M15" s="109"/>
      <c r="N15" s="109"/>
      <c r="O15" s="109"/>
      <c r="P15" s="109"/>
      <c r="Q15" s="109"/>
      <c r="R15" s="109"/>
      <c r="S15" s="109"/>
      <c r="T15" s="109"/>
      <c r="U15" s="109"/>
      <c r="V15" s="109"/>
      <c r="W15" s="109"/>
      <c r="X15" s="109"/>
      <c r="Y15" s="109"/>
    </row>
    <row r="16" spans="2:25" customFormat="1" x14ac:dyDescent="0.2">
      <c r="B16" s="99"/>
      <c r="C16" s="109"/>
      <c r="D16" s="109"/>
      <c r="F16" s="133">
        <f>F14/1000</f>
        <v>0.83199999999999996</v>
      </c>
      <c r="G16" s="133" t="s">
        <v>53</v>
      </c>
      <c r="H16" s="110" t="s">
        <v>54</v>
      </c>
      <c r="I16" s="109"/>
      <c r="J16" s="109"/>
      <c r="K16" s="109"/>
      <c r="L16" s="109"/>
      <c r="M16" s="109"/>
      <c r="N16" s="109"/>
      <c r="O16" s="109"/>
      <c r="P16" s="109"/>
      <c r="Q16" s="109"/>
      <c r="R16" s="109"/>
      <c r="S16" s="109"/>
      <c r="T16" s="109"/>
      <c r="U16" s="109"/>
      <c r="V16" s="109"/>
      <c r="W16" s="109"/>
      <c r="X16" s="109"/>
      <c r="Y16" s="109"/>
    </row>
    <row r="17" spans="2:25" customFormat="1" x14ac:dyDescent="0.2">
      <c r="B17" s="99"/>
      <c r="C17" s="109"/>
      <c r="D17" s="109"/>
      <c r="F17" s="133">
        <f>F15*F16</f>
        <v>35.859200000000001</v>
      </c>
      <c r="G17" s="133" t="s">
        <v>55</v>
      </c>
      <c r="H17" s="110" t="s">
        <v>52</v>
      </c>
      <c r="I17" s="109"/>
      <c r="J17" s="109"/>
      <c r="K17" s="109"/>
      <c r="L17" s="109"/>
      <c r="M17" s="109"/>
      <c r="N17" s="109"/>
      <c r="O17" s="109"/>
      <c r="P17" s="109"/>
      <c r="Q17" s="109"/>
      <c r="R17" s="109"/>
      <c r="S17" s="109"/>
      <c r="T17" s="109"/>
      <c r="U17" s="109"/>
      <c r="V17" s="109"/>
      <c r="W17" s="109"/>
      <c r="X17" s="109"/>
      <c r="Y17" s="109"/>
    </row>
    <row r="18" spans="2:25" customFormat="1" x14ac:dyDescent="0.2">
      <c r="B18" s="99"/>
      <c r="C18" s="109"/>
      <c r="D18" s="109"/>
      <c r="E18" s="109"/>
      <c r="F18" s="133">
        <v>7.3200000000000001E-2</v>
      </c>
      <c r="G18" s="133" t="s">
        <v>41</v>
      </c>
      <c r="H18" s="109" t="s">
        <v>64</v>
      </c>
      <c r="I18" s="109"/>
      <c r="J18" s="109"/>
      <c r="K18" s="109"/>
      <c r="L18" s="109"/>
      <c r="M18" s="109"/>
      <c r="N18" s="109"/>
      <c r="O18" s="109"/>
      <c r="P18" s="109"/>
      <c r="Q18" s="109"/>
      <c r="R18" s="109"/>
      <c r="S18" s="109"/>
      <c r="T18" s="109"/>
      <c r="U18" s="109"/>
      <c r="V18" s="109"/>
      <c r="W18" s="109"/>
      <c r="X18" s="109"/>
      <c r="Y18" s="109"/>
    </row>
    <row r="19" spans="2:25" customFormat="1" x14ac:dyDescent="0.2">
      <c r="B19" s="99"/>
      <c r="C19" s="109"/>
      <c r="D19" s="109"/>
      <c r="E19" s="109"/>
      <c r="F19" s="133"/>
      <c r="G19" s="133"/>
      <c r="H19" s="109"/>
      <c r="I19" s="109"/>
      <c r="J19" s="109"/>
      <c r="K19" s="109"/>
      <c r="L19" s="109"/>
      <c r="M19" s="109"/>
      <c r="N19" s="109"/>
      <c r="O19" s="109"/>
      <c r="P19" s="109"/>
      <c r="Q19" s="109"/>
      <c r="R19" s="109"/>
      <c r="S19" s="109"/>
      <c r="T19" s="109"/>
      <c r="U19" s="109"/>
      <c r="V19" s="109"/>
      <c r="W19" s="109"/>
      <c r="X19" s="109"/>
      <c r="Y19" s="109"/>
    </row>
    <row r="20" spans="2:25" customFormat="1" x14ac:dyDescent="0.2">
      <c r="B20" s="99"/>
      <c r="C20" s="109"/>
      <c r="D20" s="109"/>
      <c r="E20" s="109" t="s">
        <v>83</v>
      </c>
      <c r="F20" s="133"/>
      <c r="G20" s="133"/>
      <c r="H20" s="110"/>
      <c r="I20" s="109"/>
      <c r="J20" s="109"/>
      <c r="K20" s="109"/>
      <c r="L20" s="109"/>
      <c r="M20" s="109"/>
      <c r="N20" s="109"/>
      <c r="O20" s="109"/>
      <c r="P20" s="109"/>
      <c r="Q20" s="109"/>
      <c r="R20" s="109"/>
      <c r="S20" s="109"/>
      <c r="T20" s="109"/>
      <c r="U20" s="109"/>
      <c r="V20" s="109"/>
      <c r="W20" s="109"/>
      <c r="X20" s="109"/>
      <c r="Y20" s="109"/>
    </row>
    <row r="21" spans="2:25" customFormat="1" x14ac:dyDescent="0.2">
      <c r="B21" s="99"/>
      <c r="C21" s="109"/>
      <c r="D21" s="109"/>
      <c r="E21" s="133"/>
      <c r="F21" s="133">
        <v>46</v>
      </c>
      <c r="G21" s="133" t="s">
        <v>51</v>
      </c>
      <c r="H21" s="110" t="s">
        <v>52</v>
      </c>
      <c r="I21" s="109"/>
      <c r="J21" s="109"/>
      <c r="K21" s="109"/>
      <c r="L21" s="109"/>
      <c r="M21" s="109"/>
      <c r="N21" s="109"/>
      <c r="O21" s="109"/>
      <c r="P21" s="109"/>
      <c r="Q21" s="109"/>
      <c r="R21" s="109"/>
      <c r="S21" s="109"/>
      <c r="T21" s="109"/>
      <c r="U21" s="109"/>
      <c r="V21" s="109"/>
      <c r="W21" s="109"/>
      <c r="X21" s="109"/>
      <c r="Y21" s="109"/>
    </row>
    <row r="22" spans="2:25" customFormat="1" x14ac:dyDescent="0.2">
      <c r="B22" s="99"/>
      <c r="C22" s="109"/>
      <c r="D22" s="109"/>
      <c r="E22" s="133"/>
      <c r="F22" s="134">
        <f>E69</f>
        <v>0.52400000000000002</v>
      </c>
      <c r="G22" s="133" t="s">
        <v>59</v>
      </c>
      <c r="H22" s="110" t="s">
        <v>89</v>
      </c>
      <c r="I22" s="109"/>
      <c r="J22" s="109"/>
      <c r="K22" s="109"/>
      <c r="L22" s="109"/>
      <c r="M22" s="109"/>
      <c r="N22" s="109"/>
      <c r="O22" s="109"/>
      <c r="P22" s="109"/>
      <c r="Q22" s="109"/>
      <c r="R22" s="109"/>
      <c r="S22" s="109"/>
      <c r="T22" s="109"/>
      <c r="U22" s="109"/>
      <c r="V22" s="109"/>
      <c r="W22" s="109"/>
      <c r="X22" s="109"/>
      <c r="Y22" s="109"/>
    </row>
    <row r="23" spans="2:25" customFormat="1" x14ac:dyDescent="0.2">
      <c r="B23" s="99"/>
      <c r="C23" s="109"/>
      <c r="D23" s="109"/>
      <c r="E23" s="133"/>
      <c r="F23" s="133">
        <f>F21*F22</f>
        <v>24.103999999999999</v>
      </c>
      <c r="G23" s="133" t="s">
        <v>55</v>
      </c>
      <c r="H23" s="110" t="s">
        <v>52</v>
      </c>
      <c r="I23" s="109"/>
      <c r="J23" s="109"/>
      <c r="K23" s="109"/>
      <c r="L23" s="109"/>
      <c r="M23" s="109"/>
      <c r="N23" s="109"/>
      <c r="O23" s="109"/>
      <c r="P23" s="109"/>
      <c r="Q23" s="109"/>
      <c r="R23" s="109"/>
      <c r="S23" s="109"/>
      <c r="T23" s="109"/>
      <c r="U23" s="109"/>
      <c r="V23" s="109"/>
      <c r="W23" s="109"/>
      <c r="X23" s="109"/>
      <c r="Y23" s="109"/>
    </row>
    <row r="24" spans="2:25" customFormat="1" x14ac:dyDescent="0.2">
      <c r="B24" s="99"/>
      <c r="C24" s="109"/>
      <c r="D24" s="109"/>
      <c r="E24" s="109"/>
      <c r="F24" s="133">
        <v>6.5699999999999995E-2</v>
      </c>
      <c r="G24" s="133" t="s">
        <v>41</v>
      </c>
      <c r="H24" s="109" t="s">
        <v>64</v>
      </c>
      <c r="I24" s="109"/>
      <c r="J24" s="109"/>
      <c r="K24" s="109"/>
      <c r="L24" s="109"/>
      <c r="M24" s="109"/>
      <c r="N24" s="109"/>
      <c r="O24" s="109"/>
      <c r="P24" s="109"/>
      <c r="Q24" s="109"/>
      <c r="R24" s="109"/>
      <c r="S24" s="109"/>
      <c r="T24" s="109"/>
      <c r="U24" s="109"/>
      <c r="V24" s="109"/>
      <c r="W24" s="109"/>
      <c r="X24" s="109"/>
      <c r="Y24" s="109"/>
    </row>
    <row r="25" spans="2:25" customFormat="1" x14ac:dyDescent="0.2">
      <c r="B25" s="99"/>
      <c r="C25" s="109"/>
      <c r="D25" s="109"/>
      <c r="E25" s="109"/>
      <c r="F25" s="109"/>
      <c r="G25" s="109"/>
      <c r="H25" s="109"/>
      <c r="I25" s="109"/>
      <c r="J25" s="109"/>
      <c r="K25" s="109"/>
      <c r="L25" s="109"/>
      <c r="M25" s="109"/>
      <c r="N25" s="109"/>
      <c r="O25" s="109"/>
      <c r="P25" s="109"/>
      <c r="Q25" s="109"/>
      <c r="R25" s="109"/>
      <c r="S25" s="109"/>
      <c r="T25" s="109"/>
      <c r="U25" s="109"/>
      <c r="V25" s="109"/>
      <c r="W25" s="109"/>
      <c r="X25" s="109"/>
      <c r="Y25" s="109"/>
    </row>
    <row r="26" spans="2:25" customFormat="1" x14ac:dyDescent="0.2">
      <c r="B26" s="99"/>
      <c r="C26" s="109"/>
      <c r="D26" s="109"/>
      <c r="E26" s="109" t="s">
        <v>90</v>
      </c>
      <c r="F26" s="133">
        <v>970</v>
      </c>
      <c r="G26" s="133" t="s">
        <v>49</v>
      </c>
      <c r="H26" s="110" t="s">
        <v>50</v>
      </c>
      <c r="I26" s="109"/>
      <c r="J26" s="109"/>
      <c r="K26" s="109"/>
      <c r="L26" s="109"/>
      <c r="M26" s="109"/>
      <c r="N26" s="109"/>
      <c r="O26" s="109"/>
      <c r="P26" s="109"/>
      <c r="Q26" s="109"/>
      <c r="R26" s="109"/>
      <c r="S26" s="109"/>
      <c r="T26" s="109"/>
      <c r="U26" s="109"/>
      <c r="V26" s="109"/>
      <c r="W26" s="109"/>
      <c r="X26" s="109"/>
      <c r="Y26" s="109"/>
    </row>
    <row r="27" spans="2:25" customFormat="1" x14ac:dyDescent="0.2">
      <c r="B27" s="99"/>
      <c r="C27" s="109"/>
      <c r="D27" s="109"/>
      <c r="E27" s="109"/>
      <c r="F27" s="133">
        <v>40.5</v>
      </c>
      <c r="G27" s="133" t="s">
        <v>51</v>
      </c>
      <c r="H27" s="110" t="s">
        <v>52</v>
      </c>
      <c r="I27" s="109"/>
      <c r="J27" s="109"/>
      <c r="K27" s="109"/>
      <c r="L27" s="109"/>
      <c r="M27" s="109"/>
      <c r="N27" s="109"/>
      <c r="O27" s="109"/>
      <c r="P27" s="109"/>
      <c r="Q27" s="109"/>
      <c r="R27" s="109"/>
      <c r="S27" s="109"/>
      <c r="T27" s="109"/>
      <c r="U27" s="109"/>
      <c r="V27" s="109"/>
      <c r="W27" s="109"/>
      <c r="X27" s="109"/>
      <c r="Y27" s="109"/>
    </row>
    <row r="28" spans="2:25" customFormat="1" x14ac:dyDescent="0.2">
      <c r="B28" s="99"/>
      <c r="C28" s="109"/>
      <c r="D28" s="109"/>
      <c r="E28" s="109"/>
      <c r="F28" s="133">
        <f>F26/1000</f>
        <v>0.97</v>
      </c>
      <c r="G28" s="133" t="s">
        <v>53</v>
      </c>
      <c r="H28" s="110" t="s">
        <v>54</v>
      </c>
      <c r="I28" s="109"/>
      <c r="J28" s="109"/>
      <c r="K28" s="109"/>
      <c r="L28" s="109"/>
      <c r="M28" s="109"/>
      <c r="N28" s="109"/>
      <c r="O28" s="109"/>
      <c r="P28" s="109"/>
      <c r="Q28" s="109"/>
      <c r="R28" s="109"/>
      <c r="S28" s="109"/>
      <c r="T28" s="109"/>
      <c r="U28" s="109"/>
      <c r="V28" s="109"/>
      <c r="W28" s="109"/>
      <c r="X28" s="109"/>
      <c r="Y28" s="109"/>
    </row>
    <row r="29" spans="2:25" customFormat="1" x14ac:dyDescent="0.2">
      <c r="B29" s="99"/>
      <c r="F29" s="133">
        <f>F27*F28</f>
        <v>39.284999999999997</v>
      </c>
      <c r="G29" s="133" t="s">
        <v>55</v>
      </c>
      <c r="H29" s="110" t="s">
        <v>52</v>
      </c>
    </row>
    <row r="30" spans="2:25" customFormat="1" x14ac:dyDescent="0.2">
      <c r="B30" s="99"/>
      <c r="F30" s="133">
        <v>8.0600000000000005E-2</v>
      </c>
      <c r="G30" s="133" t="s">
        <v>41</v>
      </c>
      <c r="H30" s="109" t="s">
        <v>64</v>
      </c>
    </row>
    <row r="31" spans="2:25" customFormat="1" x14ac:dyDescent="0.2">
      <c r="B31" s="99"/>
    </row>
    <row r="32" spans="2:25" customFormat="1" x14ac:dyDescent="0.2">
      <c r="B32" s="99"/>
    </row>
    <row r="33" spans="2:6" customFormat="1" x14ac:dyDescent="0.2">
      <c r="B33" s="99"/>
    </row>
    <row r="34" spans="2:6" customFormat="1" x14ac:dyDescent="0.2">
      <c r="B34" s="99"/>
    </row>
    <row r="35" spans="2:6" customFormat="1" x14ac:dyDescent="0.2">
      <c r="B35" s="99"/>
      <c r="F35" t="s">
        <v>87</v>
      </c>
    </row>
    <row r="36" spans="2:6" customFormat="1" x14ac:dyDescent="0.2">
      <c r="B36" s="99"/>
    </row>
    <row r="37" spans="2:6" customFormat="1" x14ac:dyDescent="0.2">
      <c r="B37" s="99"/>
    </row>
    <row r="38" spans="2:6" customFormat="1" x14ac:dyDescent="0.2">
      <c r="B38" s="99"/>
    </row>
    <row r="39" spans="2:6" customFormat="1" x14ac:dyDescent="0.2">
      <c r="B39" s="99"/>
    </row>
    <row r="40" spans="2:6" customFormat="1" x14ac:dyDescent="0.2">
      <c r="B40" s="99"/>
    </row>
    <row r="41" spans="2:6" customFormat="1" x14ac:dyDescent="0.2">
      <c r="B41" s="99"/>
    </row>
    <row r="42" spans="2:6" customFormat="1" x14ac:dyDescent="0.2">
      <c r="B42" s="99"/>
    </row>
    <row r="43" spans="2:6" customFormat="1" x14ac:dyDescent="0.2">
      <c r="B43" s="99"/>
    </row>
    <row r="44" spans="2:6" customFormat="1" x14ac:dyDescent="0.2">
      <c r="B44" s="99"/>
    </row>
    <row r="45" spans="2:6" customFormat="1" x14ac:dyDescent="0.2">
      <c r="B45" s="99"/>
    </row>
    <row r="46" spans="2:6" customFormat="1" x14ac:dyDescent="0.2">
      <c r="B46" s="99"/>
    </row>
    <row r="47" spans="2:6" customFormat="1" x14ac:dyDescent="0.2">
      <c r="B47" s="99"/>
    </row>
    <row r="48" spans="2:6" customFormat="1" x14ac:dyDescent="0.2">
      <c r="B48" s="99"/>
    </row>
    <row r="49" spans="2:25" customFormat="1" x14ac:dyDescent="0.2">
      <c r="B49" s="99"/>
    </row>
    <row r="50" spans="2:25" customFormat="1" x14ac:dyDescent="0.2">
      <c r="B50" s="99"/>
    </row>
    <row r="51" spans="2:25" customFormat="1" x14ac:dyDescent="0.2">
      <c r="B51" s="99"/>
    </row>
    <row r="52" spans="2:25" customFormat="1" x14ac:dyDescent="0.2">
      <c r="B52" s="99"/>
    </row>
    <row r="53" spans="2:25" customFormat="1" x14ac:dyDescent="0.2">
      <c r="B53" s="99"/>
    </row>
    <row r="54" spans="2:25" customFormat="1" x14ac:dyDescent="0.2">
      <c r="B54" s="99"/>
    </row>
    <row r="55" spans="2:25" customFormat="1" x14ac:dyDescent="0.2">
      <c r="B55" s="99"/>
    </row>
    <row r="56" spans="2:25" customFormat="1" x14ac:dyDescent="0.2">
      <c r="B56" s="99"/>
    </row>
    <row r="57" spans="2:25" customFormat="1" x14ac:dyDescent="0.2">
      <c r="B57" s="99"/>
    </row>
    <row r="58" spans="2:25" customFormat="1" x14ac:dyDescent="0.2">
      <c r="B58" s="99"/>
    </row>
    <row r="59" spans="2:25" customFormat="1" x14ac:dyDescent="0.2">
      <c r="B59" s="99"/>
    </row>
    <row r="60" spans="2:25" customFormat="1" ht="17" thickBot="1" x14ac:dyDescent="0.25">
      <c r="B60" s="99"/>
    </row>
    <row r="61" spans="2:25" s="24" customFormat="1" x14ac:dyDescent="0.2">
      <c r="B61" s="102"/>
      <c r="C61" s="102" t="s">
        <v>24</v>
      </c>
      <c r="D61" s="102" t="s">
        <v>47</v>
      </c>
      <c r="E61" s="102"/>
      <c r="F61" s="102" t="s">
        <v>31</v>
      </c>
      <c r="G61" s="102"/>
      <c r="H61" s="102"/>
      <c r="I61" s="102"/>
      <c r="J61" s="102"/>
      <c r="K61" s="102"/>
      <c r="L61" s="102"/>
      <c r="M61" s="102"/>
      <c r="N61" s="102"/>
      <c r="O61" s="102"/>
      <c r="P61" s="102"/>
      <c r="Q61" s="102"/>
      <c r="R61" s="102"/>
      <c r="S61" s="102"/>
      <c r="T61" s="102"/>
      <c r="U61" s="102"/>
    </row>
    <row r="62" spans="2:25" customFormat="1" x14ac:dyDescent="0.2">
      <c r="B62" s="99"/>
      <c r="C62" s="109"/>
      <c r="D62" s="109"/>
      <c r="E62" s="109"/>
      <c r="F62" s="109"/>
      <c r="G62" s="109"/>
      <c r="H62" s="109"/>
      <c r="I62" s="109"/>
      <c r="J62" s="109"/>
      <c r="K62" s="109"/>
      <c r="L62" s="109"/>
      <c r="M62" s="109"/>
      <c r="N62" s="109"/>
      <c r="O62" s="109"/>
      <c r="P62" s="109"/>
      <c r="Q62" s="109"/>
      <c r="R62" s="109"/>
      <c r="S62" s="109"/>
      <c r="T62" s="109"/>
      <c r="U62" s="109"/>
      <c r="V62" s="109"/>
      <c r="W62" s="109"/>
      <c r="X62" s="109"/>
      <c r="Y62" s="109"/>
    </row>
    <row r="63" spans="2:25" customFormat="1" x14ac:dyDescent="0.2">
      <c r="B63" s="99"/>
      <c r="C63" t="s">
        <v>87</v>
      </c>
    </row>
    <row r="64" spans="2:25" customFormat="1" x14ac:dyDescent="0.2">
      <c r="B64" s="99"/>
    </row>
    <row r="65" spans="2:6" customFormat="1" x14ac:dyDescent="0.2">
      <c r="B65" s="99"/>
    </row>
    <row r="66" spans="2:6" customFormat="1" x14ac:dyDescent="0.2">
      <c r="B66" s="99"/>
    </row>
    <row r="67" spans="2:6" customFormat="1" x14ac:dyDescent="0.2">
      <c r="B67" s="99"/>
    </row>
    <row r="68" spans="2:6" customFormat="1" x14ac:dyDescent="0.2">
      <c r="B68" s="99"/>
    </row>
    <row r="69" spans="2:6" customFormat="1" x14ac:dyDescent="0.2">
      <c r="B69" s="99"/>
      <c r="E69">
        <v>0.52400000000000002</v>
      </c>
      <c r="F69" t="s">
        <v>88</v>
      </c>
    </row>
    <row r="70" spans="2:6" customFormat="1" x14ac:dyDescent="0.2">
      <c r="B70" s="99"/>
    </row>
    <row r="71" spans="2:6" customFormat="1" x14ac:dyDescent="0.2">
      <c r="B71" s="99"/>
    </row>
    <row r="72" spans="2:6" customFormat="1" x14ac:dyDescent="0.2">
      <c r="B72" s="99"/>
    </row>
    <row r="73" spans="2:6" customFormat="1" x14ac:dyDescent="0.2">
      <c r="B73" s="99"/>
    </row>
    <row r="74" spans="2:6" customFormat="1" x14ac:dyDescent="0.2">
      <c r="B74" s="99"/>
    </row>
    <row r="75" spans="2:6" customFormat="1" x14ac:dyDescent="0.2">
      <c r="B75" s="99"/>
    </row>
    <row r="76" spans="2:6" customFormat="1" x14ac:dyDescent="0.2">
      <c r="B76" s="99"/>
    </row>
    <row r="77" spans="2:6" customFormat="1" x14ac:dyDescent="0.2">
      <c r="B77" s="99"/>
    </row>
    <row r="78" spans="2:6" customFormat="1" x14ac:dyDescent="0.2">
      <c r="B78" s="99"/>
    </row>
    <row r="79" spans="2:6" customFormat="1" x14ac:dyDescent="0.2">
      <c r="B79" s="99"/>
    </row>
    <row r="80" spans="2:6" customFormat="1" x14ac:dyDescent="0.2">
      <c r="B80" s="99"/>
    </row>
    <row r="81" spans="2:25" customFormat="1" x14ac:dyDescent="0.2">
      <c r="B81" s="99"/>
    </row>
    <row r="82" spans="2:25" customFormat="1" x14ac:dyDescent="0.2">
      <c r="B82" s="99"/>
    </row>
    <row r="83" spans="2:25" customFormat="1" x14ac:dyDescent="0.2">
      <c r="B83" s="99"/>
    </row>
    <row r="84" spans="2:25" customFormat="1" ht="17" thickBot="1" x14ac:dyDescent="0.25">
      <c r="B84" s="99"/>
    </row>
    <row r="85" spans="2:25" s="24" customFormat="1" x14ac:dyDescent="0.2">
      <c r="B85" s="102"/>
      <c r="C85" s="102" t="s">
        <v>24</v>
      </c>
      <c r="D85" s="102" t="s">
        <v>47</v>
      </c>
      <c r="E85" s="102"/>
      <c r="F85" s="102" t="s">
        <v>31</v>
      </c>
      <c r="G85" s="102"/>
      <c r="H85" s="102"/>
      <c r="I85" s="102"/>
      <c r="J85" s="102"/>
      <c r="K85" s="102"/>
      <c r="L85" s="102"/>
      <c r="M85" s="102"/>
      <c r="N85" s="102"/>
      <c r="O85" s="102"/>
      <c r="P85" s="102"/>
      <c r="Q85" s="102"/>
      <c r="R85" s="102"/>
      <c r="S85" s="102"/>
      <c r="T85" s="102"/>
      <c r="U85" s="102"/>
    </row>
    <row r="86" spans="2:25" customFormat="1" x14ac:dyDescent="0.2">
      <c r="B86" s="99"/>
      <c r="C86" s="109"/>
      <c r="D86" s="109"/>
      <c r="E86" s="109"/>
      <c r="F86" s="109"/>
      <c r="G86" s="109"/>
      <c r="H86" s="109"/>
      <c r="I86" s="109"/>
      <c r="J86" s="109"/>
      <c r="K86" s="109"/>
      <c r="L86" s="109"/>
      <c r="M86" s="109"/>
      <c r="N86" s="109"/>
      <c r="O86" s="109"/>
      <c r="P86" s="109"/>
      <c r="Q86" s="109"/>
      <c r="R86" s="109"/>
      <c r="S86" s="109"/>
      <c r="T86" s="109"/>
      <c r="U86" s="109"/>
      <c r="V86" s="109"/>
      <c r="W86" s="109"/>
      <c r="X86" s="109"/>
      <c r="Y86" s="109"/>
    </row>
    <row r="87" spans="2:25" customFormat="1" x14ac:dyDescent="0.2">
      <c r="B87" s="99"/>
      <c r="C87" s="129" t="s">
        <v>71</v>
      </c>
      <c r="D87" s="109"/>
      <c r="E87" s="109"/>
      <c r="F87" s="109"/>
      <c r="G87" s="109"/>
      <c r="H87" s="109"/>
      <c r="I87" s="109"/>
      <c r="J87" s="109"/>
      <c r="K87" s="109"/>
      <c r="L87" s="109"/>
      <c r="M87" s="109"/>
      <c r="N87" s="109"/>
      <c r="O87" s="109"/>
      <c r="P87" s="109"/>
      <c r="Q87" s="109"/>
      <c r="R87" s="109"/>
      <c r="S87" s="109"/>
      <c r="T87" s="109"/>
      <c r="U87" s="109"/>
      <c r="V87" s="109"/>
      <c r="W87" s="109"/>
      <c r="X87" s="109"/>
      <c r="Y87" s="109"/>
    </row>
    <row r="88" spans="2:25" customFormat="1" x14ac:dyDescent="0.2">
      <c r="B88" s="99"/>
      <c r="C88" s="127" t="s">
        <v>65</v>
      </c>
      <c r="D88" s="109"/>
      <c r="E88" s="109"/>
      <c r="F88" s="109"/>
      <c r="G88" s="109"/>
      <c r="H88" s="109"/>
      <c r="I88" s="109"/>
      <c r="J88" s="109"/>
      <c r="K88" s="109"/>
      <c r="L88" s="109"/>
      <c r="M88" s="109"/>
      <c r="N88" s="109"/>
      <c r="O88" s="109"/>
      <c r="P88" s="109"/>
      <c r="Q88" s="109"/>
      <c r="R88" s="109"/>
      <c r="S88" s="109"/>
      <c r="T88" s="109"/>
      <c r="U88" s="109"/>
      <c r="V88" s="109"/>
      <c r="W88" s="109"/>
      <c r="X88" s="109"/>
      <c r="Y88" s="109"/>
    </row>
    <row r="89" spans="2:25" customFormat="1" x14ac:dyDescent="0.2">
      <c r="B89" s="99"/>
      <c r="C89" s="109"/>
      <c r="E89" s="109"/>
      <c r="F89" s="109"/>
      <c r="G89" s="109"/>
      <c r="H89" s="109"/>
      <c r="I89" s="109"/>
      <c r="J89" s="109"/>
      <c r="K89" s="109"/>
      <c r="L89" s="109"/>
      <c r="M89" s="109"/>
      <c r="N89" s="109"/>
      <c r="O89" s="109"/>
      <c r="P89" s="109"/>
      <c r="Q89" s="109"/>
      <c r="R89" s="109"/>
      <c r="S89" s="109"/>
      <c r="T89" s="109"/>
      <c r="U89" s="109"/>
      <c r="V89" s="109"/>
      <c r="W89" s="109"/>
      <c r="X89" s="109"/>
      <c r="Y89" s="109"/>
    </row>
    <row r="90" spans="2:25" customFormat="1" x14ac:dyDescent="0.2">
      <c r="B90" s="99"/>
      <c r="C90" s="109"/>
      <c r="D90" s="109" t="s">
        <v>99</v>
      </c>
      <c r="E90" s="109"/>
      <c r="F90" s="109"/>
      <c r="G90" s="109"/>
      <c r="H90" s="109"/>
      <c r="I90" s="109"/>
      <c r="J90" s="109"/>
      <c r="K90" s="109"/>
      <c r="L90" s="109"/>
      <c r="M90" s="109"/>
      <c r="N90" s="109"/>
      <c r="O90" s="109"/>
      <c r="P90" s="109"/>
      <c r="Q90" s="109"/>
      <c r="R90" s="109"/>
      <c r="S90" s="109"/>
      <c r="T90" s="109"/>
      <c r="U90" s="109"/>
      <c r="V90" s="109"/>
      <c r="W90" s="109"/>
      <c r="X90" s="109"/>
      <c r="Y90" s="109"/>
    </row>
    <row r="91" spans="2:25" customFormat="1" ht="66" x14ac:dyDescent="0.2">
      <c r="B91" s="99"/>
      <c r="C91" s="109"/>
      <c r="D91" s="130" t="s">
        <v>66</v>
      </c>
      <c r="F91" s="109"/>
      <c r="G91" s="109"/>
      <c r="H91" s="146" t="s">
        <v>72</v>
      </c>
      <c r="I91" s="147" t="s">
        <v>73</v>
      </c>
      <c r="J91" s="148" t="s">
        <v>74</v>
      </c>
      <c r="K91" s="148" t="s">
        <v>75</v>
      </c>
      <c r="L91" s="148" t="s">
        <v>76</v>
      </c>
      <c r="M91" s="148" t="s">
        <v>77</v>
      </c>
      <c r="N91" s="148" t="s">
        <v>78</v>
      </c>
      <c r="O91" s="109"/>
      <c r="P91" s="109"/>
      <c r="Q91" s="109"/>
      <c r="R91" s="109"/>
      <c r="S91" s="109"/>
      <c r="T91" s="109"/>
      <c r="U91" s="109"/>
      <c r="V91" s="109"/>
      <c r="W91" s="109"/>
      <c r="X91" s="109"/>
      <c r="Y91" s="109"/>
    </row>
    <row r="92" spans="2:25" customFormat="1" ht="17" thickBot="1" x14ac:dyDescent="0.25">
      <c r="B92" s="99"/>
      <c r="C92" s="109"/>
      <c r="D92" s="109"/>
      <c r="F92" s="109"/>
      <c r="G92" s="109"/>
      <c r="H92" s="149"/>
      <c r="I92" s="150"/>
      <c r="J92" s="151" t="s">
        <v>79</v>
      </c>
      <c r="K92" s="151" t="s">
        <v>79</v>
      </c>
      <c r="L92" s="151" t="s">
        <v>79</v>
      </c>
      <c r="M92" s="151" t="s">
        <v>80</v>
      </c>
      <c r="N92" s="151" t="s">
        <v>79</v>
      </c>
      <c r="O92" s="109"/>
      <c r="P92" s="109"/>
      <c r="Q92" s="109"/>
      <c r="R92" s="109"/>
      <c r="S92" s="109"/>
      <c r="T92" s="109"/>
      <c r="U92" s="109"/>
      <c r="V92" s="109"/>
      <c r="W92" s="109"/>
      <c r="X92" s="109"/>
      <c r="Y92" s="109"/>
    </row>
    <row r="93" spans="2:25" customFormat="1" ht="17" thickBot="1" x14ac:dyDescent="0.25">
      <c r="B93" s="99"/>
      <c r="C93" s="109"/>
      <c r="D93" s="109"/>
      <c r="E93" t="s">
        <v>81</v>
      </c>
      <c r="F93" s="145">
        <f>AVERAGE(J93:J97)</f>
        <v>401.60399999999998</v>
      </c>
      <c r="G93" s="109" t="s">
        <v>84</v>
      </c>
      <c r="H93" s="152">
        <v>42408</v>
      </c>
      <c r="I93" s="153">
        <v>1</v>
      </c>
      <c r="J93" s="154">
        <v>395.65</v>
      </c>
      <c r="K93" s="154">
        <v>371.99</v>
      </c>
      <c r="L93" s="154">
        <v>192.65</v>
      </c>
      <c r="M93" s="154">
        <v>358.67</v>
      </c>
      <c r="N93" s="154">
        <v>277.56</v>
      </c>
      <c r="O93" s="109"/>
      <c r="P93" s="109"/>
      <c r="Q93" s="109"/>
      <c r="R93" s="109"/>
      <c r="S93" s="109"/>
      <c r="T93" s="109"/>
      <c r="U93" s="109"/>
      <c r="V93" s="109"/>
      <c r="W93" s="109"/>
      <c r="X93" s="109"/>
      <c r="Y93" s="109"/>
    </row>
    <row r="94" spans="2:25" customFormat="1" ht="17" thickBot="1" x14ac:dyDescent="0.25">
      <c r="B94" s="99"/>
      <c r="C94" s="109"/>
      <c r="D94" s="109"/>
      <c r="E94" t="s">
        <v>82</v>
      </c>
      <c r="F94" s="145">
        <f>AVERAGE(K93:K97)</f>
        <v>371.00199999999995</v>
      </c>
      <c r="G94" s="109" t="s">
        <v>84</v>
      </c>
      <c r="H94" s="152">
        <v>42401</v>
      </c>
      <c r="I94" s="153">
        <v>1</v>
      </c>
      <c r="J94" s="154">
        <v>399.79</v>
      </c>
      <c r="K94" s="154">
        <v>362.08</v>
      </c>
      <c r="L94" s="154">
        <v>200.09</v>
      </c>
      <c r="M94" s="154">
        <v>363.67</v>
      </c>
      <c r="N94" s="154">
        <v>285.82</v>
      </c>
      <c r="O94" s="109"/>
      <c r="P94" s="109"/>
      <c r="Q94" s="109"/>
      <c r="R94" s="109"/>
      <c r="S94" s="109"/>
      <c r="T94" s="109"/>
      <c r="U94" s="109"/>
      <c r="V94" s="109"/>
      <c r="W94" s="109"/>
      <c r="X94" s="109"/>
      <c r="Y94" s="109"/>
    </row>
    <row r="95" spans="2:25" customFormat="1" ht="17" thickBot="1" x14ac:dyDescent="0.25">
      <c r="B95" s="99"/>
      <c r="C95" s="109"/>
      <c r="D95" s="109"/>
      <c r="E95" t="s">
        <v>83</v>
      </c>
      <c r="F95" s="145">
        <f>AVERAGE(N93:N97)</f>
        <v>292.10399999999998</v>
      </c>
      <c r="G95" s="109" t="s">
        <v>84</v>
      </c>
      <c r="H95" s="152">
        <v>42394</v>
      </c>
      <c r="I95" s="153">
        <v>1</v>
      </c>
      <c r="J95" s="154">
        <v>393.17</v>
      </c>
      <c r="K95" s="154">
        <v>355.46</v>
      </c>
      <c r="L95" s="154">
        <v>187.7</v>
      </c>
      <c r="M95" s="154">
        <v>341.67</v>
      </c>
      <c r="N95" s="154">
        <v>287.48</v>
      </c>
      <c r="O95" s="109"/>
      <c r="P95" s="109"/>
      <c r="Q95" s="109"/>
      <c r="R95" s="109"/>
      <c r="S95" s="109"/>
      <c r="T95" s="109"/>
      <c r="U95" s="109"/>
      <c r="V95" s="109"/>
      <c r="W95" s="109"/>
      <c r="X95" s="109"/>
      <c r="Y95" s="109"/>
    </row>
    <row r="96" spans="2:25" customFormat="1" ht="17" thickBot="1" x14ac:dyDescent="0.25">
      <c r="B96" s="99"/>
      <c r="C96" s="109"/>
      <c r="D96" s="109"/>
      <c r="E96" t="s">
        <v>91</v>
      </c>
      <c r="F96" s="144">
        <f>AVERAGE(M93:M97)</f>
        <v>352.47</v>
      </c>
      <c r="G96" s="109" t="s">
        <v>92</v>
      </c>
      <c r="H96" s="152">
        <v>42387</v>
      </c>
      <c r="I96" s="153">
        <v>1</v>
      </c>
      <c r="J96" s="154">
        <v>402.27</v>
      </c>
      <c r="K96" s="154">
        <v>373.65</v>
      </c>
      <c r="L96" s="154">
        <v>162.08000000000001</v>
      </c>
      <c r="M96" s="154">
        <v>335.67</v>
      </c>
      <c r="N96" s="154">
        <v>307.31</v>
      </c>
      <c r="O96" s="109"/>
      <c r="P96" s="109"/>
      <c r="Q96" s="109"/>
      <c r="R96" s="109"/>
      <c r="S96" s="109"/>
      <c r="T96" s="109"/>
      <c r="U96" s="109"/>
      <c r="V96" s="109"/>
      <c r="W96" s="109"/>
      <c r="X96" s="109"/>
      <c r="Y96" s="109"/>
    </row>
    <row r="97" spans="2:25" customFormat="1" ht="17" thickBot="1" x14ac:dyDescent="0.25">
      <c r="B97" s="99"/>
      <c r="C97" s="109"/>
      <c r="D97" s="109"/>
      <c r="E97" s="98"/>
      <c r="F97" s="98"/>
      <c r="G97" s="98"/>
      <c r="H97" s="152">
        <v>42380</v>
      </c>
      <c r="I97" s="153">
        <v>1</v>
      </c>
      <c r="J97" s="154">
        <v>417.14</v>
      </c>
      <c r="K97" s="154">
        <v>391.83</v>
      </c>
      <c r="L97" s="154">
        <v>181.08</v>
      </c>
      <c r="M97" s="154">
        <v>362.67</v>
      </c>
      <c r="N97" s="154">
        <v>302.35000000000002</v>
      </c>
      <c r="O97" s="109"/>
      <c r="P97" s="109"/>
      <c r="Q97" s="109"/>
      <c r="R97" s="109"/>
      <c r="S97" s="109"/>
      <c r="T97" s="109"/>
      <c r="U97" s="109"/>
      <c r="V97" s="109"/>
      <c r="W97" s="109"/>
      <c r="X97" s="109"/>
      <c r="Y97" s="109"/>
    </row>
    <row r="98" spans="2:25" customFormat="1" ht="17" thickBot="1" x14ac:dyDescent="0.25">
      <c r="B98" s="99"/>
      <c r="C98" s="109"/>
      <c r="D98" s="109"/>
      <c r="E98" t="s">
        <v>81</v>
      </c>
      <c r="F98" s="131">
        <f>F93/1000</f>
        <v>0.40160399999999996</v>
      </c>
      <c r="G98" s="109" t="s">
        <v>85</v>
      </c>
      <c r="H98" s="152">
        <v>42373</v>
      </c>
      <c r="I98" s="153">
        <v>1</v>
      </c>
      <c r="J98" s="154">
        <v>412.18</v>
      </c>
      <c r="K98" s="154">
        <v>391.83</v>
      </c>
      <c r="L98" s="154">
        <v>181.91</v>
      </c>
      <c r="M98" s="154">
        <v>382.67</v>
      </c>
      <c r="N98" s="154">
        <v>303.18</v>
      </c>
      <c r="O98" s="109"/>
      <c r="P98" s="109"/>
      <c r="Q98" s="109"/>
      <c r="R98" s="109"/>
      <c r="S98" s="109"/>
      <c r="T98" s="109"/>
      <c r="U98" s="109"/>
      <c r="V98" s="109"/>
      <c r="W98" s="109"/>
      <c r="X98" s="109"/>
      <c r="Y98" s="109"/>
    </row>
    <row r="99" spans="2:25" customFormat="1" ht="17" thickBot="1" x14ac:dyDescent="0.25">
      <c r="B99" s="99"/>
      <c r="C99" s="109"/>
      <c r="D99" s="109"/>
      <c r="E99" t="s">
        <v>82</v>
      </c>
      <c r="F99" s="131">
        <f>F94/1000</f>
        <v>0.37100199999999994</v>
      </c>
      <c r="G99" s="109" t="s">
        <v>85</v>
      </c>
      <c r="H99" s="152">
        <v>42352</v>
      </c>
      <c r="I99" s="153">
        <v>1</v>
      </c>
      <c r="J99" s="154">
        <v>435.02</v>
      </c>
      <c r="K99" s="154">
        <v>444.65</v>
      </c>
      <c r="L99" s="154">
        <v>360.35</v>
      </c>
      <c r="M99" s="154">
        <v>464.85</v>
      </c>
      <c r="N99" s="154">
        <v>318.95999999999998</v>
      </c>
      <c r="O99" s="109"/>
      <c r="P99" s="109"/>
      <c r="Q99" s="109"/>
      <c r="R99" s="109"/>
      <c r="S99" s="109"/>
      <c r="T99" s="109"/>
      <c r="U99" s="109"/>
      <c r="V99" s="109"/>
      <c r="W99" s="109"/>
      <c r="X99" s="109"/>
      <c r="Y99" s="109"/>
    </row>
    <row r="100" spans="2:25" customFormat="1" ht="17" thickBot="1" x14ac:dyDescent="0.25">
      <c r="B100" s="99"/>
      <c r="C100" s="109"/>
      <c r="D100" s="109"/>
      <c r="E100" t="s">
        <v>83</v>
      </c>
      <c r="F100" s="131">
        <f>F95/1000</f>
        <v>0.29210399999999997</v>
      </c>
      <c r="G100" s="109" t="s">
        <v>85</v>
      </c>
      <c r="H100" s="152">
        <v>42345</v>
      </c>
      <c r="I100" s="153">
        <v>1</v>
      </c>
      <c r="J100" s="154">
        <v>452.38</v>
      </c>
      <c r="K100" s="154">
        <v>467.79</v>
      </c>
      <c r="L100" s="154">
        <v>360.35</v>
      </c>
      <c r="M100" s="154">
        <v>464.85</v>
      </c>
      <c r="N100" s="154">
        <v>323.91000000000003</v>
      </c>
      <c r="O100" s="109"/>
      <c r="P100" s="109"/>
      <c r="Q100" s="109"/>
      <c r="R100" s="109"/>
      <c r="S100" s="109"/>
      <c r="T100" s="109"/>
      <c r="U100" s="109"/>
      <c r="V100" s="109"/>
      <c r="W100" s="109"/>
      <c r="X100" s="109"/>
      <c r="Y100" s="109"/>
    </row>
    <row r="101" spans="2:25" customFormat="1" ht="17" thickBot="1" x14ac:dyDescent="0.25">
      <c r="B101" s="99"/>
      <c r="C101" s="109"/>
      <c r="D101" s="109"/>
      <c r="E101" t="s">
        <v>91</v>
      </c>
      <c r="F101" s="131"/>
      <c r="G101" s="109"/>
      <c r="H101" s="152">
        <v>42338</v>
      </c>
      <c r="I101" s="153">
        <v>1</v>
      </c>
      <c r="J101" s="154">
        <v>459.81</v>
      </c>
      <c r="K101" s="154">
        <v>486.8</v>
      </c>
      <c r="L101" s="154">
        <v>360.35</v>
      </c>
      <c r="M101" s="154">
        <v>464.85</v>
      </c>
      <c r="N101" s="154">
        <v>321.44</v>
      </c>
      <c r="O101" s="109"/>
      <c r="P101" s="109"/>
      <c r="Q101" s="109"/>
      <c r="R101" s="109"/>
      <c r="S101" s="109"/>
      <c r="T101" s="109"/>
      <c r="U101" s="109"/>
      <c r="V101" s="109"/>
      <c r="W101" s="109"/>
      <c r="X101" s="109"/>
      <c r="Y101" s="109"/>
    </row>
    <row r="102" spans="2:25" customFormat="1" ht="17" thickBot="1" x14ac:dyDescent="0.25">
      <c r="B102" s="99"/>
      <c r="C102" s="109"/>
      <c r="D102" s="109"/>
      <c r="E102" s="109"/>
      <c r="F102" s="109"/>
      <c r="G102" s="109"/>
      <c r="H102" s="152">
        <v>42331</v>
      </c>
      <c r="I102" s="153">
        <v>1</v>
      </c>
      <c r="J102" s="154">
        <v>469.73</v>
      </c>
      <c r="K102" s="154">
        <v>491.76</v>
      </c>
      <c r="L102" s="154">
        <v>360.35</v>
      </c>
      <c r="M102" s="154">
        <v>464.85</v>
      </c>
      <c r="N102" s="154">
        <v>323.91000000000003</v>
      </c>
      <c r="O102" s="109"/>
      <c r="P102" s="109"/>
      <c r="Q102" s="109"/>
      <c r="R102" s="109"/>
      <c r="S102" s="109"/>
      <c r="T102" s="109"/>
      <c r="U102" s="109"/>
      <c r="V102" s="109"/>
      <c r="W102" s="109"/>
      <c r="X102" s="109"/>
      <c r="Y102" s="109"/>
    </row>
    <row r="103" spans="2:25" customFormat="1" ht="17" thickBot="1" x14ac:dyDescent="0.25">
      <c r="B103" s="99"/>
      <c r="C103" s="109"/>
      <c r="D103" s="109"/>
      <c r="E103" t="s">
        <v>81</v>
      </c>
      <c r="F103" s="132">
        <f>F98/F11</f>
        <v>1.2478374347501861E-2</v>
      </c>
      <c r="G103" s="109" t="s">
        <v>44</v>
      </c>
      <c r="H103" s="152">
        <v>42324</v>
      </c>
      <c r="I103" s="153">
        <v>1</v>
      </c>
      <c r="J103" s="154">
        <v>492.87</v>
      </c>
      <c r="K103" s="154">
        <v>506.63</v>
      </c>
      <c r="L103" s="154">
        <v>360.35</v>
      </c>
      <c r="M103" s="154">
        <v>464.85</v>
      </c>
      <c r="N103" s="154">
        <v>323.08999999999997</v>
      </c>
      <c r="O103" s="109"/>
      <c r="P103" s="109"/>
      <c r="Q103" s="109"/>
      <c r="R103" s="109"/>
      <c r="S103" s="109"/>
      <c r="T103" s="109"/>
      <c r="U103" s="109"/>
      <c r="V103" s="109"/>
      <c r="W103" s="109"/>
      <c r="X103" s="109"/>
      <c r="Y103" s="109"/>
    </row>
    <row r="104" spans="2:25" customFormat="1" ht="17" thickBot="1" x14ac:dyDescent="0.25">
      <c r="B104" s="99"/>
      <c r="C104" s="109"/>
      <c r="D104" s="109"/>
      <c r="E104" t="s">
        <v>82</v>
      </c>
      <c r="F104" s="132">
        <f>F99/F17</f>
        <v>1.0346075762984113E-2</v>
      </c>
      <c r="G104" s="109" t="s">
        <v>44</v>
      </c>
      <c r="H104" s="152">
        <v>42317</v>
      </c>
      <c r="I104" s="153">
        <v>1</v>
      </c>
      <c r="J104" s="154">
        <v>478</v>
      </c>
      <c r="K104" s="154">
        <v>503.33</v>
      </c>
      <c r="L104" s="154">
        <v>360.35</v>
      </c>
      <c r="M104" s="154">
        <v>464.85</v>
      </c>
      <c r="N104" s="154">
        <v>319.77999999999997</v>
      </c>
      <c r="O104" s="109"/>
      <c r="P104" s="109"/>
      <c r="Q104" s="109"/>
      <c r="R104" s="109"/>
      <c r="S104" s="109"/>
      <c r="T104" s="109"/>
      <c r="U104" s="109"/>
      <c r="V104" s="109"/>
      <c r="W104" s="109"/>
      <c r="X104" s="109"/>
      <c r="Y104" s="109"/>
    </row>
    <row r="105" spans="2:25" customFormat="1" ht="17" thickBot="1" x14ac:dyDescent="0.25">
      <c r="B105" s="99"/>
      <c r="C105" s="109"/>
      <c r="D105" s="109"/>
      <c r="E105" t="s">
        <v>83</v>
      </c>
      <c r="F105" s="132">
        <f>F100/F23</f>
        <v>1.2118486558247593E-2</v>
      </c>
      <c r="G105" s="109" t="s">
        <v>44</v>
      </c>
      <c r="H105" s="152">
        <v>42310</v>
      </c>
      <c r="I105" s="153">
        <v>1</v>
      </c>
      <c r="J105" s="154">
        <v>449.07</v>
      </c>
      <c r="K105" s="154">
        <v>481.01</v>
      </c>
      <c r="L105" s="154">
        <v>360.35</v>
      </c>
      <c r="M105" s="154">
        <v>464.85</v>
      </c>
      <c r="N105" s="154">
        <v>308.20999999999998</v>
      </c>
      <c r="O105" s="109"/>
      <c r="P105" s="109"/>
      <c r="Q105" s="109"/>
      <c r="R105" s="109"/>
      <c r="S105" s="109"/>
      <c r="T105" s="109"/>
      <c r="U105" s="109"/>
      <c r="V105" s="109"/>
      <c r="W105" s="109"/>
      <c r="X105" s="109"/>
      <c r="Y105" s="109"/>
    </row>
    <row r="106" spans="2:25" customFormat="1" ht="17" thickBot="1" x14ac:dyDescent="0.25">
      <c r="B106" s="99"/>
      <c r="C106" s="109"/>
      <c r="D106" s="109"/>
      <c r="E106" t="s">
        <v>91</v>
      </c>
      <c r="F106" s="132">
        <f>F96/(F27*1000)</f>
        <v>8.7029629629629644E-3</v>
      </c>
      <c r="G106" s="109" t="s">
        <v>44</v>
      </c>
      <c r="H106" s="152">
        <v>42303</v>
      </c>
      <c r="I106" s="153">
        <v>1</v>
      </c>
      <c r="J106" s="154">
        <v>439.98</v>
      </c>
      <c r="K106" s="154">
        <v>478.54</v>
      </c>
      <c r="L106" s="154">
        <v>360.35</v>
      </c>
      <c r="M106" s="154">
        <v>464.85</v>
      </c>
      <c r="N106" s="154">
        <v>304.91000000000003</v>
      </c>
      <c r="O106" s="109"/>
      <c r="P106" s="109"/>
      <c r="Q106" s="109"/>
      <c r="R106" s="109"/>
      <c r="S106" s="109"/>
      <c r="T106" s="109"/>
      <c r="U106" s="109"/>
      <c r="V106" s="109"/>
      <c r="W106" s="109"/>
      <c r="X106" s="109"/>
      <c r="Y106" s="109"/>
    </row>
    <row r="107" spans="2:25" customFormat="1" x14ac:dyDescent="0.2">
      <c r="B107" s="99"/>
      <c r="C107" s="109"/>
      <c r="D107" s="109"/>
      <c r="E107" s="109"/>
      <c r="F107" s="109"/>
      <c r="G107" s="109"/>
      <c r="H107" s="152">
        <v>42296</v>
      </c>
      <c r="I107" s="153">
        <v>1</v>
      </c>
      <c r="J107" s="154">
        <v>454.03</v>
      </c>
      <c r="K107" s="154">
        <v>493.41</v>
      </c>
      <c r="L107" s="154">
        <v>360.35</v>
      </c>
      <c r="M107" s="154">
        <v>464.85</v>
      </c>
      <c r="N107" s="154">
        <v>305.73</v>
      </c>
      <c r="O107" s="109"/>
      <c r="P107" s="109"/>
      <c r="Q107" s="109"/>
      <c r="R107" s="109"/>
      <c r="S107" s="109"/>
      <c r="T107" s="109"/>
      <c r="U107" s="109"/>
      <c r="V107" s="109"/>
      <c r="W107" s="109"/>
      <c r="X107" s="109"/>
      <c r="Y107" s="109"/>
    </row>
    <row r="108" spans="2:25" customFormat="1" x14ac:dyDescent="0.2">
      <c r="B108" s="99"/>
      <c r="C108" s="109"/>
      <c r="D108" s="109"/>
      <c r="E108" s="109"/>
      <c r="F108" s="109"/>
      <c r="G108" s="109"/>
      <c r="H108" s="152">
        <v>42289</v>
      </c>
      <c r="I108" s="153">
        <v>1</v>
      </c>
      <c r="J108" s="154">
        <v>462.29</v>
      </c>
      <c r="K108" s="154">
        <v>501.68</v>
      </c>
      <c r="L108" s="154">
        <v>360.35</v>
      </c>
      <c r="M108" s="154">
        <v>464.85</v>
      </c>
      <c r="N108" s="154">
        <v>302.43</v>
      </c>
      <c r="O108" s="109"/>
      <c r="P108" s="109"/>
      <c r="Q108" s="109"/>
      <c r="R108" s="109"/>
      <c r="S108" s="109"/>
      <c r="T108" s="109"/>
      <c r="U108" s="109"/>
      <c r="V108" s="109"/>
      <c r="W108" s="109"/>
      <c r="X108" s="109"/>
      <c r="Y108" s="109"/>
    </row>
    <row r="109" spans="2:25" customFormat="1" x14ac:dyDescent="0.2">
      <c r="B109" s="99"/>
      <c r="C109" s="109"/>
      <c r="D109" s="109"/>
      <c r="E109" s="109"/>
      <c r="F109" s="109"/>
      <c r="G109" s="109"/>
      <c r="H109" s="152">
        <v>42282</v>
      </c>
      <c r="I109" s="153">
        <v>1</v>
      </c>
      <c r="J109" s="154">
        <v>451.55</v>
      </c>
      <c r="K109" s="154">
        <v>489.28</v>
      </c>
      <c r="L109" s="154">
        <v>360.35</v>
      </c>
      <c r="M109" s="154">
        <v>464.85</v>
      </c>
      <c r="N109" s="154">
        <v>296.64</v>
      </c>
      <c r="O109" s="109"/>
      <c r="P109" s="109"/>
      <c r="Q109" s="109"/>
      <c r="R109" s="109"/>
      <c r="S109" s="109"/>
      <c r="T109" s="109"/>
      <c r="U109" s="109"/>
      <c r="V109" s="109"/>
      <c r="W109" s="109"/>
      <c r="X109" s="109"/>
      <c r="Y109" s="109"/>
    </row>
    <row r="110" spans="2:25" customFormat="1" x14ac:dyDescent="0.2">
      <c r="B110" s="99"/>
      <c r="C110" s="109"/>
      <c r="D110" s="109"/>
      <c r="E110" s="109"/>
      <c r="F110" s="109"/>
      <c r="G110" s="109"/>
      <c r="H110" s="152">
        <v>42275</v>
      </c>
      <c r="I110" s="153">
        <v>1</v>
      </c>
      <c r="J110" s="154">
        <v>463.12</v>
      </c>
      <c r="K110" s="154">
        <v>490.11</v>
      </c>
      <c r="L110" s="154">
        <v>360.35</v>
      </c>
      <c r="M110" s="154">
        <v>464.85</v>
      </c>
      <c r="N110" s="154">
        <v>287.55</v>
      </c>
      <c r="O110" s="109"/>
      <c r="P110" s="109"/>
      <c r="Q110" s="109"/>
      <c r="R110" s="109"/>
      <c r="S110" s="109"/>
      <c r="T110" s="109"/>
      <c r="U110" s="109"/>
      <c r="V110" s="109"/>
      <c r="W110" s="109"/>
      <c r="X110" s="109"/>
      <c r="Y110" s="109"/>
    </row>
    <row r="111" spans="2:25" customFormat="1" x14ac:dyDescent="0.2">
      <c r="B111" s="99"/>
      <c r="C111" s="109"/>
      <c r="D111" s="109"/>
      <c r="E111" s="109"/>
      <c r="F111" s="109"/>
      <c r="G111" s="109"/>
      <c r="H111" s="152">
        <v>42268</v>
      </c>
      <c r="I111" s="153">
        <v>1</v>
      </c>
      <c r="J111" s="154">
        <v>472.21</v>
      </c>
      <c r="K111" s="154">
        <v>498.37</v>
      </c>
      <c r="L111" s="154">
        <v>360.35</v>
      </c>
      <c r="M111" s="154">
        <v>464.85</v>
      </c>
      <c r="N111" s="154">
        <v>284.25</v>
      </c>
      <c r="O111" s="109"/>
      <c r="P111" s="109"/>
      <c r="Q111" s="109"/>
      <c r="R111" s="109"/>
      <c r="S111" s="109"/>
      <c r="T111" s="109"/>
      <c r="U111" s="109"/>
      <c r="V111" s="109"/>
      <c r="W111" s="109"/>
      <c r="X111" s="109"/>
      <c r="Y111" s="109"/>
    </row>
    <row r="112" spans="2:25" customFormat="1" x14ac:dyDescent="0.2">
      <c r="B112" s="99"/>
      <c r="E112" s="109"/>
      <c r="F112" s="109"/>
      <c r="G112" s="109"/>
      <c r="H112" s="152">
        <v>42261</v>
      </c>
      <c r="I112" s="153">
        <v>1</v>
      </c>
      <c r="J112" s="154">
        <v>481.3</v>
      </c>
      <c r="K112" s="154">
        <v>502.5</v>
      </c>
      <c r="L112" s="154">
        <v>360.35</v>
      </c>
      <c r="M112" s="154">
        <v>464.85</v>
      </c>
      <c r="N112" s="154">
        <v>285.07</v>
      </c>
    </row>
    <row r="113" spans="2:14" customFormat="1" x14ac:dyDescent="0.2">
      <c r="B113" s="99"/>
      <c r="F113" s="109"/>
      <c r="G113" s="109"/>
      <c r="H113" s="152">
        <v>42254</v>
      </c>
      <c r="I113" s="153">
        <v>1</v>
      </c>
      <c r="J113" s="154">
        <v>482.13</v>
      </c>
      <c r="K113" s="154">
        <v>493.41</v>
      </c>
      <c r="L113" s="154">
        <v>360.35</v>
      </c>
      <c r="M113" s="154">
        <v>464.85</v>
      </c>
      <c r="N113" s="154">
        <v>284.25</v>
      </c>
    </row>
    <row r="114" spans="2:14" customFormat="1" x14ac:dyDescent="0.2">
      <c r="B114" s="99"/>
      <c r="F114" s="109"/>
      <c r="G114" s="109"/>
      <c r="H114" s="152">
        <v>42247</v>
      </c>
      <c r="I114" s="153">
        <v>1</v>
      </c>
      <c r="J114" s="154">
        <v>482.95</v>
      </c>
      <c r="K114" s="154">
        <v>466.06</v>
      </c>
      <c r="L114" s="154">
        <v>360.35</v>
      </c>
      <c r="M114" s="154">
        <v>464.85</v>
      </c>
      <c r="N114" s="154">
        <v>276.88</v>
      </c>
    </row>
    <row r="115" spans="2:14" customFormat="1" x14ac:dyDescent="0.2">
      <c r="B115" s="99"/>
      <c r="F115" s="109"/>
      <c r="G115" s="109"/>
      <c r="H115" s="152">
        <v>42240</v>
      </c>
      <c r="I115" s="153">
        <v>1</v>
      </c>
      <c r="J115" s="154">
        <v>513.53</v>
      </c>
      <c r="K115" s="154">
        <v>485.97</v>
      </c>
      <c r="L115" s="154">
        <v>360.35</v>
      </c>
      <c r="M115" s="154">
        <v>464.85</v>
      </c>
      <c r="N115" s="154">
        <v>287.55</v>
      </c>
    </row>
    <row r="116" spans="2:14" customFormat="1" x14ac:dyDescent="0.2">
      <c r="B116" s="99"/>
      <c r="F116" s="109"/>
      <c r="G116" s="109"/>
      <c r="H116" s="152">
        <v>42233</v>
      </c>
      <c r="I116" s="153">
        <v>1</v>
      </c>
      <c r="J116" s="154">
        <v>542.46</v>
      </c>
      <c r="K116" s="154">
        <v>496.72</v>
      </c>
      <c r="L116" s="154">
        <v>360.35</v>
      </c>
      <c r="M116" s="154">
        <v>464.85</v>
      </c>
      <c r="N116" s="154">
        <v>302.43</v>
      </c>
    </row>
    <row r="117" spans="2:14" customFormat="1" x14ac:dyDescent="0.2">
      <c r="B117" s="99"/>
      <c r="F117" s="109"/>
      <c r="G117" s="109"/>
      <c r="H117" s="152">
        <v>42226</v>
      </c>
      <c r="I117" s="153">
        <v>1</v>
      </c>
      <c r="J117" s="154">
        <v>562.29</v>
      </c>
      <c r="K117" s="154">
        <v>504.98</v>
      </c>
      <c r="L117" s="154">
        <v>360.35</v>
      </c>
      <c r="M117" s="154">
        <v>464.85</v>
      </c>
      <c r="N117" s="154">
        <v>308.20999999999998</v>
      </c>
    </row>
    <row r="118" spans="2:14" customFormat="1" x14ac:dyDescent="0.2">
      <c r="B118" s="99"/>
      <c r="F118" s="109"/>
      <c r="G118" s="109"/>
      <c r="H118" s="152">
        <v>42219</v>
      </c>
      <c r="I118" s="153">
        <v>1</v>
      </c>
      <c r="J118" s="154">
        <v>573.86</v>
      </c>
      <c r="K118" s="154">
        <v>518.20000000000005</v>
      </c>
      <c r="L118" s="154">
        <v>360.35</v>
      </c>
      <c r="M118" s="154">
        <v>464.85</v>
      </c>
      <c r="N118" s="154">
        <v>312.33999999999997</v>
      </c>
    </row>
    <row r="119" spans="2:14" customFormat="1" x14ac:dyDescent="0.2">
      <c r="B119" s="99"/>
      <c r="F119" s="109"/>
      <c r="G119" s="109"/>
      <c r="H119" s="152">
        <v>42212</v>
      </c>
      <c r="I119" s="153">
        <v>1</v>
      </c>
      <c r="J119" s="154">
        <v>586.26</v>
      </c>
      <c r="K119" s="154">
        <v>533.91</v>
      </c>
      <c r="L119" s="154">
        <v>360.35</v>
      </c>
      <c r="M119" s="154">
        <v>464.85</v>
      </c>
      <c r="N119" s="154">
        <v>315.64999999999998</v>
      </c>
    </row>
    <row r="120" spans="2:14" customFormat="1" x14ac:dyDescent="0.2">
      <c r="B120" s="99"/>
      <c r="F120" s="109"/>
      <c r="G120" s="109"/>
      <c r="H120" s="152">
        <v>42205</v>
      </c>
      <c r="I120" s="153">
        <v>1</v>
      </c>
      <c r="J120" s="154">
        <v>599.48</v>
      </c>
      <c r="K120" s="154">
        <v>547.13</v>
      </c>
      <c r="L120" s="154">
        <v>360.35</v>
      </c>
      <c r="M120" s="154">
        <v>464.85</v>
      </c>
      <c r="N120" s="154">
        <v>310.69</v>
      </c>
    </row>
    <row r="121" spans="2:14" customFormat="1" x14ac:dyDescent="0.2">
      <c r="B121" s="99"/>
      <c r="F121" s="109"/>
      <c r="G121" s="109"/>
      <c r="H121" s="152">
        <v>42198</v>
      </c>
      <c r="I121" s="153">
        <v>1</v>
      </c>
      <c r="J121" s="154">
        <v>617.66999999999996</v>
      </c>
      <c r="K121" s="154">
        <v>568.62</v>
      </c>
      <c r="L121" s="154">
        <v>360.35</v>
      </c>
      <c r="M121" s="154">
        <v>464.85</v>
      </c>
      <c r="N121" s="154">
        <v>318.95999999999998</v>
      </c>
    </row>
    <row r="122" spans="2:14" customFormat="1" x14ac:dyDescent="0.2">
      <c r="B122" s="99"/>
      <c r="F122" s="109"/>
      <c r="G122" s="109"/>
      <c r="H122" s="152">
        <v>42191</v>
      </c>
      <c r="I122" s="153">
        <v>1</v>
      </c>
      <c r="J122" s="154">
        <v>601.14</v>
      </c>
      <c r="K122" s="154">
        <v>580.19000000000005</v>
      </c>
      <c r="L122" s="154">
        <v>360.35</v>
      </c>
      <c r="M122" s="154">
        <v>464.85</v>
      </c>
      <c r="N122" s="154">
        <v>314.82</v>
      </c>
    </row>
    <row r="123" spans="2:14" customFormat="1" x14ac:dyDescent="0.2">
      <c r="B123" s="99"/>
      <c r="F123" s="109"/>
      <c r="G123" s="109"/>
      <c r="H123" s="152">
        <v>42184</v>
      </c>
      <c r="I123" s="153">
        <v>1</v>
      </c>
      <c r="J123" s="154">
        <v>593.70000000000005</v>
      </c>
      <c r="K123" s="154">
        <v>580.19000000000005</v>
      </c>
      <c r="L123" s="154">
        <v>360.35</v>
      </c>
      <c r="M123" s="154">
        <v>464.85</v>
      </c>
      <c r="N123" s="154">
        <v>318.13</v>
      </c>
    </row>
    <row r="124" spans="2:14" customFormat="1" x14ac:dyDescent="0.2">
      <c r="B124" s="99"/>
      <c r="F124" s="109"/>
      <c r="G124" s="109"/>
      <c r="H124" s="152">
        <v>42177</v>
      </c>
      <c r="I124" s="153">
        <v>1</v>
      </c>
      <c r="J124" s="154">
        <v>604.44000000000005</v>
      </c>
      <c r="K124" s="154">
        <v>585.15</v>
      </c>
      <c r="L124" s="154">
        <v>360.35</v>
      </c>
      <c r="M124" s="154">
        <v>464.85</v>
      </c>
      <c r="N124" s="154">
        <v>317.3</v>
      </c>
    </row>
    <row r="125" spans="2:14" customFormat="1" x14ac:dyDescent="0.2">
      <c r="B125" s="99"/>
      <c r="F125" s="109"/>
      <c r="G125" s="109"/>
      <c r="H125" s="152">
        <v>42170</v>
      </c>
      <c r="I125" s="153">
        <v>1</v>
      </c>
      <c r="J125" s="154">
        <v>601.14</v>
      </c>
      <c r="K125" s="154">
        <v>587.63</v>
      </c>
      <c r="L125" s="154">
        <v>360.35</v>
      </c>
      <c r="M125" s="154">
        <v>464.85</v>
      </c>
      <c r="N125" s="154">
        <v>326.39</v>
      </c>
    </row>
    <row r="126" spans="2:14" customFormat="1" x14ac:dyDescent="0.2">
      <c r="B126" s="99"/>
      <c r="F126" s="109"/>
      <c r="G126" s="109"/>
      <c r="H126" s="152">
        <v>42163</v>
      </c>
      <c r="I126" s="153">
        <v>1</v>
      </c>
      <c r="J126" s="154">
        <v>585.42999999999995</v>
      </c>
      <c r="K126" s="154">
        <v>587.63</v>
      </c>
      <c r="L126" s="154">
        <v>360.35</v>
      </c>
      <c r="M126" s="154">
        <v>464.85</v>
      </c>
      <c r="N126" s="154">
        <v>337.14</v>
      </c>
    </row>
    <row r="127" spans="2:14" customFormat="1" x14ac:dyDescent="0.2">
      <c r="B127" s="99"/>
      <c r="F127" s="109"/>
      <c r="G127" s="109"/>
      <c r="H127" s="152">
        <v>42156</v>
      </c>
      <c r="I127" s="153">
        <v>1</v>
      </c>
      <c r="J127" s="154">
        <v>579.65</v>
      </c>
      <c r="K127" s="154">
        <v>587.63</v>
      </c>
      <c r="L127" s="154">
        <v>360.35</v>
      </c>
      <c r="M127" s="154">
        <v>464.85</v>
      </c>
      <c r="N127" s="154">
        <v>342.1</v>
      </c>
    </row>
    <row r="128" spans="2:14" customFormat="1" x14ac:dyDescent="0.2">
      <c r="B128" s="99"/>
      <c r="F128" s="109"/>
      <c r="G128" s="109"/>
      <c r="H128" s="152">
        <v>42149</v>
      </c>
      <c r="I128" s="153">
        <v>1</v>
      </c>
      <c r="J128" s="154">
        <v>578</v>
      </c>
      <c r="K128" s="154">
        <v>591.76</v>
      </c>
      <c r="L128" s="154">
        <v>360.35</v>
      </c>
      <c r="M128" s="154">
        <v>464.85</v>
      </c>
      <c r="N128" s="154">
        <v>338.79</v>
      </c>
    </row>
    <row r="129" spans="2:14" customFormat="1" x14ac:dyDescent="0.2">
      <c r="B129" s="99"/>
      <c r="F129" s="109"/>
      <c r="G129" s="109"/>
      <c r="H129" s="152">
        <v>42142</v>
      </c>
      <c r="I129" s="153">
        <v>1</v>
      </c>
      <c r="J129" s="154">
        <v>582.13</v>
      </c>
      <c r="K129" s="154">
        <v>594.24</v>
      </c>
      <c r="L129" s="154">
        <v>360.35</v>
      </c>
      <c r="M129" s="154">
        <v>464.85</v>
      </c>
      <c r="N129" s="154">
        <v>354.49</v>
      </c>
    </row>
    <row r="130" spans="2:14" customFormat="1" x14ac:dyDescent="0.2">
      <c r="B130" s="99"/>
      <c r="F130" s="109"/>
      <c r="G130" s="109"/>
      <c r="H130" s="152">
        <v>42135</v>
      </c>
      <c r="I130" s="153">
        <v>1</v>
      </c>
      <c r="J130" s="154">
        <v>587.91</v>
      </c>
      <c r="K130" s="154">
        <v>595.05999999999995</v>
      </c>
      <c r="L130" s="154">
        <v>360.35</v>
      </c>
      <c r="M130" s="154">
        <v>464.85</v>
      </c>
      <c r="N130" s="154">
        <v>361.1</v>
      </c>
    </row>
    <row r="131" spans="2:14" customFormat="1" x14ac:dyDescent="0.2">
      <c r="B131" s="99"/>
      <c r="F131" s="109"/>
      <c r="G131" s="109"/>
      <c r="H131" s="152">
        <v>42128</v>
      </c>
      <c r="I131" s="153">
        <v>1</v>
      </c>
      <c r="J131" s="154">
        <v>584.61</v>
      </c>
      <c r="K131" s="154">
        <v>590.11</v>
      </c>
      <c r="L131" s="154">
        <v>360.35</v>
      </c>
      <c r="M131" s="154">
        <v>464.85</v>
      </c>
      <c r="N131" s="154">
        <v>365.24</v>
      </c>
    </row>
    <row r="132" spans="2:14" customFormat="1" x14ac:dyDescent="0.2">
      <c r="B132" s="99"/>
      <c r="F132" s="109"/>
      <c r="G132" s="109"/>
      <c r="H132" s="152">
        <v>42121</v>
      </c>
      <c r="I132" s="153">
        <v>1</v>
      </c>
      <c r="J132" s="154">
        <v>583.78</v>
      </c>
      <c r="K132" s="154">
        <v>591.76</v>
      </c>
      <c r="L132" s="154">
        <v>360.35</v>
      </c>
      <c r="M132" s="154">
        <v>464.85</v>
      </c>
      <c r="N132" s="154">
        <v>366.06</v>
      </c>
    </row>
    <row r="133" spans="2:14" customFormat="1" x14ac:dyDescent="0.2">
      <c r="B133" s="99"/>
      <c r="F133" s="109"/>
      <c r="G133" s="109"/>
      <c r="H133" s="152">
        <v>42114</v>
      </c>
      <c r="I133" s="153">
        <v>1</v>
      </c>
      <c r="J133" s="154">
        <v>567.25</v>
      </c>
      <c r="K133" s="154">
        <v>576.88</v>
      </c>
      <c r="L133" s="154">
        <v>360.35</v>
      </c>
      <c r="M133" s="154">
        <v>464.85</v>
      </c>
      <c r="N133" s="154">
        <v>361.1</v>
      </c>
    </row>
    <row r="134" spans="2:14" customFormat="1" x14ac:dyDescent="0.2">
      <c r="B134" s="99"/>
      <c r="F134" s="109"/>
      <c r="G134" s="109"/>
      <c r="H134" s="152">
        <v>42107</v>
      </c>
      <c r="I134" s="153">
        <v>1</v>
      </c>
      <c r="J134" s="154">
        <v>544.11</v>
      </c>
      <c r="K134" s="154">
        <v>553.74</v>
      </c>
      <c r="L134" s="154">
        <v>360.35</v>
      </c>
      <c r="M134" s="154">
        <v>464.85</v>
      </c>
      <c r="N134" s="154">
        <v>366.89</v>
      </c>
    </row>
    <row r="135" spans="2:14" customFormat="1" x14ac:dyDescent="0.2">
      <c r="B135" s="99"/>
      <c r="F135" s="109"/>
      <c r="G135" s="109"/>
      <c r="H135" s="152">
        <v>42093</v>
      </c>
      <c r="I135" s="153">
        <v>1</v>
      </c>
      <c r="J135" s="154">
        <v>550.72</v>
      </c>
      <c r="K135" s="154">
        <v>566.14</v>
      </c>
      <c r="L135" s="154">
        <v>360.35</v>
      </c>
      <c r="M135" s="154">
        <v>464.85</v>
      </c>
      <c r="N135" s="154">
        <v>377.63</v>
      </c>
    </row>
    <row r="136" spans="2:14" customFormat="1" x14ac:dyDescent="0.2">
      <c r="B136" s="99"/>
      <c r="F136" s="109"/>
      <c r="G136" s="109"/>
      <c r="H136" s="152">
        <v>42086</v>
      </c>
      <c r="I136" s="153">
        <v>1</v>
      </c>
      <c r="J136" s="154">
        <v>539.98</v>
      </c>
      <c r="K136" s="154">
        <v>567.79</v>
      </c>
      <c r="L136" s="154">
        <v>360.35</v>
      </c>
      <c r="M136" s="154">
        <v>464.85</v>
      </c>
      <c r="N136" s="154">
        <v>380.94</v>
      </c>
    </row>
    <row r="137" spans="2:14" customFormat="1" x14ac:dyDescent="0.2">
      <c r="B137" s="99"/>
      <c r="F137" s="109"/>
      <c r="G137" s="109"/>
      <c r="H137" s="152">
        <v>42079</v>
      </c>
      <c r="I137" s="153">
        <v>1</v>
      </c>
      <c r="J137" s="154">
        <v>543.29</v>
      </c>
      <c r="K137" s="154">
        <v>578.54</v>
      </c>
      <c r="L137" s="154">
        <v>360.35</v>
      </c>
      <c r="M137" s="154">
        <v>464.85</v>
      </c>
      <c r="N137" s="154">
        <v>377.63</v>
      </c>
    </row>
    <row r="138" spans="2:14" customFormat="1" x14ac:dyDescent="0.2">
      <c r="B138" s="99"/>
      <c r="F138" s="109"/>
      <c r="G138" s="109"/>
      <c r="H138" s="152">
        <v>42072</v>
      </c>
      <c r="I138" s="153">
        <v>1</v>
      </c>
      <c r="J138" s="154">
        <v>533.37</v>
      </c>
      <c r="K138" s="154">
        <v>579.36</v>
      </c>
      <c r="L138" s="154">
        <v>360.35</v>
      </c>
      <c r="M138" s="154">
        <v>464.85</v>
      </c>
      <c r="N138" s="154">
        <v>379.29</v>
      </c>
    </row>
    <row r="139" spans="2:14" customFormat="1" x14ac:dyDescent="0.2">
      <c r="B139" s="99"/>
      <c r="F139" s="109"/>
      <c r="G139" s="109"/>
      <c r="H139" s="152">
        <v>42065</v>
      </c>
      <c r="I139" s="153">
        <v>1</v>
      </c>
      <c r="J139" s="154">
        <v>515.19000000000005</v>
      </c>
      <c r="K139" s="154">
        <v>578.54</v>
      </c>
      <c r="L139" s="154">
        <v>360.35</v>
      </c>
      <c r="M139" s="154">
        <v>464.85</v>
      </c>
      <c r="N139" s="154">
        <v>359.45</v>
      </c>
    </row>
    <row r="140" spans="2:14" customFormat="1" x14ac:dyDescent="0.2">
      <c r="B140" s="99"/>
      <c r="F140" s="109"/>
      <c r="G140" s="109"/>
      <c r="H140" s="152">
        <v>42058</v>
      </c>
      <c r="I140" s="153">
        <v>1</v>
      </c>
      <c r="J140" s="154">
        <v>502.79</v>
      </c>
      <c r="K140" s="154">
        <v>569.44000000000005</v>
      </c>
      <c r="L140" s="154">
        <v>360.35</v>
      </c>
      <c r="M140" s="154">
        <v>464.85</v>
      </c>
      <c r="N140" s="154">
        <v>338.79</v>
      </c>
    </row>
    <row r="141" spans="2:14" customFormat="1" x14ac:dyDescent="0.2">
      <c r="B141" s="99"/>
      <c r="F141" s="109"/>
      <c r="G141" s="109"/>
      <c r="H141" s="152">
        <v>42051</v>
      </c>
      <c r="I141" s="153">
        <v>1</v>
      </c>
      <c r="J141" s="154">
        <v>497</v>
      </c>
      <c r="K141" s="154">
        <v>560.35</v>
      </c>
      <c r="L141" s="154">
        <v>360.35</v>
      </c>
      <c r="M141" s="154">
        <v>464.85</v>
      </c>
      <c r="N141" s="154">
        <v>338.79</v>
      </c>
    </row>
    <row r="142" spans="2:14" customFormat="1" x14ac:dyDescent="0.2">
      <c r="B142" s="99"/>
      <c r="F142" s="109"/>
      <c r="G142" s="109"/>
      <c r="H142" s="152">
        <v>42044</v>
      </c>
      <c r="I142" s="153">
        <v>1</v>
      </c>
      <c r="J142" s="154">
        <v>463.12</v>
      </c>
      <c r="K142" s="154">
        <v>525.64</v>
      </c>
      <c r="L142" s="154">
        <v>360.35</v>
      </c>
      <c r="M142" s="154">
        <v>464.85</v>
      </c>
      <c r="N142" s="154">
        <v>342.1</v>
      </c>
    </row>
    <row r="143" spans="2:14" customFormat="1" x14ac:dyDescent="0.2">
      <c r="B143" s="99"/>
      <c r="F143" s="109"/>
      <c r="G143" s="109"/>
      <c r="H143" s="152">
        <v>42037</v>
      </c>
      <c r="I143" s="153">
        <v>1</v>
      </c>
      <c r="J143" s="154">
        <v>435.02</v>
      </c>
      <c r="K143" s="154">
        <v>496.72</v>
      </c>
      <c r="L143" s="154">
        <v>360.35</v>
      </c>
      <c r="M143" s="154">
        <v>464.85</v>
      </c>
      <c r="N143" s="154">
        <v>322.26</v>
      </c>
    </row>
    <row r="144" spans="2:14" customFormat="1" x14ac:dyDescent="0.2">
      <c r="B144" s="99"/>
      <c r="F144" s="109"/>
      <c r="G144" s="109"/>
      <c r="H144" s="152">
        <v>42030</v>
      </c>
      <c r="I144" s="153">
        <v>1</v>
      </c>
      <c r="J144" s="154">
        <v>434.19</v>
      </c>
      <c r="K144" s="154">
        <v>490.93</v>
      </c>
      <c r="L144" s="154">
        <v>360.35</v>
      </c>
      <c r="M144" s="154">
        <v>464.85</v>
      </c>
      <c r="N144" s="154">
        <v>317.3</v>
      </c>
    </row>
    <row r="145" spans="2:14" customFormat="1" x14ac:dyDescent="0.2">
      <c r="B145" s="99"/>
      <c r="F145" s="109"/>
      <c r="G145" s="109"/>
      <c r="H145" s="152">
        <v>42023</v>
      </c>
      <c r="I145" s="153">
        <v>1</v>
      </c>
      <c r="J145" s="154">
        <v>435.02</v>
      </c>
      <c r="K145" s="154">
        <v>490.93</v>
      </c>
      <c r="L145" s="154">
        <v>360.35</v>
      </c>
      <c r="M145" s="154">
        <v>464.85</v>
      </c>
      <c r="N145" s="154">
        <v>313.17</v>
      </c>
    </row>
    <row r="146" spans="2:14" customFormat="1" x14ac:dyDescent="0.2">
      <c r="B146" s="99"/>
      <c r="H146" s="152">
        <v>42016</v>
      </c>
      <c r="I146" s="153">
        <v>1</v>
      </c>
      <c r="J146" s="154">
        <v>448.24</v>
      </c>
      <c r="K146" s="154">
        <v>502.5</v>
      </c>
      <c r="L146" s="154">
        <v>360.35</v>
      </c>
      <c r="M146" s="154">
        <v>464.85</v>
      </c>
      <c r="N146" s="154">
        <v>329.7</v>
      </c>
    </row>
    <row r="147" spans="2:14" customFormat="1" x14ac:dyDescent="0.2">
      <c r="B147" s="99"/>
      <c r="H147" s="152">
        <v>42009</v>
      </c>
      <c r="I147" s="153">
        <v>1</v>
      </c>
      <c r="J147" s="154">
        <v>466.43</v>
      </c>
      <c r="K147" s="154">
        <v>508.29</v>
      </c>
      <c r="L147" s="154">
        <v>360.35</v>
      </c>
      <c r="M147" s="154">
        <v>464.85</v>
      </c>
      <c r="N147" s="154">
        <v>351.19</v>
      </c>
    </row>
    <row r="148" spans="2:14" customFormat="1" x14ac:dyDescent="0.2">
      <c r="B148" s="99"/>
      <c r="H148" s="152"/>
      <c r="I148" s="155"/>
      <c r="J148" s="154"/>
      <c r="K148" s="154"/>
      <c r="L148" s="154"/>
      <c r="M148" s="154"/>
      <c r="N148" s="154"/>
    </row>
    <row r="149" spans="2:14" customFormat="1" x14ac:dyDescent="0.2">
      <c r="B149" s="99"/>
      <c r="H149" s="152"/>
      <c r="I149" s="155"/>
      <c r="J149" s="154"/>
      <c r="K149" s="154"/>
      <c r="L149" s="154"/>
      <c r="M149" s="154"/>
      <c r="N149" s="154"/>
    </row>
    <row r="150" spans="2:14" customFormat="1" x14ac:dyDescent="0.2">
      <c r="B150" s="99"/>
      <c r="H150" s="152"/>
      <c r="I150" s="155"/>
      <c r="J150" s="154"/>
      <c r="K150" s="154"/>
      <c r="L150" s="154"/>
      <c r="M150" s="154"/>
      <c r="N150" s="154"/>
    </row>
    <row r="151" spans="2:14" customFormat="1" x14ac:dyDescent="0.2">
      <c r="B151" s="99"/>
      <c r="H151" s="152"/>
      <c r="I151" s="155"/>
      <c r="J151" s="154"/>
      <c r="K151" s="154"/>
      <c r="L151" s="154"/>
      <c r="M151" s="154"/>
      <c r="N151" s="154"/>
    </row>
    <row r="152" spans="2:14" customFormat="1" x14ac:dyDescent="0.2">
      <c r="B152" s="99"/>
      <c r="H152" s="152"/>
      <c r="I152" s="155"/>
      <c r="J152" s="154"/>
      <c r="K152" s="154"/>
      <c r="L152" s="154"/>
      <c r="M152" s="154"/>
      <c r="N152" s="154"/>
    </row>
    <row r="153" spans="2:14" customFormat="1" x14ac:dyDescent="0.2">
      <c r="B153" s="99"/>
      <c r="H153" s="152"/>
      <c r="I153" s="155"/>
      <c r="J153" s="154"/>
      <c r="K153" s="154"/>
      <c r="L153" s="154"/>
      <c r="M153" s="154"/>
      <c r="N153" s="154"/>
    </row>
    <row r="154" spans="2:14" customFormat="1" x14ac:dyDescent="0.2">
      <c r="B154" s="99"/>
      <c r="H154" s="152"/>
      <c r="I154" s="155"/>
      <c r="J154" s="154"/>
      <c r="K154" s="154"/>
      <c r="L154" s="154"/>
      <c r="M154" s="154"/>
      <c r="N154" s="154"/>
    </row>
    <row r="155" spans="2:14" customFormat="1" x14ac:dyDescent="0.2">
      <c r="B155" s="99"/>
      <c r="H155" s="152"/>
      <c r="I155" s="155"/>
      <c r="J155" s="154"/>
      <c r="K155" s="154"/>
      <c r="L155" s="154"/>
      <c r="M155" s="154"/>
      <c r="N155" s="154"/>
    </row>
    <row r="156" spans="2:14" customFormat="1" x14ac:dyDescent="0.2">
      <c r="B156" s="99"/>
      <c r="H156" s="152"/>
      <c r="I156" s="155"/>
      <c r="J156" s="154"/>
      <c r="K156" s="154"/>
      <c r="L156" s="154"/>
      <c r="M156" s="154"/>
      <c r="N156" s="154"/>
    </row>
    <row r="157" spans="2:14" customFormat="1" x14ac:dyDescent="0.2">
      <c r="B157" s="99"/>
      <c r="H157" s="152"/>
      <c r="I157" s="155"/>
      <c r="J157" s="154"/>
      <c r="K157" s="154"/>
      <c r="L157" s="154"/>
      <c r="M157" s="154"/>
      <c r="N157" s="154"/>
    </row>
    <row r="158" spans="2:14" customFormat="1" x14ac:dyDescent="0.2">
      <c r="B158" s="99"/>
      <c r="H158" s="152"/>
      <c r="I158" s="155"/>
      <c r="J158" s="154"/>
      <c r="K158" s="154"/>
      <c r="L158" s="154"/>
      <c r="M158" s="154"/>
      <c r="N158" s="154"/>
    </row>
    <row r="159" spans="2:14" customFormat="1" x14ac:dyDescent="0.2">
      <c r="B159" s="99"/>
      <c r="H159" s="152"/>
      <c r="I159" s="155"/>
      <c r="J159" s="154"/>
      <c r="K159" s="154"/>
      <c r="L159" s="154"/>
      <c r="M159" s="154"/>
      <c r="N159" s="154"/>
    </row>
    <row r="160" spans="2:14" customFormat="1" x14ac:dyDescent="0.2">
      <c r="B160" s="99"/>
      <c r="H160" s="152"/>
      <c r="I160" s="155"/>
      <c r="J160" s="154"/>
      <c r="K160" s="154"/>
      <c r="L160" s="154"/>
      <c r="M160" s="154"/>
      <c r="N160" s="154"/>
    </row>
    <row r="161" spans="2:14" customFormat="1" x14ac:dyDescent="0.2">
      <c r="B161" s="99"/>
      <c r="H161" s="152"/>
      <c r="I161" s="155"/>
      <c r="J161" s="154"/>
      <c r="K161" s="154"/>
      <c r="L161" s="154"/>
      <c r="M161" s="154"/>
      <c r="N161" s="154"/>
    </row>
    <row r="162" spans="2:14" customFormat="1" x14ac:dyDescent="0.2">
      <c r="B162" s="99"/>
      <c r="H162" s="152"/>
      <c r="I162" s="155"/>
      <c r="J162" s="154"/>
      <c r="K162" s="154"/>
      <c r="L162" s="154"/>
      <c r="M162" s="154"/>
      <c r="N162" s="154"/>
    </row>
    <row r="163" spans="2:14" customFormat="1" x14ac:dyDescent="0.2">
      <c r="B163" s="99"/>
      <c r="H163" s="152"/>
      <c r="I163" s="155"/>
      <c r="J163" s="154"/>
      <c r="K163" s="154"/>
      <c r="L163" s="154"/>
      <c r="M163" s="154"/>
      <c r="N163" s="154"/>
    </row>
    <row r="164" spans="2:14" customFormat="1" x14ac:dyDescent="0.2">
      <c r="B164" s="99"/>
      <c r="H164" s="152"/>
      <c r="I164" s="155"/>
      <c r="J164" s="154"/>
      <c r="K164" s="154"/>
      <c r="L164" s="154"/>
      <c r="M164" s="154"/>
      <c r="N164" s="154"/>
    </row>
    <row r="165" spans="2:14" customFormat="1" x14ac:dyDescent="0.2">
      <c r="B165" s="99"/>
      <c r="H165" s="152"/>
      <c r="I165" s="155"/>
      <c r="J165" s="154"/>
      <c r="K165" s="154"/>
      <c r="L165" s="154"/>
      <c r="M165" s="154"/>
      <c r="N165" s="154"/>
    </row>
    <row r="166" spans="2:14" customFormat="1" x14ac:dyDescent="0.2">
      <c r="B166" s="99"/>
      <c r="H166" s="152"/>
      <c r="I166" s="155"/>
      <c r="J166" s="154"/>
      <c r="K166" s="154"/>
      <c r="L166" s="154"/>
      <c r="M166" s="154"/>
      <c r="N166" s="154"/>
    </row>
    <row r="167" spans="2:14" customFormat="1" x14ac:dyDescent="0.2">
      <c r="B167" s="99"/>
      <c r="H167" s="152"/>
      <c r="I167" s="155"/>
      <c r="J167" s="154"/>
      <c r="K167" s="154"/>
      <c r="L167" s="154"/>
      <c r="M167" s="154"/>
      <c r="N167" s="154"/>
    </row>
    <row r="168" spans="2:14" customFormat="1" x14ac:dyDescent="0.2">
      <c r="B168" s="99"/>
      <c r="H168" s="152"/>
      <c r="I168" s="155"/>
      <c r="J168" s="154"/>
      <c r="K168" s="154"/>
      <c r="L168" s="154"/>
      <c r="M168" s="154"/>
      <c r="N168" s="154"/>
    </row>
    <row r="169" spans="2:14" customFormat="1" x14ac:dyDescent="0.2">
      <c r="B169" s="99"/>
      <c r="H169" s="152"/>
      <c r="I169" s="155"/>
      <c r="J169" s="154"/>
      <c r="K169" s="154"/>
      <c r="L169" s="154"/>
      <c r="M169" s="154"/>
      <c r="N169" s="154"/>
    </row>
    <row r="170" spans="2:14" customFormat="1" x14ac:dyDescent="0.2">
      <c r="B170" s="99"/>
      <c r="H170" s="152"/>
      <c r="I170" s="155"/>
      <c r="J170" s="154"/>
      <c r="K170" s="154"/>
      <c r="L170" s="154"/>
      <c r="M170" s="154"/>
      <c r="N170" s="154"/>
    </row>
    <row r="171" spans="2:14" customFormat="1" x14ac:dyDescent="0.2">
      <c r="B171" s="99"/>
      <c r="H171" s="152"/>
      <c r="I171" s="155"/>
      <c r="J171" s="154"/>
      <c r="K171" s="154"/>
      <c r="L171" s="154"/>
      <c r="M171" s="154"/>
      <c r="N171" s="154"/>
    </row>
    <row r="172" spans="2:14" customFormat="1" x14ac:dyDescent="0.2">
      <c r="B172" s="99"/>
    </row>
    <row r="173" spans="2:14" customFormat="1" x14ac:dyDescent="0.2">
      <c r="B173" s="99"/>
    </row>
    <row r="174" spans="2:14" customFormat="1" x14ac:dyDescent="0.2">
      <c r="B174" s="99"/>
    </row>
    <row r="175" spans="2:14" customFormat="1" x14ac:dyDescent="0.2">
      <c r="B175" s="99"/>
    </row>
    <row r="176" spans="2:14" customFormat="1" x14ac:dyDescent="0.2">
      <c r="B176" s="99"/>
    </row>
    <row r="177" spans="2:2" customFormat="1" x14ac:dyDescent="0.2">
      <c r="B177" s="99"/>
    </row>
    <row r="178" spans="2:2" customFormat="1" x14ac:dyDescent="0.2">
      <c r="B178" s="99"/>
    </row>
    <row r="179" spans="2:2" customFormat="1" x14ac:dyDescent="0.2">
      <c r="B179" s="99"/>
    </row>
    <row r="180" spans="2:2" customFormat="1" x14ac:dyDescent="0.2">
      <c r="B180" s="99"/>
    </row>
    <row r="181" spans="2:2" customFormat="1" x14ac:dyDescent="0.2">
      <c r="B181" s="99"/>
    </row>
    <row r="182" spans="2:2" customFormat="1" x14ac:dyDescent="0.2">
      <c r="B182" s="99"/>
    </row>
    <row r="183" spans="2:2" customFormat="1" x14ac:dyDescent="0.2">
      <c r="B183" s="99"/>
    </row>
    <row r="184" spans="2:2" customFormat="1" x14ac:dyDescent="0.2">
      <c r="B184" s="99"/>
    </row>
    <row r="185" spans="2:2" customFormat="1" x14ac:dyDescent="0.2">
      <c r="B185" s="99"/>
    </row>
    <row r="186" spans="2:2" customFormat="1" x14ac:dyDescent="0.2">
      <c r="B186" s="99"/>
    </row>
    <row r="187" spans="2:2" customFormat="1" x14ac:dyDescent="0.2">
      <c r="B187" s="99"/>
    </row>
    <row r="188" spans="2:2" customFormat="1" x14ac:dyDescent="0.2">
      <c r="B188" s="99"/>
    </row>
    <row r="189" spans="2:2" customFormat="1" x14ac:dyDescent="0.2">
      <c r="B189" s="99"/>
    </row>
    <row r="190" spans="2:2" customFormat="1" x14ac:dyDescent="0.2">
      <c r="B190" s="99"/>
    </row>
    <row r="191" spans="2:2" customFormat="1" x14ac:dyDescent="0.2">
      <c r="B191" s="99"/>
    </row>
    <row r="192" spans="2:2" customFormat="1" x14ac:dyDescent="0.2">
      <c r="B192" s="99"/>
    </row>
    <row r="193" spans="2:2" customFormat="1" x14ac:dyDescent="0.2">
      <c r="B193" s="99"/>
    </row>
    <row r="194" spans="2:2" customFormat="1" x14ac:dyDescent="0.2">
      <c r="B194" s="99"/>
    </row>
    <row r="195" spans="2:2" customFormat="1" x14ac:dyDescent="0.2">
      <c r="B195" s="99"/>
    </row>
    <row r="196" spans="2:2" customFormat="1" x14ac:dyDescent="0.2">
      <c r="B196" s="99"/>
    </row>
    <row r="197" spans="2:2" customFormat="1" x14ac:dyDescent="0.2">
      <c r="B197" s="99"/>
    </row>
    <row r="198" spans="2:2" customFormat="1" x14ac:dyDescent="0.2">
      <c r="B198" s="99"/>
    </row>
    <row r="199" spans="2:2" customFormat="1" x14ac:dyDescent="0.2">
      <c r="B199" s="99"/>
    </row>
    <row r="200" spans="2:2" customFormat="1" x14ac:dyDescent="0.2">
      <c r="B200" s="99"/>
    </row>
    <row r="201" spans="2:2" customFormat="1" x14ac:dyDescent="0.2">
      <c r="B201" s="99"/>
    </row>
    <row r="202" spans="2:2" customFormat="1" x14ac:dyDescent="0.2">
      <c r="B202" s="99"/>
    </row>
    <row r="203" spans="2:2" customFormat="1" x14ac:dyDescent="0.2">
      <c r="B203" s="99"/>
    </row>
    <row r="204" spans="2:2" customFormat="1" x14ac:dyDescent="0.2">
      <c r="B204" s="99"/>
    </row>
    <row r="205" spans="2:2" customFormat="1" x14ac:dyDescent="0.2">
      <c r="B205" s="99"/>
    </row>
    <row r="206" spans="2:2" customFormat="1" x14ac:dyDescent="0.2">
      <c r="B206" s="99"/>
    </row>
    <row r="207" spans="2:2" customFormat="1" x14ac:dyDescent="0.2">
      <c r="B207" s="99"/>
    </row>
    <row r="208" spans="2:2" customFormat="1" x14ac:dyDescent="0.2">
      <c r="B208" s="99"/>
    </row>
    <row r="209" spans="2:7" customFormat="1" x14ac:dyDescent="0.2">
      <c r="B209" s="99"/>
    </row>
    <row r="210" spans="2:7" customFormat="1" x14ac:dyDescent="0.2">
      <c r="B210" s="99"/>
    </row>
    <row r="211" spans="2:7" customFormat="1" x14ac:dyDescent="0.2">
      <c r="B211" s="99"/>
    </row>
    <row r="212" spans="2:7" customFormat="1" x14ac:dyDescent="0.2">
      <c r="B212" s="99"/>
    </row>
    <row r="213" spans="2:7" customFormat="1" x14ac:dyDescent="0.2">
      <c r="B213" s="99"/>
    </row>
    <row r="214" spans="2:7" customFormat="1" x14ac:dyDescent="0.2">
      <c r="B214" s="99"/>
    </row>
    <row r="215" spans="2:7" customFormat="1" x14ac:dyDescent="0.2">
      <c r="B215" s="99"/>
    </row>
    <row r="216" spans="2:7" customFormat="1" x14ac:dyDescent="0.2">
      <c r="B216" s="99"/>
    </row>
    <row r="217" spans="2:7" customFormat="1" x14ac:dyDescent="0.2">
      <c r="B217" s="99"/>
    </row>
    <row r="218" spans="2:7" customFormat="1" x14ac:dyDescent="0.2">
      <c r="B218" s="99"/>
    </row>
    <row r="219" spans="2:7" customFormat="1" x14ac:dyDescent="0.2">
      <c r="B219" s="99"/>
    </row>
    <row r="220" spans="2:7" x14ac:dyDescent="0.2">
      <c r="E220"/>
      <c r="F220"/>
      <c r="G220"/>
    </row>
  </sheetData>
  <hyperlinks>
    <hyperlink ref="C88" r:id="rId1"/>
  </hyperlinks>
  <pageMargins left="0.75" right="0.75" top="1" bottom="1" header="0.5" footer="0.5"/>
  <pageSetup paperSize="9" orientation="portrait" horizontalDpi="4294967292" verticalDpi="4294967292"/>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2017-10-26T08:23:25Z</dcterms:modified>
</cp:coreProperties>
</file>