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1900" yWindow="460" windowWidth="25420" windowHeight="14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2" i="13" l="1"/>
  <c r="H22" i="13"/>
  <c r="H6" i="13"/>
  <c r="H18" i="13"/>
  <c r="H7" i="13"/>
  <c r="E11" i="12"/>
  <c r="J7" i="13"/>
  <c r="L11" i="13"/>
  <c r="L12" i="13"/>
  <c r="H24" i="13"/>
  <c r="H20" i="13"/>
  <c r="H21" i="13"/>
  <c r="H17" i="13"/>
  <c r="E19" i="12"/>
  <c r="J16" i="13"/>
  <c r="H16" i="13"/>
  <c r="J17" i="13"/>
  <c r="J6" i="13"/>
  <c r="H15" i="13"/>
  <c r="H12" i="13"/>
  <c r="H11" i="13"/>
  <c r="H10" i="13"/>
  <c r="J15" i="13"/>
  <c r="E28" i="12"/>
  <c r="E27" i="12"/>
  <c r="E23" i="12"/>
  <c r="E36" i="12"/>
  <c r="E35" i="12"/>
  <c r="E34" i="12"/>
</calcChain>
</file>

<file path=xl/sharedStrings.xml><?xml version="1.0" encoding="utf-8"?>
<sst xmlns="http://schemas.openxmlformats.org/spreadsheetml/2006/main" count="231" uniqueCount="152">
  <si>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</si>
  <si>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</si>
  <si>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</si>
  <si>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</si>
  <si>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</si>
  <si>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</si>
  <si>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</si>
  <si>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</si>
  <si>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</si>
  <si>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</si>
  <si>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</si>
  <si>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</si>
  <si>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</si>
  <si>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</si>
  <si>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</si>
  <si>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</si>
  <si>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</si>
  <si>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</si>
  <si>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</si>
  <si>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</si>
  <si>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</si>
  <si>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</si>
  <si>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</si>
  <si>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</si>
  <si>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</si>
  <si>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</si>
  <si>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</si>
  <si>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</si>
  <si>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</si>
  <si>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</si>
  <si>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</si>
  <si>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</si>
  <si>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</si>
  <si>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</si>
  <si>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</si>
  <si>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</si>
  <si>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</si>
  <si>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</si>
  <si>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</si>
  <si>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</si>
  <si>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</si>
  <si>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</si>
  <si>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</si>
  <si>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</si>
  <si>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</si>
  <si>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</si>
  <si>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</si>
  <si>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</si>
  <si>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</si>
  <si>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</si>
  <si>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</si>
  <si>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</si>
  <si>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</si>
  <si>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</si>
  <si>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</si>
  <si>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</si>
  <si>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</si>
  <si>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</si>
  <si>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</si>
  <si>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</si>
  <si>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</si>
  <si>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</si>
  <si>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</si>
  <si>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</si>
  <si>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</si>
  <si>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</si>
  <si>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</si>
  <si>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</si>
  <si>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</si>
  <si>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</si>
  <si>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</si>
  <si>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</si>
  <si>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</si>
  <si>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</si>
  <si>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</si>
  <si>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</si>
  <si>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</si>
  <si>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</si>
  <si>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</si>
  <si>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</si>
  <si>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</si>
  <si>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</si>
  <si>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</si>
  <si>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</si>
  <si>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</si>
  <si>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</si>
  <si>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</si>
  <si>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</si>
  <si>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</si>
  <si>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</si>
  <si>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</si>
  <si>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</si>
  <si>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</si>
  <si>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</si>
  <si>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</si>
  <si>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</si>
  <si>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</si>
  <si>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</si>
  <si>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</si>
  <si>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</si>
  <si>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</si>
  <si>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</si>
  <si>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</si>
  <si>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</si>
  <si>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</si>
  <si>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</si>
  <si>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</si>
  <si>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</si>
  <si>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</si>
  <si>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</si>
  <si>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output.steam_hot_water</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</si>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</sst>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8">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2" fillId="2" borderId="0" xfId="0" applyFont="1" applyFill="1"/>
    <xf numFmtId="0" fontId="0" fillId="2" borderId="12" xfId="0" applyFill="1" applyBorder="1"/>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18" fillId="2" borderId="0" xfId="0" applyFont="1" applyFill="1"/>
    <xf numFmtId="0" fontId="18" fillId="2"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2" fillId="2" borderId="5" xfId="0" applyFont="1" applyFill="1" applyBorder="1"/>
    <xf numFmtId="0" fontId="23" fillId="2" borderId="0" xfId="0" applyFont="1" applyFill="1" applyBorder="1"/>
    <xf numFmtId="0" fontId="23" fillId="2" borderId="9" xfId="0" applyFont="1" applyFill="1" applyBorder="1"/>
    <xf numFmtId="0" fontId="0" fillId="2" borderId="15" xfId="0" applyFill="1" applyBorder="1"/>
    <xf numFmtId="0" fontId="23" fillId="2" borderId="4" xfId="0" applyFont="1" applyFill="1" applyBorder="1"/>
    <xf numFmtId="0" fontId="17" fillId="2" borderId="3" xfId="0" applyFont="1" applyFill="1" applyBorder="1"/>
    <xf numFmtId="0" fontId="17" fillId="0" borderId="0" xfId="0" applyFont="1" applyFill="1" applyBorder="1"/>
    <xf numFmtId="0" fontId="25" fillId="0" borderId="0" xfId="0" applyFont="1" applyFill="1" applyBorder="1"/>
    <xf numFmtId="0" fontId="17" fillId="2" borderId="0" xfId="0" applyFont="1" applyFill="1" applyBorder="1"/>
    <xf numFmtId="0" fontId="17" fillId="2" borderId="18" xfId="0" applyFont="1" applyFill="1" applyBorder="1"/>
    <xf numFmtId="0" fontId="17" fillId="2" borderId="6" xfId="0" applyFont="1" applyFill="1" applyBorder="1"/>
    <xf numFmtId="0" fontId="24" fillId="0" borderId="0" xfId="0" applyFont="1" applyFill="1" applyBorder="1"/>
    <xf numFmtId="0" fontId="17" fillId="2" borderId="10" xfId="0" applyFont="1" applyFill="1" applyBorder="1"/>
    <xf numFmtId="0" fontId="17" fillId="2" borderId="11" xfId="0" applyFont="1" applyFill="1" applyBorder="1"/>
    <xf numFmtId="0" fontId="17" fillId="2" borderId="0" xfId="0" applyFont="1" applyFill="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17" fillId="2" borderId="2" xfId="0" applyFont="1" applyFill="1" applyBorder="1"/>
    <xf numFmtId="0" fontId="27" fillId="3" borderId="0" xfId="0" applyFont="1" applyFill="1" applyBorder="1"/>
    <xf numFmtId="0" fontId="17"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6" fillId="0" borderId="0" xfId="0" applyFont="1" applyFill="1" applyBorder="1"/>
    <xf numFmtId="0" fontId="15" fillId="0" borderId="0" xfId="0" applyFont="1" applyFill="1" applyBorder="1"/>
    <xf numFmtId="164" fontId="17" fillId="2" borderId="18" xfId="0" applyNumberFormat="1" applyFont="1" applyFill="1" applyBorder="1"/>
    <xf numFmtId="0" fontId="28" fillId="0" borderId="0" xfId="177" applyFont="1" applyFill="1" applyBorder="1" applyAlignment="1" applyProtection="1"/>
    <xf numFmtId="0" fontId="14" fillId="0" borderId="0" xfId="0" applyFont="1" applyFill="1" applyBorder="1"/>
    <xf numFmtId="0" fontId="14" fillId="2" borderId="18" xfId="0" applyFont="1" applyFill="1" applyBorder="1"/>
    <xf numFmtId="2" fontId="17" fillId="2" borderId="18" xfId="0" applyNumberFormat="1"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0" borderId="0" xfId="0" applyFont="1" applyFill="1" applyBorder="1" applyAlignment="1">
      <alignment vertical="top"/>
    </xf>
    <xf numFmtId="0" fontId="29" fillId="2" borderId="0" xfId="0" applyFont="1" applyFill="1" applyBorder="1" applyAlignment="1">
      <alignment vertical="top" wrapText="1"/>
    </xf>
    <xf numFmtId="0" fontId="29" fillId="2" borderId="0" xfId="0" applyNumberFormat="1"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77" applyFont="1" applyFill="1" applyBorder="1" applyAlignment="1" applyProtection="1">
      <alignment vertical="top"/>
    </xf>
    <xf numFmtId="49" fontId="29" fillId="2" borderId="0" xfId="0" applyNumberFormat="1" applyFont="1" applyFill="1" applyBorder="1" applyAlignment="1">
      <alignment vertical="top"/>
    </xf>
    <xf numFmtId="2" fontId="13" fillId="2" borderId="0" xfId="0" applyNumberFormat="1" applyFont="1" applyFill="1"/>
    <xf numFmtId="2" fontId="13" fillId="2" borderId="4" xfId="0" applyNumberFormat="1"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2" fontId="13" fillId="2" borderId="0" xfId="0" applyNumberFormat="1"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2"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3" fillId="2" borderId="18" xfId="0" applyFont="1" applyFill="1" applyBorder="1"/>
    <xf numFmtId="2" fontId="13" fillId="2" borderId="21" xfId="0" applyNumberFormat="1" applyFont="1" applyFill="1" applyBorder="1" applyAlignment="1" applyProtection="1">
      <alignment horizontal="right" vertical="center"/>
    </xf>
    <xf numFmtId="0" fontId="23" fillId="2" borderId="17" xfId="0" applyFont="1" applyFill="1" applyBorder="1"/>
    <xf numFmtId="0" fontId="12" fillId="2" borderId="2" xfId="0" applyFont="1" applyFill="1" applyBorder="1"/>
    <xf numFmtId="0" fontId="23"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NumberFormat="1" applyFont="1" applyFill="1" applyBorder="1" applyAlignment="1" applyProtection="1">
      <alignment horizontal="left" vertical="center"/>
    </xf>
    <xf numFmtId="0" fontId="12" fillId="0" borderId="0" xfId="0" applyFont="1" applyFill="1" applyBorder="1"/>
    <xf numFmtId="0" fontId="23" fillId="2" borderId="9" xfId="0" applyNumberFormat="1" applyFont="1" applyFill="1" applyBorder="1" applyAlignment="1" applyProtection="1">
      <alignment vertical="center"/>
    </xf>
    <xf numFmtId="2" fontId="23" fillId="2" borderId="9" xfId="0" applyNumberFormat="1" applyFont="1" applyFill="1" applyBorder="1" applyAlignment="1" applyProtection="1">
      <alignment vertical="center"/>
    </xf>
    <xf numFmtId="2" fontId="23"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64" fontId="17" fillId="2" borderId="21" xfId="0" applyNumberFormat="1" applyFont="1" applyFill="1" applyBorder="1"/>
    <xf numFmtId="164" fontId="17" fillId="2" borderId="0" xfId="0" applyNumberFormat="1" applyFont="1" applyFill="1" applyBorder="1"/>
    <xf numFmtId="10" fontId="12" fillId="0" borderId="0" xfId="0" applyNumberFormat="1" applyFont="1" applyFill="1" applyBorder="1" applyAlignment="1" applyProtection="1">
      <alignment horizontal="left" vertical="center" indent="2"/>
    </xf>
    <xf numFmtId="0" fontId="23" fillId="2" borderId="16" xfId="0" applyFont="1" applyFill="1" applyBorder="1"/>
    <xf numFmtId="0" fontId="25" fillId="2" borderId="9" xfId="0" applyFont="1" applyFill="1" applyBorder="1"/>
    <xf numFmtId="0" fontId="22" fillId="2" borderId="19" xfId="0" applyFont="1" applyFill="1" applyBorder="1"/>
    <xf numFmtId="0" fontId="15" fillId="2" borderId="0" xfId="0" applyFont="1" applyFill="1" applyBorder="1"/>
    <xf numFmtId="0" fontId="24" fillId="2" borderId="0" xfId="0" applyFont="1" applyFill="1" applyBorder="1"/>
    <xf numFmtId="0" fontId="14" fillId="2" borderId="0" xfId="0" applyFont="1" applyFill="1" applyBorder="1"/>
    <xf numFmtId="0" fontId="0" fillId="2" borderId="5" xfId="0" applyFill="1" applyBorder="1"/>
    <xf numFmtId="0" fontId="0" fillId="2" borderId="5" xfId="0" applyFont="1" applyFill="1" applyBorder="1"/>
    <xf numFmtId="0" fontId="19" fillId="2" borderId="5" xfId="0" applyFont="1" applyFill="1" applyBorder="1"/>
    <xf numFmtId="0" fontId="11" fillId="0" borderId="0"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29" fillId="2" borderId="0" xfId="0" applyNumberFormat="1" applyFont="1" applyFill="1" applyBorder="1" applyAlignment="1">
      <alignment horizontal="left" vertical="top"/>
    </xf>
    <xf numFmtId="164" fontId="29" fillId="0" borderId="0" xfId="0" applyNumberFormat="1" applyFont="1" applyBorder="1" applyAlignment="1">
      <alignment horizontal="left" vertical="center" indent="2"/>
    </xf>
    <xf numFmtId="0" fontId="29" fillId="0" borderId="0" xfId="0" applyFont="1" applyBorder="1" applyAlignment="1">
      <alignment horizontal="left" vertical="center" indent="2"/>
    </xf>
    <xf numFmtId="0" fontId="29"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7"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6"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31" fillId="0" borderId="0" xfId="0" applyFont="1" applyFill="1" applyBorder="1"/>
    <xf numFmtId="0" fontId="3" fillId="0" borderId="0" xfId="0" applyFont="1" applyFill="1" applyBorder="1"/>
    <xf numFmtId="0" fontId="2" fillId="0"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4.85546875" style="43" customWidth="1"/>
    <col min="2" max="2" width="9.28515625" style="30" customWidth="1"/>
    <col min="3" max="3" width="42.140625" style="30" customWidth="1"/>
    <col min="4" max="16384" width="10.7109375" style="30"/>
  </cols>
  <sheetData>
    <row r="1" spans="1:3" s="41" customFormat="1" x14ac:dyDescent="0.2">
      <c r="A1" s="39"/>
      <c r="B1" s="40"/>
      <c r="C1" s="40"/>
    </row>
    <row r="2" spans="1:3" ht="21" x14ac:dyDescent="0.25">
      <c r="A2" s="7"/>
      <c r="B2" s="42" t="s">
        <v>19</v>
      </c>
      <c r="C2" s="42"/>
    </row>
    <row r="3" spans="1:3" x14ac:dyDescent="0.2">
      <c r="A3" s="7"/>
      <c r="B3" s="14"/>
      <c r="C3" s="14"/>
    </row>
    <row r="4" spans="1:3" x14ac:dyDescent="0.2">
      <c r="A4" s="7"/>
      <c r="B4" s="8" t="s">
        <v>20</v>
      </c>
      <c r="C4" s="9" t="s">
        <v>112</v>
      </c>
    </row>
    <row r="5" spans="1:3" x14ac:dyDescent="0.2">
      <c r="A5" s="7"/>
      <c r="B5" s="10" t="s">
        <v>93</v>
      </c>
      <c r="C5" s="11" t="s">
        <v>94</v>
      </c>
    </row>
    <row r="6" spans="1:3" x14ac:dyDescent="0.2">
      <c r="A6" s="7"/>
      <c r="B6" s="12" t="s">
        <v>22</v>
      </c>
      <c r="C6" s="13" t="s">
        <v>23</v>
      </c>
    </row>
    <row r="7" spans="1:3" x14ac:dyDescent="0.2">
      <c r="A7" s="7"/>
      <c r="B7" s="14"/>
      <c r="C7" s="14"/>
    </row>
    <row r="8" spans="1:3" x14ac:dyDescent="0.2">
      <c r="A8" s="7"/>
      <c r="B8" s="14"/>
      <c r="C8" s="14"/>
    </row>
    <row r="9" spans="1:3" x14ac:dyDescent="0.2">
      <c r="A9" s="7"/>
      <c r="B9" s="106" t="s">
        <v>78</v>
      </c>
      <c r="C9" s="107"/>
    </row>
    <row r="10" spans="1:3" x14ac:dyDescent="0.2">
      <c r="A10" s="7"/>
      <c r="B10" s="108"/>
      <c r="C10" s="109"/>
    </row>
    <row r="11" spans="1:3" x14ac:dyDescent="0.2">
      <c r="A11" s="7"/>
      <c r="B11" s="108" t="s">
        <v>79</v>
      </c>
      <c r="C11" s="110" t="s">
        <v>80</v>
      </c>
    </row>
    <row r="12" spans="1:3" ht="17" thickBot="1" x14ac:dyDescent="0.25">
      <c r="A12" s="7"/>
      <c r="B12" s="108"/>
      <c r="C12" s="23" t="s">
        <v>81</v>
      </c>
    </row>
    <row r="13" spans="1:3" ht="17" thickBot="1" x14ac:dyDescent="0.25">
      <c r="A13" s="7"/>
      <c r="B13" s="108"/>
      <c r="C13" s="111" t="s">
        <v>82</v>
      </c>
    </row>
    <row r="14" spans="1:3" x14ac:dyDescent="0.2">
      <c r="A14" s="7"/>
      <c r="B14" s="108"/>
      <c r="C14" s="109" t="s">
        <v>83</v>
      </c>
    </row>
    <row r="15" spans="1:3" x14ac:dyDescent="0.2">
      <c r="A15" s="7"/>
      <c r="B15" s="108"/>
      <c r="C15" s="109"/>
    </row>
    <row r="16" spans="1:3" x14ac:dyDescent="0.2">
      <c r="A16" s="7"/>
      <c r="B16" s="108" t="s">
        <v>84</v>
      </c>
      <c r="C16" s="112" t="s">
        <v>85</v>
      </c>
    </row>
    <row r="17" spans="1:3" x14ac:dyDescent="0.2">
      <c r="A17" s="7"/>
      <c r="B17" s="108"/>
      <c r="C17" s="113" t="s">
        <v>86</v>
      </c>
    </row>
    <row r="18" spans="1:3" x14ac:dyDescent="0.2">
      <c r="A18" s="7"/>
      <c r="B18" s="108"/>
      <c r="C18" s="114" t="s">
        <v>87</v>
      </c>
    </row>
    <row r="19" spans="1:3" x14ac:dyDescent="0.2">
      <c r="A19" s="7"/>
      <c r="B19" s="108"/>
      <c r="C19" s="115" t="s">
        <v>88</v>
      </c>
    </row>
    <row r="20" spans="1:3" x14ac:dyDescent="0.2">
      <c r="A20" s="7"/>
      <c r="B20" s="116"/>
      <c r="C20" s="117" t="s">
        <v>89</v>
      </c>
    </row>
    <row r="21" spans="1:3" x14ac:dyDescent="0.2">
      <c r="A21" s="7"/>
      <c r="B21" s="116"/>
      <c r="C21" s="118" t="s">
        <v>90</v>
      </c>
    </row>
    <row r="22" spans="1:3" x14ac:dyDescent="0.2">
      <c r="A22" s="7"/>
      <c r="B22" s="116"/>
      <c r="C22" s="119" t="s">
        <v>91</v>
      </c>
    </row>
    <row r="23" spans="1:3" x14ac:dyDescent="0.2">
      <c r="B23" s="116"/>
      <c r="C23" s="120" t="s">
        <v>92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65"/>
  <sheetViews>
    <sheetView tabSelected="1" workbookViewId="0">
      <selection activeCell="B6" sqref="B6"/>
    </sheetView>
  </sheetViews>
  <sheetFormatPr baseColWidth="10" defaultRowHeight="16" x14ac:dyDescent="0.2"/>
  <cols>
    <col min="1" max="1" width="3.28515625" style="4" customWidth="1"/>
    <col min="2" max="2" width="3.7109375" style="4" customWidth="1"/>
    <col min="3" max="3" width="46" style="4" customWidth="1"/>
    <col min="4" max="4" width="14.42578125" style="4" customWidth="1"/>
    <col min="5" max="5" width="17.42578125" style="4" customWidth="1"/>
    <col min="6" max="6" width="4.5703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x14ac:dyDescent="0.2">
      <c r="B1" s="15"/>
      <c r="C1" s="15"/>
      <c r="D1" s="16"/>
      <c r="E1" s="16"/>
      <c r="F1" s="16"/>
      <c r="G1" s="16"/>
      <c r="H1" s="15"/>
      <c r="I1" s="15"/>
    </row>
    <row r="2" spans="2:11" x14ac:dyDescent="0.2">
      <c r="B2" s="169" t="s">
        <v>151</v>
      </c>
      <c r="C2" s="170"/>
      <c r="D2" s="170"/>
      <c r="E2" s="171"/>
      <c r="F2" s="16"/>
      <c r="G2" s="16"/>
      <c r="H2" s="15"/>
      <c r="I2" s="15"/>
    </row>
    <row r="3" spans="2:11" x14ac:dyDescent="0.2">
      <c r="B3" s="172"/>
      <c r="C3" s="173"/>
      <c r="D3" s="173"/>
      <c r="E3" s="174"/>
      <c r="F3" s="16"/>
      <c r="G3" s="16"/>
      <c r="H3" s="15"/>
      <c r="I3" s="15"/>
    </row>
    <row r="4" spans="2:11" x14ac:dyDescent="0.2">
      <c r="B4" s="172"/>
      <c r="C4" s="173"/>
      <c r="D4" s="173"/>
      <c r="E4" s="174"/>
      <c r="F4" s="16"/>
      <c r="G4" s="16"/>
      <c r="H4" s="15"/>
      <c r="I4" s="15"/>
    </row>
    <row r="5" spans="2:11" x14ac:dyDescent="0.2">
      <c r="B5" s="175"/>
      <c r="C5" s="176"/>
      <c r="D5" s="176"/>
      <c r="E5" s="177"/>
      <c r="F5" s="16"/>
      <c r="G5" s="16"/>
      <c r="H5" s="15"/>
      <c r="I5" s="15"/>
    </row>
    <row r="6" spans="2:11" ht="17" thickBot="1" x14ac:dyDescent="0.25">
      <c r="B6" s="15"/>
      <c r="C6" s="15"/>
      <c r="D6" s="16"/>
      <c r="E6" s="15"/>
      <c r="F6" s="15"/>
      <c r="G6" s="15"/>
      <c r="H6" s="15"/>
      <c r="I6" s="15"/>
    </row>
    <row r="7" spans="2:11" x14ac:dyDescent="0.2">
      <c r="B7" s="27"/>
      <c r="C7" s="26"/>
      <c r="D7" s="26"/>
      <c r="E7" s="26"/>
      <c r="F7" s="26"/>
      <c r="G7" s="26"/>
      <c r="H7" s="26"/>
      <c r="I7" s="26"/>
      <c r="J7" s="25"/>
    </row>
    <row r="8" spans="2:11" s="5" customFormat="1" ht="18" x14ac:dyDescent="0.2">
      <c r="B8" s="132"/>
      <c r="C8" s="24" t="s">
        <v>35</v>
      </c>
      <c r="D8" s="133" t="s">
        <v>16</v>
      </c>
      <c r="E8" s="24" t="s">
        <v>7</v>
      </c>
      <c r="F8" s="24"/>
      <c r="G8" s="24" t="s">
        <v>15</v>
      </c>
      <c r="H8" s="24"/>
      <c r="I8" s="24" t="s">
        <v>0</v>
      </c>
      <c r="J8" s="134"/>
    </row>
    <row r="9" spans="2:11" s="5" customFormat="1" ht="18" x14ac:dyDescent="0.2">
      <c r="B9" s="37"/>
      <c r="C9" s="23"/>
      <c r="D9" s="45"/>
      <c r="E9" s="23"/>
      <c r="F9" s="23"/>
      <c r="G9" s="23"/>
      <c r="H9" s="23"/>
      <c r="I9" s="23"/>
      <c r="J9" s="22"/>
    </row>
    <row r="10" spans="2:11" s="5" customFormat="1" ht="19" thickBot="1" x14ac:dyDescent="0.25">
      <c r="B10" s="37"/>
      <c r="C10" s="23" t="s">
        <v>95</v>
      </c>
      <c r="D10" s="45"/>
      <c r="E10" s="23"/>
      <c r="F10" s="23"/>
      <c r="G10" s="23"/>
      <c r="H10" s="23"/>
      <c r="I10" s="23"/>
      <c r="J10" s="22"/>
    </row>
    <row r="11" spans="2:11" s="5" customFormat="1" ht="19" thickBot="1" x14ac:dyDescent="0.25">
      <c r="B11" s="37"/>
      <c r="C11" s="158" t="s">
        <v>36</v>
      </c>
      <c r="D11" s="29" t="s">
        <v>5</v>
      </c>
      <c r="E11" s="53">
        <f>'Research data'!H7/100</f>
        <v>0.38</v>
      </c>
      <c r="F11" s="28"/>
      <c r="G11" s="28"/>
      <c r="H11" s="44"/>
      <c r="I11" s="153" t="s">
        <v>63</v>
      </c>
      <c r="J11" s="22"/>
    </row>
    <row r="12" spans="2:11" s="5" customFormat="1" ht="19" thickBot="1" x14ac:dyDescent="0.25">
      <c r="B12" s="37"/>
      <c r="C12" s="141" t="s">
        <v>110</v>
      </c>
      <c r="D12" s="29" t="s">
        <v>5</v>
      </c>
      <c r="E12" s="53">
        <v>0.42</v>
      </c>
      <c r="F12" s="28"/>
      <c r="G12" s="28"/>
      <c r="H12" s="44"/>
      <c r="I12" s="153" t="s">
        <v>64</v>
      </c>
      <c r="J12" s="22"/>
    </row>
    <row r="13" spans="2:11" ht="17" thickBot="1" x14ac:dyDescent="0.25">
      <c r="B13" s="32"/>
      <c r="C13" s="48" t="s">
        <v>38</v>
      </c>
      <c r="D13" s="33" t="s">
        <v>5</v>
      </c>
      <c r="E13" s="53">
        <v>0.9</v>
      </c>
      <c r="F13" s="28"/>
      <c r="G13" s="28"/>
      <c r="H13" s="28"/>
      <c r="I13" s="31" t="s">
        <v>64</v>
      </c>
      <c r="J13" s="138"/>
      <c r="K13" s="3"/>
    </row>
    <row r="14" spans="2:11" ht="17" thickBot="1" x14ac:dyDescent="0.25">
      <c r="B14" s="32"/>
      <c r="C14" s="48" t="s">
        <v>39</v>
      </c>
      <c r="D14" s="33" t="s">
        <v>5</v>
      </c>
      <c r="E14" s="49">
        <v>1</v>
      </c>
      <c r="F14" s="28"/>
      <c r="G14" s="28"/>
      <c r="H14" s="28"/>
      <c r="I14" s="31" t="s">
        <v>64</v>
      </c>
      <c r="J14" s="138"/>
      <c r="K14" s="3"/>
    </row>
    <row r="15" spans="2:11" ht="17" thickBot="1" x14ac:dyDescent="0.25">
      <c r="B15" s="32"/>
      <c r="C15" s="48" t="s">
        <v>41</v>
      </c>
      <c r="D15" s="33" t="s">
        <v>5</v>
      </c>
      <c r="E15" s="49">
        <v>0</v>
      </c>
      <c r="F15" s="28"/>
      <c r="G15" s="28"/>
      <c r="H15" s="28"/>
      <c r="I15" s="31" t="s">
        <v>64</v>
      </c>
      <c r="J15" s="138"/>
      <c r="K15" s="3"/>
    </row>
    <row r="16" spans="2:11" ht="17" thickBot="1" x14ac:dyDescent="0.25">
      <c r="B16" s="32"/>
      <c r="C16" s="48" t="s">
        <v>11</v>
      </c>
      <c r="D16" s="33" t="s">
        <v>5</v>
      </c>
      <c r="E16" s="49">
        <v>1</v>
      </c>
      <c r="F16" s="28"/>
      <c r="G16" s="28"/>
      <c r="H16" s="28"/>
      <c r="I16" s="31" t="s">
        <v>64</v>
      </c>
      <c r="J16" s="138"/>
      <c r="K16" s="3"/>
    </row>
    <row r="17" spans="2:11" s="2" customFormat="1" ht="17" thickBot="1" x14ac:dyDescent="0.25">
      <c r="B17" s="32"/>
      <c r="C17" s="47" t="s">
        <v>44</v>
      </c>
      <c r="D17" s="33" t="s">
        <v>5</v>
      </c>
      <c r="E17" s="31">
        <v>0.1</v>
      </c>
      <c r="F17" s="28"/>
      <c r="G17" s="28"/>
      <c r="H17" s="28"/>
      <c r="I17" s="31" t="s">
        <v>64</v>
      </c>
      <c r="J17" s="139"/>
      <c r="K17" s="1"/>
    </row>
    <row r="18" spans="2:11" s="2" customFormat="1" ht="17" thickBot="1" x14ac:dyDescent="0.25">
      <c r="B18" s="32"/>
      <c r="C18" s="48" t="s">
        <v>45</v>
      </c>
      <c r="D18" s="33" t="s">
        <v>5</v>
      </c>
      <c r="E18" s="31">
        <v>0.7</v>
      </c>
      <c r="F18" s="28"/>
      <c r="G18" s="28"/>
      <c r="H18" s="28"/>
      <c r="I18" s="31" t="s">
        <v>64</v>
      </c>
      <c r="J18" s="139"/>
      <c r="K18" s="1"/>
    </row>
    <row r="19" spans="2:11" ht="17" thickBot="1" x14ac:dyDescent="0.25">
      <c r="B19" s="32"/>
      <c r="C19" s="48" t="s">
        <v>46</v>
      </c>
      <c r="D19" s="33" t="s">
        <v>103</v>
      </c>
      <c r="E19" s="53">
        <f>'Research data'!H6</f>
        <v>45</v>
      </c>
      <c r="F19" s="28"/>
      <c r="G19" s="51" t="s">
        <v>31</v>
      </c>
      <c r="H19" s="28"/>
      <c r="I19" s="31" t="s">
        <v>64</v>
      </c>
      <c r="J19" s="138"/>
    </row>
    <row r="20" spans="2:11" ht="17" thickBot="1" x14ac:dyDescent="0.25">
      <c r="B20" s="32"/>
      <c r="C20" s="48" t="s">
        <v>47</v>
      </c>
      <c r="D20" s="33" t="s">
        <v>103</v>
      </c>
      <c r="E20" s="53">
        <v>49.736840000000001</v>
      </c>
      <c r="F20" s="28"/>
      <c r="G20" s="51" t="s">
        <v>65</v>
      </c>
      <c r="H20" s="28"/>
      <c r="I20" s="31" t="s">
        <v>64</v>
      </c>
      <c r="J20" s="138"/>
    </row>
    <row r="21" spans="2:11" x14ac:dyDescent="0.2">
      <c r="B21" s="32"/>
      <c r="C21" s="135"/>
      <c r="D21" s="136"/>
      <c r="E21" s="130"/>
      <c r="F21" s="30"/>
      <c r="G21" s="137"/>
      <c r="H21" s="30"/>
      <c r="I21" s="30"/>
      <c r="J21" s="138"/>
    </row>
    <row r="22" spans="2:11" ht="17" thickBot="1" x14ac:dyDescent="0.25">
      <c r="B22" s="32"/>
      <c r="C22" s="23" t="s">
        <v>109</v>
      </c>
      <c r="D22" s="136"/>
      <c r="E22" s="130"/>
      <c r="F22" s="30"/>
      <c r="G22" s="137"/>
      <c r="H22" s="30"/>
      <c r="I22" s="30"/>
      <c r="J22" s="138"/>
    </row>
    <row r="23" spans="2:11" ht="17" thickBot="1" x14ac:dyDescent="0.25">
      <c r="B23" s="32"/>
      <c r="C23" s="48" t="s">
        <v>48</v>
      </c>
      <c r="D23" s="33" t="s">
        <v>37</v>
      </c>
      <c r="E23" s="49">
        <f>'Research data'!H15</f>
        <v>38250000</v>
      </c>
      <c r="F23" s="28"/>
      <c r="G23" s="51" t="s">
        <v>9</v>
      </c>
      <c r="H23" s="28"/>
      <c r="I23" s="164" t="s">
        <v>63</v>
      </c>
      <c r="J23" s="140"/>
    </row>
    <row r="24" spans="2:11" ht="17" thickBot="1" x14ac:dyDescent="0.25">
      <c r="B24" s="32"/>
      <c r="C24" s="48" t="s">
        <v>49</v>
      </c>
      <c r="D24" s="33" t="s">
        <v>37</v>
      </c>
      <c r="E24" s="49">
        <v>0</v>
      </c>
      <c r="F24" s="28"/>
      <c r="G24" s="51" t="s">
        <v>66</v>
      </c>
      <c r="H24" s="28"/>
      <c r="I24" s="31" t="s">
        <v>64</v>
      </c>
      <c r="J24" s="140"/>
    </row>
    <row r="25" spans="2:11" ht="17" thickBot="1" x14ac:dyDescent="0.25">
      <c r="B25" s="32"/>
      <c r="C25" s="48" t="s">
        <v>13</v>
      </c>
      <c r="D25" s="33" t="s">
        <v>37</v>
      </c>
      <c r="E25" s="49">
        <v>0</v>
      </c>
      <c r="F25" s="28"/>
      <c r="G25" s="51" t="s">
        <v>27</v>
      </c>
      <c r="H25" s="28"/>
      <c r="I25" s="31" t="s">
        <v>64</v>
      </c>
      <c r="J25" s="138"/>
    </row>
    <row r="26" spans="2:11" ht="17" thickBot="1" x14ac:dyDescent="0.25">
      <c r="B26" s="32"/>
      <c r="C26" s="48" t="s">
        <v>50</v>
      </c>
      <c r="D26" s="33" t="s">
        <v>37</v>
      </c>
      <c r="E26" s="49">
        <v>0</v>
      </c>
      <c r="F26" s="28"/>
      <c r="G26" s="51" t="s">
        <v>30</v>
      </c>
      <c r="H26" s="28"/>
      <c r="I26" s="31" t="s">
        <v>64</v>
      </c>
      <c r="J26" s="138"/>
    </row>
    <row r="27" spans="2:11" ht="17" thickBot="1" x14ac:dyDescent="0.25">
      <c r="B27" s="32"/>
      <c r="C27" s="48" t="s">
        <v>51</v>
      </c>
      <c r="D27" s="33" t="s">
        <v>62</v>
      </c>
      <c r="E27" s="129">
        <f>'Research data'!H18</f>
        <v>315000</v>
      </c>
      <c r="F27" s="28"/>
      <c r="G27" s="51" t="s">
        <v>67</v>
      </c>
      <c r="H27" s="28"/>
      <c r="I27" s="31" t="s">
        <v>122</v>
      </c>
      <c r="J27" s="138"/>
    </row>
    <row r="28" spans="2:11" ht="17" thickBot="1" x14ac:dyDescent="0.25">
      <c r="B28" s="32"/>
      <c r="C28" s="48" t="s">
        <v>52</v>
      </c>
      <c r="D28" s="33" t="s">
        <v>61</v>
      </c>
      <c r="E28" s="49">
        <f>'Research data'!H20</f>
        <v>157.5</v>
      </c>
      <c r="F28" s="28"/>
      <c r="G28" s="51" t="s">
        <v>68</v>
      </c>
      <c r="H28" s="28"/>
      <c r="I28" s="31" t="s">
        <v>122</v>
      </c>
      <c r="J28" s="138"/>
    </row>
    <row r="29" spans="2:11" ht="17" thickBot="1" x14ac:dyDescent="0.25">
      <c r="B29" s="32"/>
      <c r="C29" s="48" t="s">
        <v>53</v>
      </c>
      <c r="D29" s="33" t="s">
        <v>61</v>
      </c>
      <c r="E29" s="49">
        <v>0</v>
      </c>
      <c r="F29" s="28"/>
      <c r="G29" s="51" t="s">
        <v>69</v>
      </c>
      <c r="H29" s="28"/>
      <c r="I29" s="31" t="s">
        <v>64</v>
      </c>
      <c r="J29" s="138"/>
    </row>
    <row r="30" spans="2:11" ht="17" thickBot="1" x14ac:dyDescent="0.25">
      <c r="B30" s="32"/>
      <c r="C30" s="48" t="s">
        <v>56</v>
      </c>
      <c r="D30" s="33" t="s">
        <v>3</v>
      </c>
      <c r="E30" s="53">
        <v>0.1</v>
      </c>
      <c r="F30" s="28"/>
      <c r="G30" s="51" t="s">
        <v>26</v>
      </c>
      <c r="H30" s="28"/>
      <c r="I30" s="31" t="s">
        <v>64</v>
      </c>
      <c r="J30" s="138"/>
    </row>
    <row r="31" spans="2:11" ht="17" thickBot="1" x14ac:dyDescent="0.25">
      <c r="B31" s="32"/>
      <c r="C31" s="48" t="s">
        <v>43</v>
      </c>
      <c r="D31" s="33" t="s">
        <v>12</v>
      </c>
      <c r="E31" s="49">
        <v>1</v>
      </c>
      <c r="F31" s="28"/>
      <c r="G31" s="28"/>
      <c r="H31" s="28"/>
      <c r="I31" s="31" t="s">
        <v>64</v>
      </c>
      <c r="J31" s="138"/>
    </row>
    <row r="32" spans="2:11" x14ac:dyDescent="0.2">
      <c r="B32" s="32"/>
      <c r="C32" s="135"/>
      <c r="D32" s="136"/>
      <c r="E32" s="130"/>
      <c r="F32" s="30"/>
      <c r="G32" s="30"/>
      <c r="H32" s="30"/>
      <c r="I32" s="30"/>
      <c r="J32" s="138"/>
    </row>
    <row r="33" spans="2:10" ht="17" thickBot="1" x14ac:dyDescent="0.25">
      <c r="B33" s="32"/>
      <c r="C33" s="23" t="s">
        <v>8</v>
      </c>
      <c r="D33" s="136"/>
      <c r="E33" s="130"/>
      <c r="F33" s="30"/>
      <c r="G33" s="137"/>
      <c r="H33" s="30"/>
      <c r="I33" s="30"/>
      <c r="J33" s="138"/>
    </row>
    <row r="34" spans="2:10" ht="17" thickBot="1" x14ac:dyDescent="0.25">
      <c r="B34" s="32"/>
      <c r="C34" s="48" t="s">
        <v>42</v>
      </c>
      <c r="D34" s="33" t="s">
        <v>4</v>
      </c>
      <c r="E34" s="49">
        <f>'Research data'!H10</f>
        <v>0.1</v>
      </c>
      <c r="F34" s="28"/>
      <c r="G34" s="28" t="s">
        <v>17</v>
      </c>
      <c r="H34" s="28"/>
      <c r="I34" s="52" t="s">
        <v>117</v>
      </c>
      <c r="J34" s="138"/>
    </row>
    <row r="35" spans="2:10" ht="17" thickBot="1" x14ac:dyDescent="0.25">
      <c r="B35" s="32"/>
      <c r="C35" s="48" t="s">
        <v>54</v>
      </c>
      <c r="D35" s="33" t="s">
        <v>2</v>
      </c>
      <c r="E35" s="49">
        <f>'Research data'!H11</f>
        <v>1.5</v>
      </c>
      <c r="F35" s="28"/>
      <c r="G35" s="51" t="s">
        <v>29</v>
      </c>
      <c r="H35" s="28"/>
      <c r="I35" s="153" t="s">
        <v>114</v>
      </c>
      <c r="J35" s="138"/>
    </row>
    <row r="36" spans="2:10" ht="17" thickBot="1" x14ac:dyDescent="0.25">
      <c r="B36" s="32"/>
      <c r="C36" s="48" t="s">
        <v>55</v>
      </c>
      <c r="D36" s="33" t="s">
        <v>2</v>
      </c>
      <c r="E36" s="156">
        <f>'Research data'!H12</f>
        <v>25</v>
      </c>
      <c r="F36" s="28"/>
      <c r="G36" s="51" t="s">
        <v>28</v>
      </c>
      <c r="H36" s="28"/>
      <c r="I36" s="153" t="s">
        <v>114</v>
      </c>
      <c r="J36" s="138"/>
    </row>
    <row r="37" spans="2:10" ht="17" thickBot="1" x14ac:dyDescent="0.25">
      <c r="B37" s="32"/>
      <c r="C37" s="48" t="s">
        <v>40</v>
      </c>
      <c r="D37" s="33" t="s">
        <v>5</v>
      </c>
      <c r="E37" s="49">
        <v>0</v>
      </c>
      <c r="F37" s="28"/>
      <c r="G37" s="28"/>
      <c r="H37" s="28"/>
      <c r="I37" s="31" t="s">
        <v>64</v>
      </c>
      <c r="J37" s="138"/>
    </row>
    <row r="38" spans="2:10" ht="17" thickBot="1" x14ac:dyDescent="0.25">
      <c r="B38" s="32"/>
      <c r="C38" s="48" t="s">
        <v>57</v>
      </c>
      <c r="D38" s="33" t="s">
        <v>5</v>
      </c>
      <c r="E38" s="49">
        <v>26820</v>
      </c>
      <c r="F38" s="28"/>
      <c r="G38" s="28"/>
      <c r="H38" s="28"/>
      <c r="I38" s="31" t="s">
        <v>64</v>
      </c>
      <c r="J38" s="138"/>
    </row>
    <row r="39" spans="2:10" ht="17" thickBot="1" x14ac:dyDescent="0.25">
      <c r="B39" s="32"/>
      <c r="C39" s="48" t="s">
        <v>14</v>
      </c>
      <c r="D39" s="33" t="s">
        <v>5</v>
      </c>
      <c r="E39" s="49">
        <v>0</v>
      </c>
      <c r="F39" s="28"/>
      <c r="G39" s="28"/>
      <c r="H39" s="28"/>
      <c r="I39" s="31" t="s">
        <v>64</v>
      </c>
      <c r="J39" s="138"/>
    </row>
    <row r="40" spans="2:10" ht="17" thickBot="1" x14ac:dyDescent="0.25">
      <c r="B40" s="32"/>
      <c r="C40" s="48" t="s">
        <v>58</v>
      </c>
      <c r="D40" s="33" t="s">
        <v>5</v>
      </c>
      <c r="E40" s="49">
        <v>193680</v>
      </c>
      <c r="F40" s="28"/>
      <c r="G40" s="28"/>
      <c r="H40" s="28"/>
      <c r="I40" s="31" t="s">
        <v>64</v>
      </c>
      <c r="J40" s="138"/>
    </row>
    <row r="41" spans="2:10" ht="17" thickBot="1" x14ac:dyDescent="0.25">
      <c r="B41" s="32"/>
      <c r="C41" s="48" t="s">
        <v>60</v>
      </c>
      <c r="D41" s="33" t="s">
        <v>5</v>
      </c>
      <c r="E41" s="49">
        <v>32040</v>
      </c>
      <c r="F41" s="28"/>
      <c r="G41" s="28"/>
      <c r="H41" s="28"/>
      <c r="I41" s="31" t="s">
        <v>64</v>
      </c>
      <c r="J41" s="138"/>
    </row>
    <row r="42" spans="2:10" ht="17" thickBot="1" x14ac:dyDescent="0.25">
      <c r="B42" s="32"/>
      <c r="C42" s="48" t="s">
        <v>59</v>
      </c>
      <c r="D42" s="33" t="s">
        <v>5</v>
      </c>
      <c r="E42" s="49">
        <v>21600</v>
      </c>
      <c r="F42" s="28"/>
      <c r="G42" s="28"/>
      <c r="H42" s="28"/>
      <c r="I42" s="31" t="s">
        <v>64</v>
      </c>
      <c r="J42" s="138"/>
    </row>
    <row r="43" spans="2:10" ht="20" customHeight="1" thickBot="1" x14ac:dyDescent="0.25">
      <c r="B43" s="34"/>
      <c r="C43" s="35"/>
      <c r="D43" s="35"/>
      <c r="E43" s="35"/>
      <c r="F43" s="35"/>
      <c r="G43" s="35"/>
      <c r="H43" s="35"/>
      <c r="I43" s="35"/>
      <c r="J43" s="6"/>
    </row>
    <row r="44" spans="2:10" x14ac:dyDescent="0.2">
      <c r="B44" s="36"/>
      <c r="C44" s="36"/>
      <c r="D44" s="36"/>
      <c r="E44" s="36"/>
      <c r="F44" s="36"/>
      <c r="G44" s="36"/>
      <c r="H44" s="36"/>
      <c r="I44" s="36"/>
    </row>
    <row r="45" spans="2:10" x14ac:dyDescent="0.2">
      <c r="B45" s="15"/>
      <c r="C45" s="15"/>
      <c r="D45" s="15"/>
      <c r="E45" s="15"/>
      <c r="F45" s="15"/>
      <c r="G45" s="15"/>
      <c r="H45" s="15"/>
      <c r="I45" s="15"/>
    </row>
    <row r="46" spans="2:10" x14ac:dyDescent="0.2">
      <c r="B46" s="15"/>
      <c r="F46" s="15"/>
      <c r="G46" s="15"/>
      <c r="H46" s="15"/>
      <c r="I46" s="15"/>
    </row>
    <row r="47" spans="2:10" x14ac:dyDescent="0.2">
      <c r="B47" s="15"/>
      <c r="F47" s="15"/>
      <c r="G47" s="15"/>
      <c r="H47" s="15"/>
      <c r="I47" s="15"/>
    </row>
    <row r="48" spans="2:10" x14ac:dyDescent="0.2">
      <c r="B48" s="15"/>
      <c r="F48" s="15"/>
      <c r="G48" s="15"/>
      <c r="H48" s="15"/>
      <c r="I48" s="15"/>
    </row>
    <row r="49" spans="2:9" x14ac:dyDescent="0.2">
      <c r="B49" s="15"/>
      <c r="F49" s="15"/>
      <c r="G49" s="15"/>
      <c r="H49" s="15"/>
      <c r="I49" s="15"/>
    </row>
    <row r="50" spans="2:9" x14ac:dyDescent="0.2">
      <c r="B50" s="15"/>
      <c r="F50" s="15"/>
      <c r="G50" s="15"/>
      <c r="H50" s="15"/>
      <c r="I50" s="15"/>
    </row>
    <row r="51" spans="2:9" x14ac:dyDescent="0.2">
      <c r="B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P24"/>
  <sheetViews>
    <sheetView topLeftCell="F2" workbookViewId="0">
      <selection activeCell="P29" sqref="P29"/>
    </sheetView>
  </sheetViews>
  <sheetFormatPr baseColWidth="10" defaultRowHeight="16" x14ac:dyDescent="0.2"/>
  <cols>
    <col min="1" max="1" width="3.42578125" style="54" customWidth="1"/>
    <col min="2" max="2" width="4.28515625" style="54" customWidth="1"/>
    <col min="3" max="3" width="35.85546875" style="54" customWidth="1"/>
    <col min="4" max="4" width="16.5703125" style="54" hidden="1" customWidth="1"/>
    <col min="5" max="5" width="13.85546875" style="54" hidden="1" customWidth="1"/>
    <col min="6" max="6" width="11.140625" style="54" customWidth="1"/>
    <col min="7" max="7" width="2.42578125" style="54" customWidth="1"/>
    <col min="8" max="8" width="12.42578125" style="54" customWidth="1"/>
    <col min="9" max="9" width="2.85546875" style="54" customWidth="1"/>
    <col min="10" max="10" width="11.5703125" style="79" customWidth="1"/>
    <col min="11" max="11" width="2.42578125" style="79" customWidth="1"/>
    <col min="12" max="12" width="9.28515625" style="79" customWidth="1"/>
    <col min="13" max="13" width="2.85546875" style="79" customWidth="1"/>
    <col min="14" max="14" width="10" style="79" customWidth="1"/>
    <col min="15" max="15" width="2.85546875" style="54" customWidth="1"/>
    <col min="16" max="16" width="78.5703125" style="54" customWidth="1"/>
    <col min="17" max="16384" width="10.7109375" style="54"/>
  </cols>
  <sheetData>
    <row r="1" spans="2:16" ht="17" thickBot="1" x14ac:dyDescent="0.25"/>
    <row r="2" spans="2:16" x14ac:dyDescent="0.2">
      <c r="B2" s="55"/>
      <c r="C2" s="56"/>
      <c r="D2" s="56"/>
      <c r="E2" s="56"/>
      <c r="F2" s="56"/>
      <c r="G2" s="56"/>
      <c r="H2" s="56"/>
      <c r="I2" s="56"/>
      <c r="J2" s="80"/>
      <c r="K2" s="80"/>
      <c r="L2" s="80"/>
      <c r="M2" s="80"/>
      <c r="N2" s="80"/>
      <c r="O2" s="56"/>
      <c r="P2" s="56"/>
    </row>
    <row r="3" spans="2:16" s="38" customFormat="1" x14ac:dyDescent="0.2">
      <c r="B3" s="37"/>
      <c r="C3" s="125" t="s">
        <v>101</v>
      </c>
      <c r="D3" s="17"/>
      <c r="E3" s="17"/>
      <c r="F3" s="125" t="s">
        <v>16</v>
      </c>
      <c r="G3" s="125"/>
      <c r="H3" s="125" t="s">
        <v>89</v>
      </c>
      <c r="I3" s="125"/>
      <c r="J3" s="126" t="s">
        <v>63</v>
      </c>
      <c r="K3" s="126"/>
      <c r="L3" s="126" t="s">
        <v>114</v>
      </c>
      <c r="M3" s="126"/>
      <c r="N3" s="126" t="s">
        <v>117</v>
      </c>
      <c r="O3" s="125"/>
      <c r="P3" s="125" t="s">
        <v>123</v>
      </c>
    </row>
    <row r="4" spans="2:16" x14ac:dyDescent="0.2">
      <c r="B4" s="57"/>
      <c r="C4" s="81"/>
      <c r="D4" s="81"/>
      <c r="E4" s="81"/>
      <c r="F4" s="81"/>
      <c r="G4" s="81"/>
      <c r="H4" s="82"/>
      <c r="I4" s="82"/>
      <c r="J4" s="127"/>
      <c r="K4" s="127"/>
      <c r="L4" s="127"/>
      <c r="M4" s="127"/>
      <c r="N4" s="127"/>
      <c r="O4" s="127"/>
      <c r="P4" s="17"/>
    </row>
    <row r="5" spans="2:16" ht="17" thickBot="1" x14ac:dyDescent="0.25">
      <c r="B5" s="57"/>
      <c r="C5" s="46" t="s">
        <v>95</v>
      </c>
      <c r="D5" s="46"/>
      <c r="E5" s="46"/>
      <c r="F5" s="46"/>
      <c r="G5" s="46"/>
      <c r="H5" s="18"/>
      <c r="I5" s="18"/>
      <c r="J5" s="18"/>
      <c r="K5" s="18"/>
      <c r="L5" s="18"/>
      <c r="M5" s="18"/>
      <c r="N5" s="18"/>
      <c r="O5" s="18"/>
      <c r="P5" s="83"/>
    </row>
    <row r="6" spans="2:16" ht="17" thickBot="1" x14ac:dyDescent="0.25">
      <c r="B6" s="57"/>
      <c r="C6" s="84" t="s">
        <v>32</v>
      </c>
      <c r="D6" s="84"/>
      <c r="E6" s="84"/>
      <c r="F6" s="121" t="s">
        <v>96</v>
      </c>
      <c r="G6" s="128"/>
      <c r="H6" s="87">
        <f>ROUND(45,0)</f>
        <v>45</v>
      </c>
      <c r="I6" s="86"/>
      <c r="J6" s="87">
        <f>Notes!D12/1000</f>
        <v>45</v>
      </c>
      <c r="K6" s="88"/>
      <c r="L6" s="88"/>
      <c r="M6" s="88"/>
      <c r="P6" s="83"/>
    </row>
    <row r="7" spans="2:16" ht="17" thickBot="1" x14ac:dyDescent="0.25">
      <c r="B7" s="57"/>
      <c r="C7" s="89" t="s">
        <v>141</v>
      </c>
      <c r="D7" s="84"/>
      <c r="E7" s="84"/>
      <c r="F7" s="163" t="s">
        <v>3</v>
      </c>
      <c r="G7" s="128"/>
      <c r="H7" s="87">
        <f>ROUND(38,0)</f>
        <v>38</v>
      </c>
      <c r="I7" s="86"/>
      <c r="J7" s="87">
        <f>Notes!D14</f>
        <v>38</v>
      </c>
      <c r="K7" s="88"/>
      <c r="L7" s="88"/>
      <c r="M7" s="88"/>
      <c r="P7" s="83"/>
    </row>
    <row r="8" spans="2:16" x14ac:dyDescent="0.2">
      <c r="B8" s="57"/>
      <c r="C8" s="93"/>
      <c r="D8" s="93"/>
      <c r="E8" s="93"/>
      <c r="F8" s="58"/>
      <c r="G8" s="58"/>
      <c r="H8" s="91"/>
      <c r="I8" s="91"/>
      <c r="J8" s="91"/>
      <c r="K8" s="91"/>
      <c r="L8" s="91"/>
      <c r="M8" s="91"/>
      <c r="P8" s="83"/>
    </row>
    <row r="9" spans="2:16" ht="17" thickBot="1" x14ac:dyDescent="0.25">
      <c r="B9" s="57"/>
      <c r="C9" s="46" t="s">
        <v>8</v>
      </c>
      <c r="D9" s="46"/>
      <c r="E9" s="46"/>
      <c r="F9" s="46"/>
      <c r="G9" s="46"/>
      <c r="H9" s="19"/>
      <c r="I9" s="19"/>
      <c r="J9" s="20"/>
      <c r="K9" s="20"/>
      <c r="L9" s="20"/>
      <c r="M9" s="20"/>
      <c r="N9" s="94"/>
      <c r="P9" s="83"/>
    </row>
    <row r="10" spans="2:16" ht="17" thickBot="1" x14ac:dyDescent="0.25">
      <c r="B10" s="57"/>
      <c r="C10" s="89" t="s">
        <v>17</v>
      </c>
      <c r="D10" s="89"/>
      <c r="E10" s="89"/>
      <c r="F10" s="85" t="s">
        <v>4</v>
      </c>
      <c r="G10" s="86"/>
      <c r="H10" s="96">
        <f>ROUND(0.1,1)</f>
        <v>0.1</v>
      </c>
      <c r="I10" s="90"/>
      <c r="J10" s="91"/>
      <c r="K10" s="91"/>
      <c r="L10" s="91"/>
      <c r="M10" s="91"/>
      <c r="N10" s="92">
        <v>0.1</v>
      </c>
      <c r="P10" s="148" t="s">
        <v>115</v>
      </c>
    </row>
    <row r="11" spans="2:16" ht="17" thickBot="1" x14ac:dyDescent="0.25">
      <c r="B11" s="57"/>
      <c r="C11" s="95" t="s">
        <v>1</v>
      </c>
      <c r="D11" s="95"/>
      <c r="E11" s="95"/>
      <c r="F11" s="85" t="s">
        <v>2</v>
      </c>
      <c r="G11" s="86"/>
      <c r="H11" s="96">
        <f>ROUND(1.5,1)</f>
        <v>1.5</v>
      </c>
      <c r="I11" s="91"/>
      <c r="J11" s="91"/>
      <c r="K11" s="91"/>
      <c r="L11" s="145">
        <f>Notes!D50/12</f>
        <v>1.5</v>
      </c>
      <c r="M11" s="91"/>
      <c r="N11" s="82"/>
      <c r="P11" s="50" t="s">
        <v>72</v>
      </c>
    </row>
    <row r="12" spans="2:16" ht="17" thickBot="1" x14ac:dyDescent="0.25">
      <c r="B12" s="57"/>
      <c r="C12" s="97" t="s">
        <v>6</v>
      </c>
      <c r="D12" s="97"/>
      <c r="E12" s="97"/>
      <c r="F12" s="85" t="s">
        <v>2</v>
      </c>
      <c r="G12" s="86"/>
      <c r="H12" s="98">
        <f>ROUND(25,0)</f>
        <v>25</v>
      </c>
      <c r="I12" s="91"/>
      <c r="J12" s="91"/>
      <c r="K12" s="91"/>
      <c r="L12" s="87">
        <f>Notes!D51</f>
        <v>25</v>
      </c>
      <c r="M12" s="91"/>
      <c r="N12" s="82"/>
      <c r="P12" s="146" t="s">
        <v>116</v>
      </c>
    </row>
    <row r="13" spans="2:16" x14ac:dyDescent="0.2">
      <c r="B13" s="57"/>
      <c r="C13" s="46"/>
      <c r="D13" s="46"/>
      <c r="E13" s="46"/>
      <c r="F13" s="46"/>
      <c r="G13" s="46"/>
      <c r="H13" s="20"/>
      <c r="I13" s="20"/>
      <c r="J13" s="20"/>
      <c r="K13" s="20"/>
      <c r="L13" s="20"/>
      <c r="M13" s="20"/>
      <c r="N13" s="94"/>
      <c r="P13" s="83"/>
    </row>
    <row r="14" spans="2:16" ht="17" thickBot="1" x14ac:dyDescent="0.25">
      <c r="B14" s="57"/>
      <c r="C14" s="21" t="s">
        <v>102</v>
      </c>
      <c r="D14" s="21"/>
      <c r="E14" s="21"/>
      <c r="F14" s="21"/>
      <c r="G14" s="46"/>
      <c r="H14" s="20"/>
      <c r="I14" s="20"/>
      <c r="J14" s="20"/>
      <c r="K14" s="20"/>
      <c r="L14" s="20"/>
      <c r="M14" s="20"/>
      <c r="N14" s="94"/>
      <c r="P14" s="142"/>
    </row>
    <row r="15" spans="2:16" ht="17" thickBot="1" x14ac:dyDescent="0.25">
      <c r="B15" s="57"/>
      <c r="C15" s="131" t="s">
        <v>104</v>
      </c>
      <c r="D15" s="21"/>
      <c r="E15" s="21"/>
      <c r="F15" s="122" t="s">
        <v>37</v>
      </c>
      <c r="G15" s="123"/>
      <c r="H15" s="99">
        <f>ROUND(H16*H6*1000,2)</f>
        <v>38250000</v>
      </c>
      <c r="I15" s="20"/>
      <c r="J15" s="99">
        <f>J16*H6*1000</f>
        <v>38250000</v>
      </c>
      <c r="K15" s="91"/>
      <c r="L15" s="91"/>
      <c r="M15" s="91"/>
      <c r="N15" s="94"/>
      <c r="P15" s="166" t="s">
        <v>143</v>
      </c>
    </row>
    <row r="16" spans="2:16" ht="17" thickBot="1" x14ac:dyDescent="0.25">
      <c r="B16" s="57"/>
      <c r="C16" s="131" t="s">
        <v>105</v>
      </c>
      <c r="D16" s="100"/>
      <c r="E16" s="100"/>
      <c r="F16" s="121" t="s">
        <v>97</v>
      </c>
      <c r="G16" s="128"/>
      <c r="H16" s="99">
        <f>J16</f>
        <v>850</v>
      </c>
      <c r="I16" s="91"/>
      <c r="J16" s="105">
        <f>Notes!D13</f>
        <v>850</v>
      </c>
      <c r="K16" s="91"/>
      <c r="L16" s="91"/>
      <c r="M16" s="91"/>
      <c r="N16" s="94"/>
      <c r="P16" s="166"/>
    </row>
    <row r="17" spans="2:16" ht="17" thickBot="1" x14ac:dyDescent="0.25">
      <c r="B17" s="57"/>
      <c r="C17" s="147" t="s">
        <v>111</v>
      </c>
      <c r="D17" s="100"/>
      <c r="E17" s="100"/>
      <c r="F17" s="123" t="s">
        <v>62</v>
      </c>
      <c r="G17" s="128"/>
      <c r="H17" s="101">
        <f>H18+H21</f>
        <v>1260000</v>
      </c>
      <c r="I17" s="91"/>
      <c r="J17" s="105">
        <f>Notes!D32</f>
        <v>1260000</v>
      </c>
      <c r="K17" s="91"/>
      <c r="L17" s="91"/>
      <c r="M17" s="91"/>
      <c r="N17" s="94"/>
      <c r="P17" s="166" t="s">
        <v>125</v>
      </c>
    </row>
    <row r="18" spans="2:16" ht="17" thickBot="1" x14ac:dyDescent="0.25">
      <c r="B18" s="57"/>
      <c r="C18" s="144" t="s">
        <v>106</v>
      </c>
      <c r="D18" s="46"/>
      <c r="E18" s="46"/>
      <c r="F18" s="155" t="s">
        <v>62</v>
      </c>
      <c r="G18" s="123"/>
      <c r="H18" s="101">
        <f>ROUND(H19*1000*H6,2)</f>
        <v>315000</v>
      </c>
      <c r="I18" s="20"/>
      <c r="J18" s="91"/>
      <c r="K18" s="91"/>
      <c r="L18" s="91"/>
      <c r="M18" s="91"/>
      <c r="N18" s="91"/>
      <c r="P18" s="50" t="s">
        <v>71</v>
      </c>
    </row>
    <row r="19" spans="2:16" ht="17" thickBot="1" x14ac:dyDescent="0.25">
      <c r="B19" s="57"/>
      <c r="C19" s="131" t="s">
        <v>107</v>
      </c>
      <c r="D19" s="46"/>
      <c r="E19" s="46"/>
      <c r="F19" s="123" t="s">
        <v>98</v>
      </c>
      <c r="G19" s="123"/>
      <c r="H19" s="101">
        <v>7</v>
      </c>
      <c r="I19" s="20"/>
      <c r="J19" s="91"/>
      <c r="K19" s="91"/>
      <c r="L19" s="91"/>
      <c r="M19" s="91"/>
      <c r="N19" s="91"/>
      <c r="P19" s="158" t="s">
        <v>131</v>
      </c>
    </row>
    <row r="20" spans="2:16" ht="17" thickBot="1" x14ac:dyDescent="0.25">
      <c r="B20" s="57"/>
      <c r="C20" s="143" t="s">
        <v>68</v>
      </c>
      <c r="D20" s="103"/>
      <c r="E20" s="103"/>
      <c r="F20" s="85" t="s">
        <v>61</v>
      </c>
      <c r="G20" s="86"/>
      <c r="H20" s="99">
        <f>ROUND(H22*H24/H23,2)</f>
        <v>157.5</v>
      </c>
      <c r="I20" s="91"/>
      <c r="J20" s="91"/>
      <c r="K20" s="91"/>
      <c r="L20" s="91"/>
      <c r="M20" s="91"/>
      <c r="N20" s="91"/>
      <c r="P20" s="158" t="s">
        <v>132</v>
      </c>
    </row>
    <row r="21" spans="2:16" ht="17" thickBot="1" x14ac:dyDescent="0.25">
      <c r="B21" s="57"/>
      <c r="C21" s="131" t="s">
        <v>68</v>
      </c>
      <c r="D21" s="102"/>
      <c r="E21" s="102"/>
      <c r="F21" s="85" t="s">
        <v>62</v>
      </c>
      <c r="G21" s="86"/>
      <c r="H21" s="99">
        <f>H20*H23</f>
        <v>945000</v>
      </c>
      <c r="I21" s="91"/>
      <c r="J21" s="91"/>
      <c r="K21" s="91"/>
      <c r="L21" s="91"/>
      <c r="M21" s="91"/>
      <c r="N21" s="91"/>
      <c r="P21" s="158" t="s">
        <v>136</v>
      </c>
    </row>
    <row r="22" spans="2:16" ht="17" thickBot="1" x14ac:dyDescent="0.25">
      <c r="B22" s="57"/>
      <c r="C22" s="131" t="s">
        <v>68</v>
      </c>
      <c r="D22" s="102"/>
      <c r="E22" s="102"/>
      <c r="F22" s="121" t="s">
        <v>99</v>
      </c>
      <c r="G22" s="128"/>
      <c r="H22" s="99">
        <f>J22</f>
        <v>3.5</v>
      </c>
      <c r="I22" s="91"/>
      <c r="J22" s="99">
        <f>Notes!D33</f>
        <v>3.5</v>
      </c>
      <c r="K22" s="91"/>
      <c r="L22" s="91"/>
      <c r="M22" s="91"/>
      <c r="N22" s="91"/>
      <c r="P22" s="168" t="s">
        <v>150</v>
      </c>
    </row>
    <row r="23" spans="2:16" ht="17" thickBot="1" x14ac:dyDescent="0.25">
      <c r="B23" s="57"/>
      <c r="C23" s="131" t="s">
        <v>108</v>
      </c>
      <c r="D23" s="83"/>
      <c r="E23" s="83"/>
      <c r="F23" s="83" t="s">
        <v>70</v>
      </c>
      <c r="G23" s="58"/>
      <c r="H23" s="104">
        <v>6000</v>
      </c>
      <c r="I23" s="58"/>
      <c r="J23" s="82"/>
      <c r="K23" s="94"/>
      <c r="L23" s="94"/>
      <c r="M23" s="94"/>
      <c r="N23" s="94"/>
      <c r="P23" s="167" t="s">
        <v>147</v>
      </c>
    </row>
    <row r="24" spans="2:16" ht="17" thickBot="1" x14ac:dyDescent="0.25">
      <c r="B24" s="57"/>
      <c r="C24" s="154" t="s">
        <v>124</v>
      </c>
      <c r="D24" s="83"/>
      <c r="E24" s="83"/>
      <c r="F24" s="124" t="s">
        <v>100</v>
      </c>
      <c r="G24" s="109"/>
      <c r="H24" s="104">
        <f>H23*H6</f>
        <v>270000</v>
      </c>
      <c r="I24" s="58"/>
      <c r="J24" s="82"/>
      <c r="K24" s="94"/>
      <c r="L24" s="94"/>
      <c r="M24" s="94"/>
      <c r="N24" s="94"/>
      <c r="P24" s="167" t="s">
        <v>144</v>
      </c>
    </row>
  </sheetData>
  <hyperlinks>
    <hyperlink ref="P18" r:id="rId1" location="issuecomment-18286997"/>
    <hyperlink ref="P11" r:id="rId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7" sqref="I17"/>
    </sheetView>
  </sheetViews>
  <sheetFormatPr baseColWidth="10" defaultColWidth="33.140625" defaultRowHeight="16" x14ac:dyDescent="0.2"/>
  <cols>
    <col min="1" max="1" width="3.5703125" style="59" customWidth="1"/>
    <col min="2" max="2" width="3.140625" style="59" customWidth="1"/>
    <col min="3" max="3" width="33.28515625" style="59" customWidth="1"/>
    <col min="4" max="4" width="16.140625" style="59" customWidth="1"/>
    <col min="5" max="5" width="10.28515625" style="59" customWidth="1"/>
    <col min="6" max="8" width="12.140625" style="59" customWidth="1"/>
    <col min="9" max="9" width="39" style="60" customWidth="1"/>
    <col min="10" max="10" width="130.140625" style="59" customWidth="1"/>
    <col min="11" max="16384" width="33.140625" style="59"/>
  </cols>
  <sheetData>
    <row r="1" spans="2:10" ht="17" thickBot="1" x14ac:dyDescent="0.25"/>
    <row r="2" spans="2:10" x14ac:dyDescent="0.2">
      <c r="B2" s="61"/>
      <c r="C2" s="62"/>
      <c r="D2" s="62"/>
      <c r="E2" s="62"/>
      <c r="F2" s="62"/>
      <c r="G2" s="62"/>
      <c r="H2" s="62"/>
      <c r="I2" s="63"/>
      <c r="J2" s="62"/>
    </row>
    <row r="3" spans="2:10" x14ac:dyDescent="0.2">
      <c r="B3" s="64"/>
      <c r="C3" s="65" t="s">
        <v>24</v>
      </c>
      <c r="D3" s="65"/>
      <c r="E3" s="65"/>
      <c r="F3" s="65"/>
      <c r="G3" s="65"/>
      <c r="H3" s="65"/>
      <c r="I3" s="66"/>
      <c r="J3" s="67"/>
    </row>
    <row r="4" spans="2:10" x14ac:dyDescent="0.2">
      <c r="B4" s="64"/>
      <c r="C4" s="67"/>
      <c r="D4" s="67"/>
      <c r="E4" s="67"/>
      <c r="F4" s="67"/>
      <c r="G4" s="67"/>
      <c r="H4" s="67"/>
      <c r="I4" s="68"/>
      <c r="J4" s="67"/>
    </row>
    <row r="5" spans="2:10" x14ac:dyDescent="0.2">
      <c r="B5" s="69"/>
      <c r="C5" s="70" t="s">
        <v>33</v>
      </c>
      <c r="D5" s="70" t="s">
        <v>0</v>
      </c>
      <c r="E5" s="70" t="s">
        <v>21</v>
      </c>
      <c r="F5" s="70" t="s">
        <v>34</v>
      </c>
      <c r="G5" s="70" t="s">
        <v>130</v>
      </c>
      <c r="H5" s="70" t="s">
        <v>76</v>
      </c>
      <c r="I5" s="71" t="s">
        <v>142</v>
      </c>
      <c r="J5" s="70" t="s">
        <v>18</v>
      </c>
    </row>
    <row r="6" spans="2:10" x14ac:dyDescent="0.2">
      <c r="B6" s="64"/>
      <c r="C6" s="65"/>
      <c r="D6" s="65"/>
      <c r="E6" s="65"/>
      <c r="F6" s="65"/>
      <c r="G6" s="65"/>
      <c r="H6" s="65"/>
      <c r="I6" s="66"/>
      <c r="J6" s="65"/>
    </row>
    <row r="7" spans="2:10" x14ac:dyDescent="0.2">
      <c r="B7" s="64"/>
      <c r="C7" s="72"/>
      <c r="D7" s="72" t="s">
        <v>114</v>
      </c>
      <c r="E7" s="74" t="s">
        <v>25</v>
      </c>
      <c r="F7" s="75" t="s">
        <v>74</v>
      </c>
      <c r="G7" s="75">
        <v>2009</v>
      </c>
      <c r="H7" s="75"/>
      <c r="I7" s="76" t="s">
        <v>148</v>
      </c>
      <c r="J7" s="77" t="s">
        <v>113</v>
      </c>
    </row>
    <row r="8" spans="2:10" x14ac:dyDescent="0.2">
      <c r="B8" s="64"/>
      <c r="C8" s="150" t="s">
        <v>1</v>
      </c>
      <c r="D8" s="72"/>
      <c r="E8" s="74"/>
      <c r="F8" s="76"/>
      <c r="G8" s="76"/>
      <c r="H8" s="76"/>
      <c r="I8" s="76"/>
      <c r="J8" s="72"/>
    </row>
    <row r="9" spans="2:10" x14ac:dyDescent="0.2">
      <c r="B9" s="64"/>
      <c r="C9" s="151" t="s">
        <v>6</v>
      </c>
      <c r="D9" s="72"/>
      <c r="E9" s="74"/>
      <c r="F9" s="76"/>
      <c r="G9" s="76"/>
      <c r="H9" s="76"/>
      <c r="I9" s="76"/>
      <c r="J9" s="72"/>
    </row>
    <row r="10" spans="2:10" x14ac:dyDescent="0.2">
      <c r="B10" s="64"/>
      <c r="C10" s="72"/>
      <c r="D10" s="72" t="s">
        <v>63</v>
      </c>
      <c r="E10" s="67" t="s">
        <v>10</v>
      </c>
      <c r="F10" s="68" t="s">
        <v>73</v>
      </c>
      <c r="G10" s="68" t="s">
        <v>73</v>
      </c>
      <c r="H10" s="68"/>
      <c r="I10" s="68" t="s">
        <v>149</v>
      </c>
      <c r="J10" s="77"/>
    </row>
    <row r="11" spans="2:10" x14ac:dyDescent="0.2">
      <c r="B11" s="64"/>
      <c r="C11" s="73" t="s">
        <v>77</v>
      </c>
      <c r="D11" s="72"/>
      <c r="E11" s="67"/>
      <c r="F11" s="67"/>
      <c r="G11" s="67"/>
      <c r="H11" s="67"/>
      <c r="I11" s="68"/>
      <c r="J11" s="72"/>
    </row>
    <row r="12" spans="2:10" x14ac:dyDescent="0.2">
      <c r="B12" s="64"/>
      <c r="C12" s="150" t="s">
        <v>140</v>
      </c>
      <c r="D12" s="72"/>
      <c r="E12" s="67"/>
      <c r="F12" s="67"/>
      <c r="G12" s="67"/>
      <c r="H12" s="67"/>
      <c r="I12" s="68"/>
      <c r="J12" s="72"/>
    </row>
    <row r="13" spans="2:10" x14ac:dyDescent="0.2">
      <c r="B13" s="64"/>
      <c r="C13" s="150" t="s">
        <v>141</v>
      </c>
      <c r="D13" s="72"/>
      <c r="E13" s="67"/>
      <c r="F13" s="67"/>
      <c r="G13" s="67"/>
      <c r="H13" s="67"/>
      <c r="I13" s="68"/>
      <c r="J13" s="72"/>
    </row>
    <row r="14" spans="2:10" x14ac:dyDescent="0.2">
      <c r="B14" s="64"/>
      <c r="C14" s="73"/>
      <c r="D14" s="72"/>
      <c r="E14" s="67"/>
      <c r="F14" s="67"/>
      <c r="G14" s="67"/>
      <c r="H14" s="67"/>
      <c r="I14" s="68"/>
      <c r="J14" s="72"/>
    </row>
    <row r="15" spans="2:10" x14ac:dyDescent="0.2">
      <c r="B15" s="64"/>
      <c r="C15" s="72"/>
      <c r="D15" s="72" t="s">
        <v>75</v>
      </c>
      <c r="E15" s="67" t="s">
        <v>10</v>
      </c>
      <c r="F15" s="68">
        <v>2013</v>
      </c>
      <c r="G15" s="68" t="s">
        <v>137</v>
      </c>
      <c r="H15" s="68"/>
      <c r="I15" s="68"/>
      <c r="J15" s="77" t="s">
        <v>122</v>
      </c>
    </row>
    <row r="16" spans="2:10" x14ac:dyDescent="0.2">
      <c r="B16" s="64"/>
      <c r="C16" s="150" t="s">
        <v>138</v>
      </c>
      <c r="D16" s="72"/>
      <c r="E16" s="67"/>
      <c r="F16" s="67"/>
      <c r="G16" s="67"/>
      <c r="H16" s="67"/>
      <c r="I16" s="68"/>
      <c r="J16" s="72"/>
    </row>
    <row r="17" spans="2:10" x14ac:dyDescent="0.2">
      <c r="B17" s="64"/>
      <c r="C17" s="150" t="s">
        <v>139</v>
      </c>
      <c r="D17" s="67"/>
      <c r="E17" s="72"/>
      <c r="F17" s="72"/>
      <c r="G17" s="72"/>
      <c r="H17" s="72"/>
      <c r="I17" s="78"/>
      <c r="J17" s="72"/>
    </row>
    <row r="18" spans="2:10" x14ac:dyDescent="0.2">
      <c r="B18" s="64"/>
      <c r="C18" s="72"/>
      <c r="D18" s="67"/>
      <c r="E18" s="72"/>
      <c r="F18" s="72"/>
      <c r="G18" s="72"/>
      <c r="H18" s="72"/>
      <c r="I18" s="78"/>
      <c r="J18" s="72"/>
    </row>
    <row r="19" spans="2:10" x14ac:dyDescent="0.2">
      <c r="B19" s="152"/>
      <c r="C19" s="72"/>
      <c r="D19" s="67" t="s">
        <v>72</v>
      </c>
      <c r="E19" s="72" t="s">
        <v>10</v>
      </c>
      <c r="F19" s="149"/>
      <c r="G19" s="149"/>
      <c r="H19" s="72" t="s">
        <v>118</v>
      </c>
      <c r="I19" s="78"/>
      <c r="J19" s="77" t="s">
        <v>119</v>
      </c>
    </row>
    <row r="20" spans="2:10" x14ac:dyDescent="0.2">
      <c r="B20" s="152" t="s">
        <v>120</v>
      </c>
      <c r="C20" s="150" t="s">
        <v>121</v>
      </c>
      <c r="D20" s="67" t="s">
        <v>117</v>
      </c>
      <c r="E20" s="72"/>
      <c r="F20" s="149"/>
      <c r="G20" s="149"/>
      <c r="H20" s="72"/>
      <c r="I20" s="78"/>
      <c r="J20" s="72"/>
    </row>
  </sheetData>
  <hyperlinks>
    <hyperlink ref="J19" r:id="rId1"/>
  </hyperlinks>
  <pageMargins left="0.75" right="0.75" top="1" bottom="1" header="0.5" footer="0.5"/>
  <pageSetup paperSize="9" orientation="portrait" horizontalDpi="4294967292" verticalDpi="4294967292"/>
  <ignoredErrors>
    <ignoredError sqref="F7 F10:G10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4"/>
  <sheetViews>
    <sheetView topLeftCell="A4" workbookViewId="0">
      <selection activeCell="D36" sqref="D36"/>
    </sheetView>
  </sheetViews>
  <sheetFormatPr baseColWidth="10" defaultRowHeight="16" x14ac:dyDescent="0.2"/>
  <cols>
    <col min="1" max="1" width="5.85546875" style="157" customWidth="1"/>
    <col min="2" max="2" width="4.5703125" style="157" customWidth="1"/>
    <col min="3" max="16384" width="10.7109375" style="157"/>
  </cols>
  <sheetData>
    <row r="1" spans="2:14" ht="17" thickBot="1" x14ac:dyDescent="0.25"/>
    <row r="2" spans="2:14" x14ac:dyDescent="0.2">
      <c r="B2" s="159"/>
      <c r="C2" s="160"/>
      <c r="D2" s="160"/>
      <c r="E2" s="160"/>
      <c r="F2" s="160"/>
      <c r="G2" s="160"/>
      <c r="H2" s="160"/>
      <c r="I2" s="160"/>
      <c r="J2" s="160"/>
      <c r="K2" s="160"/>
      <c r="L2" s="160"/>
      <c r="M2" s="160"/>
      <c r="N2" s="160"/>
    </row>
    <row r="3" spans="2:14" s="38" customFormat="1" x14ac:dyDescent="0.2">
      <c r="B3" s="132"/>
      <c r="C3" s="24" t="s">
        <v>0</v>
      </c>
      <c r="D3" s="24" t="s">
        <v>126</v>
      </c>
      <c r="E3" s="24"/>
      <c r="F3" s="24"/>
      <c r="G3" s="24"/>
      <c r="H3" s="24"/>
      <c r="I3" s="24"/>
      <c r="J3" s="24"/>
      <c r="K3" s="24"/>
      <c r="L3" s="24"/>
      <c r="M3" s="24"/>
      <c r="N3" s="24"/>
    </row>
    <row r="4" spans="2:14" x14ac:dyDescent="0.2">
      <c r="B4" s="161"/>
      <c r="C4" s="162"/>
      <c r="D4" s="162"/>
      <c r="E4" s="162"/>
      <c r="F4" s="162"/>
      <c r="G4" s="162"/>
      <c r="H4" s="162"/>
      <c r="I4" s="162"/>
      <c r="J4" s="162"/>
      <c r="K4" s="162"/>
      <c r="L4" s="162"/>
      <c r="M4" s="162"/>
      <c r="N4" s="162"/>
    </row>
    <row r="5" spans="2:14" x14ac:dyDescent="0.2">
      <c r="B5" s="161"/>
      <c r="C5" s="162"/>
      <c r="D5" s="162"/>
      <c r="E5" s="162"/>
      <c r="F5" s="162"/>
      <c r="G5" s="162"/>
      <c r="H5" s="162"/>
      <c r="I5" s="162"/>
      <c r="J5" s="162"/>
      <c r="K5" s="162"/>
      <c r="L5" s="162"/>
      <c r="M5" s="162"/>
      <c r="N5" s="162"/>
    </row>
    <row r="6" spans="2:14" x14ac:dyDescent="0.2">
      <c r="B6" s="161"/>
      <c r="C6" s="162" t="s">
        <v>63</v>
      </c>
      <c r="D6" s="162"/>
      <c r="E6" s="162"/>
      <c r="F6" s="162"/>
      <c r="G6" s="162"/>
      <c r="H6" s="162"/>
      <c r="I6" s="162"/>
      <c r="J6" s="162"/>
      <c r="K6" s="162"/>
      <c r="L6" s="162"/>
      <c r="M6" s="162"/>
      <c r="N6" s="162"/>
    </row>
    <row r="7" spans="2:14" x14ac:dyDescent="0.2">
      <c r="B7" s="161"/>
      <c r="C7" s="162"/>
      <c r="D7" s="162"/>
      <c r="E7" s="162"/>
      <c r="F7" s="162"/>
      <c r="G7" s="162"/>
      <c r="H7" s="162"/>
      <c r="I7" s="162"/>
      <c r="J7" s="162"/>
      <c r="K7" s="162"/>
      <c r="L7" s="162"/>
      <c r="M7" s="162"/>
      <c r="N7" s="162"/>
    </row>
    <row r="8" spans="2:14" x14ac:dyDescent="0.2">
      <c r="B8" s="161"/>
      <c r="C8" s="162"/>
      <c r="D8" s="162"/>
      <c r="E8" s="162"/>
      <c r="F8" s="162"/>
      <c r="G8" s="162"/>
      <c r="H8" s="162"/>
      <c r="I8" s="162"/>
      <c r="J8" s="162"/>
      <c r="K8" s="162"/>
      <c r="L8" s="162"/>
      <c r="M8" s="162"/>
      <c r="N8" s="162"/>
    </row>
    <row r="9" spans="2:14" x14ac:dyDescent="0.2">
      <c r="B9" s="161"/>
      <c r="C9" s="162"/>
      <c r="D9" s="162"/>
      <c r="E9" s="162"/>
      <c r="F9" s="162"/>
      <c r="G9" s="162"/>
      <c r="H9" s="162"/>
      <c r="I9" s="162"/>
      <c r="J9" s="162"/>
      <c r="K9" s="162"/>
      <c r="L9" s="162"/>
      <c r="M9" s="162"/>
      <c r="N9" s="162"/>
    </row>
    <row r="10" spans="2:14" x14ac:dyDescent="0.2">
      <c r="B10" s="161"/>
      <c r="C10" s="162"/>
      <c r="D10" s="162"/>
      <c r="E10" s="162"/>
      <c r="F10" s="162"/>
      <c r="G10" s="162"/>
      <c r="H10" s="162"/>
      <c r="I10" s="162"/>
      <c r="J10" s="162"/>
      <c r="K10" s="162"/>
      <c r="L10" s="162"/>
      <c r="M10" s="162"/>
      <c r="N10" s="162"/>
    </row>
    <row r="11" spans="2:14" x14ac:dyDescent="0.2">
      <c r="B11" s="161"/>
      <c r="C11" s="162"/>
      <c r="D11" s="162"/>
      <c r="E11" s="162"/>
      <c r="F11" s="162"/>
      <c r="G11" s="162"/>
      <c r="H11" s="162"/>
      <c r="I11" s="162"/>
      <c r="J11" s="162"/>
      <c r="K11" s="162"/>
      <c r="L11" s="162"/>
      <c r="M11" s="162"/>
      <c r="N11" s="162"/>
    </row>
    <row r="12" spans="2:14" x14ac:dyDescent="0.2">
      <c r="B12" s="161"/>
      <c r="C12" s="162"/>
      <c r="D12" s="162">
        <v>45000</v>
      </c>
      <c r="E12" s="162" t="s">
        <v>128</v>
      </c>
      <c r="F12" s="162"/>
      <c r="G12" s="162"/>
      <c r="H12" s="162"/>
      <c r="I12" s="162"/>
      <c r="J12" s="162"/>
      <c r="K12" s="162"/>
      <c r="L12" s="162"/>
      <c r="M12" s="162"/>
      <c r="N12" s="162"/>
    </row>
    <row r="13" spans="2:14" x14ac:dyDescent="0.2">
      <c r="B13" s="161"/>
      <c r="C13" s="162"/>
      <c r="D13" s="162">
        <v>850</v>
      </c>
      <c r="E13" s="162" t="s">
        <v>127</v>
      </c>
      <c r="F13" s="162"/>
      <c r="G13" s="162"/>
      <c r="H13" s="162"/>
      <c r="I13" s="162"/>
      <c r="J13" s="162"/>
      <c r="K13" s="162"/>
      <c r="L13" s="162"/>
      <c r="M13" s="162"/>
      <c r="N13" s="162"/>
    </row>
    <row r="14" spans="2:14" x14ac:dyDescent="0.2">
      <c r="B14" s="161"/>
      <c r="C14" s="162"/>
      <c r="D14" s="162">
        <v>38</v>
      </c>
      <c r="E14" s="162" t="s">
        <v>3</v>
      </c>
      <c r="F14" s="162"/>
      <c r="G14" s="162"/>
      <c r="H14" s="162"/>
      <c r="I14" s="162"/>
      <c r="J14" s="162"/>
      <c r="K14" s="162"/>
      <c r="L14" s="162"/>
      <c r="M14" s="162"/>
      <c r="N14" s="162"/>
    </row>
    <row r="15" spans="2:14" x14ac:dyDescent="0.2">
      <c r="B15" s="161"/>
      <c r="C15" s="162"/>
      <c r="D15" s="162"/>
      <c r="E15" s="162"/>
      <c r="F15" s="162"/>
      <c r="G15" s="162"/>
      <c r="H15" s="162"/>
      <c r="I15" s="162"/>
      <c r="J15" s="162"/>
      <c r="K15" s="162"/>
      <c r="L15" s="162"/>
      <c r="M15" s="162"/>
      <c r="N15" s="162"/>
    </row>
    <row r="16" spans="2:14" x14ac:dyDescent="0.2">
      <c r="B16" s="161"/>
      <c r="C16" s="162"/>
      <c r="D16" s="162"/>
      <c r="E16" s="162"/>
      <c r="F16" s="162"/>
      <c r="G16" s="162"/>
      <c r="H16" s="162"/>
      <c r="I16" s="162"/>
      <c r="J16" s="162"/>
      <c r="K16" s="162"/>
      <c r="L16" s="162"/>
      <c r="M16" s="162"/>
      <c r="N16" s="162"/>
    </row>
    <row r="17" spans="2:14" x14ac:dyDescent="0.2">
      <c r="B17" s="161"/>
      <c r="C17" s="162"/>
      <c r="D17" s="162"/>
      <c r="E17" s="162"/>
      <c r="F17" s="162"/>
      <c r="G17" s="162"/>
      <c r="H17" s="162"/>
      <c r="I17" s="162"/>
      <c r="J17" s="162"/>
      <c r="K17" s="162"/>
      <c r="L17" s="162"/>
      <c r="M17" s="162"/>
      <c r="N17" s="162"/>
    </row>
    <row r="18" spans="2:14" x14ac:dyDescent="0.2">
      <c r="B18" s="161"/>
      <c r="C18" s="162"/>
      <c r="D18" s="162"/>
      <c r="E18" s="162"/>
      <c r="F18" s="162"/>
      <c r="G18" s="162"/>
      <c r="H18" s="162"/>
      <c r="I18" s="162"/>
      <c r="J18" s="162"/>
      <c r="K18" s="162"/>
      <c r="L18" s="162"/>
      <c r="M18" s="162"/>
      <c r="N18" s="162"/>
    </row>
    <row r="19" spans="2:14" x14ac:dyDescent="0.2">
      <c r="B19" s="161"/>
      <c r="C19" s="162"/>
      <c r="D19" s="162"/>
      <c r="E19" s="162"/>
      <c r="F19" s="162"/>
      <c r="G19" s="162"/>
      <c r="H19" s="162"/>
      <c r="I19" s="162"/>
      <c r="J19" s="162"/>
      <c r="K19" s="162"/>
      <c r="L19" s="162"/>
      <c r="M19" s="162"/>
      <c r="N19" s="162"/>
    </row>
    <row r="20" spans="2:14" x14ac:dyDescent="0.2">
      <c r="B20" s="161"/>
      <c r="C20" s="162"/>
      <c r="D20" s="162"/>
      <c r="E20" s="162"/>
      <c r="F20" s="162"/>
      <c r="G20" s="162"/>
      <c r="H20" s="162"/>
      <c r="I20" s="162"/>
      <c r="J20" s="162"/>
      <c r="K20" s="162"/>
      <c r="L20" s="162"/>
      <c r="M20" s="162"/>
      <c r="N20" s="162"/>
    </row>
    <row r="21" spans="2:14" x14ac:dyDescent="0.2">
      <c r="B21" s="161"/>
      <c r="C21" s="162"/>
      <c r="D21" s="162"/>
      <c r="E21" s="162"/>
      <c r="F21" s="162"/>
      <c r="G21" s="162"/>
      <c r="H21" s="162"/>
      <c r="I21" s="162"/>
      <c r="J21" s="162"/>
      <c r="K21" s="162"/>
      <c r="L21" s="162"/>
      <c r="M21" s="162"/>
      <c r="N21" s="162"/>
    </row>
    <row r="22" spans="2:14" x14ac:dyDescent="0.2">
      <c r="B22" s="161"/>
      <c r="C22" s="162"/>
      <c r="D22" s="162"/>
      <c r="E22" s="162"/>
      <c r="F22" s="162"/>
      <c r="G22" s="162"/>
      <c r="H22" s="162"/>
      <c r="I22" s="162"/>
      <c r="J22" s="162"/>
      <c r="K22" s="162"/>
      <c r="L22" s="162"/>
      <c r="M22" s="162"/>
      <c r="N22" s="162"/>
    </row>
    <row r="23" spans="2:14" x14ac:dyDescent="0.2">
      <c r="B23" s="161"/>
      <c r="C23" s="162"/>
      <c r="D23" s="162"/>
      <c r="E23" s="162"/>
      <c r="F23" s="162"/>
      <c r="G23" s="162"/>
      <c r="H23" s="162"/>
      <c r="I23" s="162"/>
      <c r="J23" s="162"/>
      <c r="K23" s="162"/>
      <c r="L23" s="162"/>
      <c r="M23" s="162"/>
      <c r="N23" s="162"/>
    </row>
    <row r="24" spans="2:14" x14ac:dyDescent="0.2">
      <c r="B24" s="161"/>
      <c r="C24" s="162"/>
      <c r="D24" s="162"/>
      <c r="E24" s="162"/>
      <c r="F24" s="162"/>
      <c r="G24" s="162"/>
      <c r="H24" s="162"/>
      <c r="I24" s="162"/>
      <c r="J24" s="162"/>
      <c r="K24" s="162"/>
      <c r="L24" s="162"/>
      <c r="M24" s="162"/>
      <c r="N24" s="162"/>
    </row>
    <row r="25" spans="2:14" x14ac:dyDescent="0.2">
      <c r="B25" s="161"/>
      <c r="C25" s="162"/>
      <c r="D25" s="162"/>
      <c r="E25" s="162"/>
      <c r="F25" s="162"/>
      <c r="G25" s="162"/>
      <c r="H25" s="162"/>
      <c r="I25" s="162"/>
      <c r="J25" s="162"/>
      <c r="K25" s="162"/>
      <c r="L25" s="162"/>
      <c r="M25" s="162"/>
      <c r="N25" s="162"/>
    </row>
    <row r="26" spans="2:14" x14ac:dyDescent="0.2">
      <c r="B26" s="161"/>
      <c r="C26" s="162"/>
      <c r="D26" s="162"/>
      <c r="E26" s="162"/>
      <c r="F26" s="162"/>
      <c r="G26" s="162"/>
      <c r="H26" s="162"/>
      <c r="I26" s="162"/>
      <c r="J26" s="162"/>
      <c r="K26" s="162"/>
      <c r="L26" s="162"/>
      <c r="M26" s="162"/>
      <c r="N26" s="162"/>
    </row>
    <row r="27" spans="2:14" x14ac:dyDescent="0.2">
      <c r="B27" s="161"/>
      <c r="C27" s="162"/>
      <c r="D27" s="162"/>
      <c r="E27" s="162"/>
      <c r="F27" s="162"/>
      <c r="G27" s="162"/>
      <c r="H27" s="162"/>
      <c r="I27" s="162"/>
      <c r="J27" s="162"/>
      <c r="K27" s="162"/>
      <c r="L27" s="162"/>
      <c r="M27" s="162"/>
      <c r="N27" s="162"/>
    </row>
    <row r="28" spans="2:14" x14ac:dyDescent="0.2">
      <c r="B28" s="161"/>
      <c r="C28" s="162"/>
      <c r="D28" s="162"/>
      <c r="E28" s="162"/>
      <c r="F28" s="162"/>
      <c r="G28" s="162"/>
      <c r="H28" s="162"/>
      <c r="I28" s="162"/>
      <c r="J28" s="162"/>
      <c r="K28" s="162"/>
      <c r="L28" s="162"/>
      <c r="M28" s="162"/>
      <c r="N28" s="162"/>
    </row>
    <row r="29" spans="2:14" x14ac:dyDescent="0.2">
      <c r="B29" s="161"/>
      <c r="C29" s="162"/>
      <c r="D29" s="162"/>
      <c r="E29" s="162"/>
      <c r="F29" s="162"/>
      <c r="G29" s="162"/>
      <c r="H29" s="162"/>
      <c r="I29" s="162"/>
      <c r="J29" s="162"/>
      <c r="K29" s="162"/>
      <c r="L29" s="162"/>
      <c r="M29" s="162"/>
      <c r="N29" s="162"/>
    </row>
    <row r="30" spans="2:14" x14ac:dyDescent="0.2">
      <c r="B30" s="161"/>
      <c r="C30" s="162"/>
      <c r="D30" s="162"/>
      <c r="E30" s="162"/>
      <c r="F30" s="162"/>
      <c r="G30" s="162"/>
      <c r="H30" s="162"/>
      <c r="I30" s="162"/>
      <c r="J30" s="162"/>
      <c r="K30" s="162"/>
      <c r="L30" s="162"/>
      <c r="M30" s="162"/>
      <c r="N30" s="162"/>
    </row>
    <row r="31" spans="2:14" x14ac:dyDescent="0.2">
      <c r="B31" s="161"/>
      <c r="C31" s="162"/>
      <c r="D31" s="162"/>
      <c r="E31" s="162"/>
      <c r="F31" s="162"/>
      <c r="G31" s="162"/>
      <c r="H31" s="162"/>
      <c r="I31" s="162"/>
      <c r="J31" s="162"/>
      <c r="K31" s="162"/>
      <c r="L31" s="162"/>
      <c r="M31" s="162"/>
      <c r="N31" s="162"/>
    </row>
    <row r="32" spans="2:14" x14ac:dyDescent="0.2">
      <c r="B32" s="161"/>
      <c r="C32" s="162" t="s">
        <v>129</v>
      </c>
      <c r="D32" s="162">
        <v>1260000</v>
      </c>
      <c r="E32" s="162" t="s">
        <v>127</v>
      </c>
      <c r="F32" s="162"/>
      <c r="G32" s="162"/>
      <c r="H32" s="162"/>
      <c r="I32" s="162"/>
      <c r="J32" s="162"/>
      <c r="K32" s="162"/>
      <c r="L32" s="162"/>
      <c r="M32" s="162"/>
      <c r="N32" s="162"/>
    </row>
    <row r="33" spans="2:14" x14ac:dyDescent="0.2">
      <c r="B33" s="161"/>
      <c r="C33" s="165" t="s">
        <v>145</v>
      </c>
      <c r="D33" s="162">
        <v>3.5</v>
      </c>
      <c r="E33" s="165" t="s">
        <v>146</v>
      </c>
      <c r="F33" s="162"/>
      <c r="G33" s="162"/>
      <c r="H33" s="162"/>
      <c r="I33" s="162"/>
      <c r="J33" s="162"/>
      <c r="K33" s="162"/>
      <c r="L33" s="162"/>
      <c r="M33" s="162"/>
      <c r="N33" s="162"/>
    </row>
    <row r="34" spans="2:14" x14ac:dyDescent="0.2">
      <c r="B34" s="161"/>
      <c r="C34" s="162"/>
      <c r="D34" s="162"/>
      <c r="E34" s="162"/>
      <c r="F34" s="162"/>
      <c r="G34" s="162"/>
      <c r="H34" s="162"/>
      <c r="I34" s="162"/>
      <c r="J34" s="162"/>
      <c r="K34" s="162"/>
      <c r="L34" s="162"/>
      <c r="M34" s="162"/>
      <c r="N34" s="162"/>
    </row>
    <row r="35" spans="2:14" x14ac:dyDescent="0.2">
      <c r="B35" s="161"/>
      <c r="C35" s="162"/>
      <c r="D35" s="162"/>
      <c r="E35" s="162"/>
      <c r="F35" s="162"/>
      <c r="G35" s="162"/>
      <c r="H35" s="162"/>
      <c r="I35" s="162"/>
      <c r="J35" s="162"/>
      <c r="K35" s="162"/>
      <c r="L35" s="162"/>
      <c r="M35" s="162"/>
      <c r="N35" s="162"/>
    </row>
    <row r="36" spans="2:14" x14ac:dyDescent="0.2">
      <c r="B36" s="161"/>
      <c r="C36" s="162"/>
      <c r="D36" s="162"/>
      <c r="E36" s="162"/>
      <c r="F36" s="162"/>
      <c r="G36" s="162"/>
      <c r="H36" s="162"/>
      <c r="I36" s="162"/>
      <c r="J36" s="162"/>
      <c r="K36" s="162"/>
      <c r="L36" s="162"/>
      <c r="M36" s="162"/>
      <c r="N36" s="162"/>
    </row>
    <row r="37" spans="2:14" x14ac:dyDescent="0.2">
      <c r="B37" s="161"/>
      <c r="C37" s="162"/>
      <c r="D37" s="162"/>
      <c r="E37" s="162"/>
      <c r="F37" s="162"/>
      <c r="G37" s="162"/>
      <c r="H37" s="162"/>
      <c r="I37" s="162"/>
      <c r="J37" s="162"/>
      <c r="K37" s="162"/>
      <c r="L37" s="162"/>
      <c r="M37" s="162"/>
      <c r="N37" s="162"/>
    </row>
    <row r="38" spans="2:14" x14ac:dyDescent="0.2">
      <c r="B38" s="161"/>
      <c r="C38" s="162"/>
      <c r="D38" s="162"/>
      <c r="E38" s="162"/>
      <c r="F38" s="162"/>
      <c r="G38" s="162"/>
      <c r="H38" s="162"/>
      <c r="I38" s="162"/>
      <c r="J38" s="162"/>
      <c r="K38" s="162"/>
      <c r="L38" s="162"/>
      <c r="M38" s="162"/>
      <c r="N38" s="162"/>
    </row>
    <row r="39" spans="2:14" x14ac:dyDescent="0.2">
      <c r="B39" s="161"/>
      <c r="C39" s="162"/>
      <c r="D39" s="162"/>
      <c r="E39" s="162"/>
      <c r="F39" s="162"/>
      <c r="G39" s="162"/>
      <c r="H39" s="162"/>
      <c r="I39" s="162"/>
      <c r="J39" s="162"/>
      <c r="K39" s="162"/>
      <c r="L39" s="162"/>
      <c r="M39" s="162"/>
      <c r="N39" s="162"/>
    </row>
    <row r="40" spans="2:14" x14ac:dyDescent="0.2">
      <c r="B40" s="161"/>
      <c r="C40" s="162"/>
      <c r="D40" s="162"/>
      <c r="E40" s="162"/>
      <c r="F40" s="162"/>
      <c r="G40" s="162"/>
      <c r="H40" s="162"/>
      <c r="I40" s="162"/>
      <c r="J40" s="162"/>
      <c r="K40" s="162"/>
      <c r="L40" s="162"/>
      <c r="M40" s="162"/>
      <c r="N40" s="162"/>
    </row>
    <row r="41" spans="2:14" x14ac:dyDescent="0.2">
      <c r="B41" s="161"/>
      <c r="C41" s="162"/>
      <c r="D41" s="162"/>
      <c r="E41" s="162"/>
      <c r="F41" s="162"/>
      <c r="G41" s="162"/>
      <c r="H41" s="162"/>
      <c r="I41" s="162"/>
      <c r="J41" s="162"/>
      <c r="K41" s="162"/>
      <c r="L41" s="162"/>
      <c r="M41" s="162"/>
      <c r="N41" s="162"/>
    </row>
    <row r="42" spans="2:14" x14ac:dyDescent="0.2">
      <c r="B42" s="161"/>
      <c r="C42" s="162"/>
      <c r="D42" s="162"/>
      <c r="E42" s="162"/>
      <c r="F42" s="162"/>
      <c r="G42" s="162"/>
      <c r="H42" s="162"/>
      <c r="I42" s="162"/>
      <c r="J42" s="162"/>
      <c r="K42" s="162"/>
      <c r="L42" s="162"/>
      <c r="M42" s="162"/>
      <c r="N42" s="162"/>
    </row>
    <row r="43" spans="2:14" x14ac:dyDescent="0.2">
      <c r="B43" s="161"/>
      <c r="C43" s="162"/>
      <c r="D43" s="162"/>
      <c r="E43" s="162"/>
      <c r="F43" s="162"/>
      <c r="G43" s="162"/>
      <c r="H43" s="162"/>
      <c r="I43" s="162"/>
      <c r="J43" s="162"/>
      <c r="K43" s="162"/>
      <c r="L43" s="162"/>
      <c r="M43" s="162"/>
      <c r="N43" s="162"/>
    </row>
    <row r="44" spans="2:14" x14ac:dyDescent="0.2">
      <c r="B44" s="161"/>
      <c r="C44" s="162" t="s">
        <v>114</v>
      </c>
      <c r="D44" s="162"/>
      <c r="E44" s="162"/>
      <c r="F44" s="162"/>
      <c r="G44" s="162"/>
      <c r="H44" s="162"/>
      <c r="I44" s="162"/>
      <c r="J44" s="162"/>
      <c r="K44" s="162"/>
      <c r="L44" s="162"/>
      <c r="M44" s="162"/>
      <c r="N44" s="162"/>
    </row>
    <row r="45" spans="2:14" x14ac:dyDescent="0.2">
      <c r="B45" s="161"/>
      <c r="C45" s="162" t="s">
        <v>135</v>
      </c>
      <c r="D45" s="162"/>
      <c r="E45" s="162"/>
      <c r="F45" s="162"/>
      <c r="G45" s="162"/>
      <c r="H45" s="162"/>
      <c r="I45" s="162"/>
      <c r="J45" s="162"/>
      <c r="K45" s="162"/>
      <c r="L45" s="162"/>
      <c r="M45" s="162"/>
      <c r="N45" s="162"/>
    </row>
    <row r="46" spans="2:14" x14ac:dyDescent="0.2">
      <c r="B46" s="161"/>
      <c r="C46" s="162"/>
      <c r="D46" s="162"/>
      <c r="E46" s="162"/>
      <c r="F46" s="162"/>
      <c r="G46" s="162"/>
      <c r="H46" s="162"/>
      <c r="I46" s="162"/>
      <c r="J46" s="162"/>
      <c r="K46" s="162"/>
      <c r="L46" s="162"/>
      <c r="M46" s="162"/>
      <c r="N46" s="162"/>
    </row>
    <row r="47" spans="2:14" x14ac:dyDescent="0.2">
      <c r="B47" s="161"/>
      <c r="C47" s="162"/>
      <c r="D47" s="162"/>
      <c r="E47" s="162"/>
      <c r="F47" s="162"/>
      <c r="G47" s="162"/>
      <c r="H47" s="162"/>
      <c r="I47" s="162"/>
      <c r="J47" s="162"/>
      <c r="K47" s="162"/>
      <c r="L47" s="162"/>
      <c r="M47" s="162"/>
      <c r="N47" s="162"/>
    </row>
    <row r="48" spans="2:14" x14ac:dyDescent="0.2">
      <c r="B48" s="161"/>
      <c r="C48" s="162"/>
      <c r="D48" s="162"/>
      <c r="E48" s="162"/>
      <c r="F48" s="162"/>
      <c r="G48" s="162"/>
      <c r="H48" s="162"/>
      <c r="I48" s="162"/>
      <c r="J48" s="162"/>
      <c r="K48" s="162"/>
      <c r="L48" s="162"/>
      <c r="M48" s="162"/>
      <c r="N48" s="162"/>
    </row>
    <row r="49" spans="2:14" x14ac:dyDescent="0.2">
      <c r="B49" s="161"/>
      <c r="C49" s="162"/>
      <c r="D49" s="162"/>
      <c r="E49" s="162"/>
      <c r="F49" s="162"/>
      <c r="G49" s="162"/>
      <c r="H49" s="162"/>
      <c r="I49" s="162"/>
      <c r="J49" s="162"/>
      <c r="K49" s="162"/>
      <c r="L49" s="162"/>
      <c r="M49" s="162"/>
      <c r="N49" s="162"/>
    </row>
    <row r="50" spans="2:14" x14ac:dyDescent="0.2">
      <c r="B50" s="161"/>
      <c r="C50" s="162"/>
      <c r="D50" s="162">
        <v>18</v>
      </c>
      <c r="E50" s="162" t="s">
        <v>134</v>
      </c>
      <c r="F50" s="162"/>
      <c r="G50" s="162"/>
      <c r="H50" s="162"/>
      <c r="I50" s="162"/>
      <c r="J50" s="162"/>
      <c r="K50" s="162"/>
      <c r="L50" s="162"/>
      <c r="M50" s="162"/>
      <c r="N50" s="162"/>
    </row>
    <row r="51" spans="2:14" x14ac:dyDescent="0.2">
      <c r="B51" s="161"/>
      <c r="C51" s="162"/>
      <c r="D51" s="162">
        <v>25</v>
      </c>
      <c r="E51" s="162" t="s">
        <v>133</v>
      </c>
      <c r="F51" s="162"/>
      <c r="G51" s="162"/>
      <c r="H51" s="162"/>
      <c r="I51" s="162"/>
      <c r="J51" s="162"/>
      <c r="K51" s="162"/>
      <c r="L51" s="162"/>
      <c r="M51" s="162"/>
      <c r="N51" s="162"/>
    </row>
    <row r="52" spans="2:14" x14ac:dyDescent="0.2">
      <c r="B52" s="161"/>
      <c r="C52" s="162"/>
      <c r="D52" s="162"/>
      <c r="E52" s="162"/>
      <c r="F52" s="162"/>
      <c r="G52" s="162"/>
      <c r="H52" s="162"/>
      <c r="I52" s="162"/>
      <c r="J52" s="162"/>
      <c r="K52" s="162"/>
      <c r="L52" s="162"/>
      <c r="M52" s="162"/>
      <c r="N52" s="162"/>
    </row>
    <row r="53" spans="2:14" x14ac:dyDescent="0.2">
      <c r="B53" s="161"/>
      <c r="C53" s="162"/>
      <c r="D53" s="162"/>
      <c r="E53" s="162"/>
      <c r="F53" s="162"/>
      <c r="G53" s="162"/>
      <c r="H53" s="162"/>
      <c r="I53" s="162"/>
      <c r="J53" s="162"/>
      <c r="K53" s="162"/>
      <c r="L53" s="162"/>
      <c r="M53" s="162"/>
      <c r="N53" s="162"/>
    </row>
    <row r="54" spans="2:14" x14ac:dyDescent="0.2">
      <c r="B54" s="161"/>
      <c r="C54" s="162"/>
      <c r="D54" s="162"/>
      <c r="E54" s="162"/>
      <c r="F54" s="162"/>
      <c r="G54" s="162"/>
      <c r="H54" s="162"/>
      <c r="I54" s="162"/>
      <c r="J54" s="162"/>
      <c r="K54" s="162"/>
      <c r="L54" s="162"/>
      <c r="M54" s="162"/>
      <c r="N54" s="16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2017-10-20T14:13:30Z</dcterms:modified>
</cp:coreProperties>
</file>