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0"/>
  <workbookPr showInkAnnotation="0" codeName="ThisWorkbook" autoCompressPictures="0"/>
  <mc:AlternateContent xmlns:mc="http://schemas.openxmlformats.org/markup-compatibility/2006">
    <mc:Choice Requires="x15">
      <x15ac:absPath xmlns:x15ac="http://schemas.microsoft.com/office/spreadsheetml/2010/11/ac" url="/Users/lottevanvlimmeren/Code/etdataset/nodes_source_analyses/energy/energy/"/>
    </mc:Choice>
  </mc:AlternateContent>
  <xr:revisionPtr revIDLastSave="0" documentId="13_ncr:1_{D2E90B79-405E-984F-8573-99C19137CAD6}" xr6:coauthVersionLast="47" xr6:coauthVersionMax="47" xr10:uidLastSave="{00000000-0000-0000-0000-000000000000}"/>
  <bookViews>
    <workbookView xWindow="14400" yWindow="500" windowWidth="14400" windowHeight="15940" tabRatio="762" activeTab="4"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B6" i="13" l="1"/>
  <c r="E11" i="16"/>
  <c r="H6" i="13" l="1"/>
  <c r="H19" i="13" l="1"/>
  <c r="V19" i="13"/>
  <c r="V17" i="13"/>
  <c r="T19" i="13"/>
  <c r="T17" i="13"/>
  <c r="T6" i="13"/>
  <c r="R6" i="13"/>
  <c r="D161" i="16"/>
  <c r="Z19" i="13" s="1"/>
  <c r="D159" i="16"/>
  <c r="Z17" i="13" s="1"/>
  <c r="R14" i="13"/>
  <c r="X6" i="13"/>
  <c r="X19" i="13"/>
  <c r="X17" i="13"/>
  <c r="D220" i="16"/>
  <c r="D223" i="16"/>
  <c r="V14" i="13"/>
  <c r="X14" i="13"/>
  <c r="H22" i="13"/>
  <c r="H18" i="13" s="1"/>
  <c r="N9" i="13"/>
  <c r="N10" i="13"/>
  <c r="P9" i="13"/>
  <c r="P10" i="13"/>
  <c r="L6" i="13"/>
  <c r="J6" i="13"/>
  <c r="H10" i="13"/>
  <c r="E30" i="12" s="1"/>
  <c r="H9" i="13"/>
  <c r="E29" i="12" s="1"/>
  <c r="H14" i="13" l="1"/>
  <c r="H13" i="13"/>
  <c r="E18" i="12" s="1"/>
  <c r="E15" i="12"/>
  <c r="H16" i="13"/>
  <c r="H20" i="13"/>
  <c r="E23" i="12"/>
  <c r="H15" i="13" l="1"/>
  <c r="E22" i="12"/>
</calcChain>
</file>

<file path=xl/sharedStrings.xml><?xml version="1.0" encoding="utf-8"?>
<sst xmlns="http://schemas.openxmlformats.org/spreadsheetml/2006/main" count="298" uniqueCount="190">
  <si>
    <t>Source</t>
  </si>
  <si>
    <t>Construction time</t>
  </si>
  <si>
    <t>years</t>
  </si>
  <si>
    <t>%</t>
  </si>
  <si>
    <t>-</t>
  </si>
  <si>
    <t>Technical lifetime</t>
  </si>
  <si>
    <t>Value</t>
  </si>
  <si>
    <t>Other</t>
  </si>
  <si>
    <t>Initial investment costs</t>
  </si>
  <si>
    <t>NL</t>
  </si>
  <si>
    <t>yes=1, no=0</t>
  </si>
  <si>
    <t>cost_of_installing</t>
  </si>
  <si>
    <t>Definition</t>
  </si>
  <si>
    <t>Unit</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</si>
  <si>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</si>
  <si>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</si>
  <si>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</si>
  <si>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</si>
  <si>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</si>
  <si>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</si>
  <si>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</si>
  <si>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</si>
  <si>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</si>
  <si>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</si>
  <si>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</si>
  <si>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</si>
  <si>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</si>
  <si>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</si>
  <si>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</si>
  <si>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</si>
  <si>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</si>
  <si>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euro</t>
  </si>
  <si>
    <t>availability</t>
  </si>
  <si>
    <t>free_co2_factor</t>
  </si>
  <si>
    <t>forecasting_error</t>
  </si>
  <si>
    <t>takes_part_in_ets</t>
  </si>
  <si>
    <t>electricity_output_capacity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</si>
  <si>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</si>
  <si>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</si>
  <si>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</si>
  <si>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</si>
  <si>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</si>
  <si>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</si>
  <si>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</si>
  <si>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</si>
  <si>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</si>
  <si>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</si>
  <si>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</si>
  <si>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</si>
  <si>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Investment cost with ccs</t>
  </si>
  <si>
    <t>Fixed operational and maintenance costs per year</t>
  </si>
  <si>
    <t>Variable operational and maintenance costs</t>
  </si>
  <si>
    <t>Variable operational and maintenance costs for ccs</t>
  </si>
  <si>
    <t>FLH</t>
  </si>
  <si>
    <t>Date retrived</t>
  </si>
  <si>
    <t>2013</t>
  </si>
  <si>
    <t>MW</t>
  </si>
  <si>
    <t>EU</t>
  </si>
  <si>
    <t>Siemens</t>
  </si>
  <si>
    <t>Output electricity</t>
  </si>
  <si>
    <t xml:space="preserve">          Output electricity</t>
  </si>
  <si>
    <t>US</t>
  </si>
  <si>
    <t xml:space="preserve">         Technical lifetime</t>
  </si>
  <si>
    <t>IEA</t>
  </si>
  <si>
    <t>https://www.gov.uk/government/uploads/system/uploads/attachment_data/file/65712/6884-electricity-gen-cost-model-2012-update.pdf</t>
  </si>
  <si>
    <t>http://www.eia.gov/forecasts/capitalcost/pdf/updated_capcost.pdf</t>
  </si>
  <si>
    <t>EIA</t>
  </si>
  <si>
    <t>http://www.energy.siemens.com.cn/CN/downloadCenter/Documents/E_F_SGT_over_100MW.pdf</t>
  </si>
  <si>
    <t>2008</t>
  </si>
  <si>
    <t>2010</t>
  </si>
  <si>
    <t>UK</t>
  </si>
  <si>
    <t>http://www.iea.org/publications/freepublications/publication/projected_costs.pdf</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</si>
  <si>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</si>
  <si>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</si>
  <si>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</si>
  <si>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</si>
  <si>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</si>
  <si>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</si>
  <si>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</si>
  <si>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</si>
  <si>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</si>
  <si>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</si>
  <si>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</si>
  <si>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</si>
  <si>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</si>
  <si>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</si>
  <si>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</si>
  <si>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</si>
  <si>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</si>
  <si>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 xml:space="preserve">Technical </t>
  </si>
  <si>
    <t>Costs</t>
  </si>
  <si>
    <t>Cost</t>
  </si>
  <si>
    <t>Technical</t>
  </si>
  <si>
    <t xml:space="preserve">Fixed operational and maintenance costs </t>
  </si>
  <si>
    <t>Fixed operational and maintenance costs</t>
  </si>
  <si>
    <t>Full load hours</t>
  </si>
  <si>
    <t>Energymatters</t>
  </si>
  <si>
    <t>Total fixed operational and maintenance costs</t>
  </si>
  <si>
    <t>2012</t>
  </si>
  <si>
    <t xml:space="preserve">        Total operational and maintenance cost</t>
  </si>
  <si>
    <t xml:space="preserve">        Fixed operational and maintenance cost</t>
  </si>
  <si>
    <t>iea-etsap</t>
  </si>
  <si>
    <t>http://www.iea-etsap.org/web/e-techds/pdf/e02-gas_fired_power-gs-ad-gct.pdf</t>
  </si>
  <si>
    <t>Comments</t>
  </si>
  <si>
    <t>Notes</t>
  </si>
  <si>
    <t>p.1</t>
  </si>
  <si>
    <t>KW</t>
  </si>
  <si>
    <t>euro/KW</t>
  </si>
  <si>
    <t>p.5</t>
  </si>
  <si>
    <t>euro/yr</t>
  </si>
  <si>
    <t>Subject year</t>
  </si>
  <si>
    <t>p.7</t>
  </si>
  <si>
    <t>p.55</t>
  </si>
  <si>
    <t>2009</t>
  </si>
  <si>
    <t>p.4</t>
  </si>
  <si>
    <t>yr</t>
  </si>
  <si>
    <t>months</t>
  </si>
  <si>
    <t>p.40</t>
  </si>
  <si>
    <t xml:space="preserve">yr </t>
  </si>
  <si>
    <t>p.12</t>
  </si>
  <si>
    <t>$/KW</t>
  </si>
  <si>
    <r>
      <rPr>
        <sz val="12"/>
        <color theme="1"/>
        <rFont val="Calibri"/>
        <family val="2"/>
        <scheme val="minor"/>
      </rPr>
      <t>EIA</t>
    </r>
    <r>
      <rPr>
        <sz val="12"/>
        <color theme="1"/>
        <rFont val="Calibri"/>
        <family val="2"/>
        <scheme val="minor"/>
      </rPr>
      <t>, EC</t>
    </r>
  </si>
  <si>
    <t>The EIA and EC reports are used for the calculation of the initial investment cost</t>
  </si>
  <si>
    <t>Investment cost</t>
  </si>
  <si>
    <t>Fixed O&amp;M</t>
  </si>
  <si>
    <t>Variable O&amp;M</t>
  </si>
  <si>
    <t>$/MWh</t>
  </si>
  <si>
    <t>euro/MWh</t>
  </si>
  <si>
    <t>p.14</t>
  </si>
  <si>
    <t>Lazard</t>
  </si>
  <si>
    <t>$/kW</t>
  </si>
  <si>
    <t>Average</t>
  </si>
  <si>
    <t>http://www.lazard.com/PDF/Levelized%20Cost%20of%20Energy%20-%20Version%208.0.pdf</t>
  </si>
  <si>
    <t>3.5-2.0</t>
  </si>
  <si>
    <t>euro/KW/yr</t>
  </si>
  <si>
    <t>$/KW/yr</t>
  </si>
  <si>
    <t>$/kW/yr</t>
  </si>
  <si>
    <t>6.2-5.5</t>
  </si>
  <si>
    <t>EIA: 1023 $(2012)/KW investment cost</t>
  </si>
  <si>
    <t>euro/KWe</t>
  </si>
  <si>
    <t>euro/KW/year</t>
  </si>
  <si>
    <t>Production Electricity yearly</t>
  </si>
  <si>
    <t>MWh/year</t>
  </si>
  <si>
    <t>ETM Library URL</t>
  </si>
  <si>
    <t xml:space="preserve">        Investment cost</t>
  </si>
  <si>
    <r>
      <t>P</t>
    </r>
    <r>
      <rPr>
        <sz val="12"/>
        <color theme="1"/>
        <rFont val="Calibri"/>
        <family val="2"/>
        <scheme val="minor"/>
      </rPr>
      <t>B</t>
    </r>
    <r>
      <rPr>
        <sz val="12"/>
        <color theme="1"/>
        <rFont val="Calibri"/>
        <family val="2"/>
        <scheme val="minor"/>
      </rPr>
      <t>, iea-etsap</t>
    </r>
  </si>
  <si>
    <r>
      <t>$</t>
    </r>
    <r>
      <rPr>
        <sz val="12"/>
        <color theme="1"/>
        <rFont val="Calibri"/>
        <family val="2"/>
        <scheme val="minor"/>
      </rPr>
      <t>NZ</t>
    </r>
    <r>
      <rPr>
        <sz val="12"/>
        <color theme="1"/>
        <rFont val="Calibri"/>
        <family val="2"/>
        <scheme val="minor"/>
      </rPr>
      <t>/kW/yr</t>
    </r>
  </si>
  <si>
    <t>PB a</t>
  </si>
  <si>
    <t xml:space="preserve">PB b </t>
  </si>
  <si>
    <t>NZ</t>
  </si>
  <si>
    <t>http://www.med.govt.nz/sectors-industries/energy/pdf-docs-library/energy-data-and-modelling/technical-papers/2011%20NZ%20Generation%20Data%20Update%20v006a.pdf</t>
  </si>
  <si>
    <t xml:space="preserve">        Variable operational and maintenance costs</t>
  </si>
  <si>
    <r>
      <t>PB</t>
    </r>
    <r>
      <rPr>
        <sz val="12"/>
        <color theme="1"/>
        <rFont val="Calibri"/>
        <family val="2"/>
        <scheme val="minor"/>
      </rPr>
      <t xml:space="preserve"> a</t>
    </r>
  </si>
  <si>
    <t>p.11</t>
  </si>
  <si>
    <t>PB b</t>
  </si>
  <si>
    <t>1 NZ $=0.47 euro (2009)</t>
  </si>
  <si>
    <t>http://refman.et-model.com/publications/1442</t>
  </si>
  <si>
    <t>http://refman.et-model.com/publications/1959</t>
  </si>
  <si>
    <t>http://refman.et-model.com/publications/1958</t>
  </si>
  <si>
    <t>http://refman.et-model.com/publications/1960</t>
  </si>
  <si>
    <t>http://refman.et-model.com/publications/1961</t>
  </si>
  <si>
    <t>http://refman.et-model.com/publications/1956</t>
  </si>
  <si>
    <t>http://refman.et-model.com/publications/1962</t>
  </si>
  <si>
    <t>http://refman.et-model.com/publications/1937</t>
  </si>
  <si>
    <t>IIT</t>
  </si>
  <si>
    <t>p.20</t>
  </si>
  <si>
    <t>http://www.iit.upcomillas.es/batlle/Publications/2012%20Modeling%20the%20major%20overhaul%20cost%20of%20gas-fired%20plants%20in%20the%20Unit%20Commitment%20problem%20_%20Rodilla%20et%20al.pdf</t>
  </si>
  <si>
    <t>ES</t>
  </si>
  <si>
    <t>http://refman.et-model.com/publications/1982</t>
  </si>
  <si>
    <t>Fixed operational and maintenance cost</t>
  </si>
  <si>
    <t>The variable O&amp;M cost is assumed to be 2.5 euro/MWh</t>
  </si>
  <si>
    <t>Data from the EIA and IIT reports is used for the validation of O&amp;M costs</t>
  </si>
  <si>
    <t xml:space="preserve">The fixed O&amp;M costs is assumed to be 10 euro/KW/yr </t>
  </si>
  <si>
    <t>The O&amp;M costs are slightly lower than the data from the EIA and IIT reports, as the capacities and FLH of the plants are different.</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</si>
  <si>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</si>
  <si>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</si>
  <si>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energy_power_combined_cycle_coal_gas</t>
  </si>
  <si>
    <t>Lotte van Vlimmeren</t>
  </si>
  <si>
    <t xml:space="preserve">Initial investment costs </t>
  </si>
  <si>
    <t>PBL &amp; TNO</t>
  </si>
  <si>
    <t>PBL &amp; ECN/TNO (2019) - Decarbonisation options for the Dutch Steel Industry</t>
  </si>
  <si>
    <t>Electricity capacity</t>
  </si>
  <si>
    <t>Total</t>
  </si>
  <si>
    <t>Quintel assumption</t>
  </si>
  <si>
    <t xml:space="preserve">FLHs are calculated by dividing the electricity production of the NL energy </t>
  </si>
  <si>
    <t>balance by the installed Midden electricity capacity.</t>
  </si>
  <si>
    <t>Velsen 24</t>
  </si>
  <si>
    <t>Velsen 25</t>
  </si>
  <si>
    <t>https://www.pbl.nl/en/publications/decarbonisation-options-for-the-dutch-steel-industry</t>
  </si>
  <si>
    <t>No data could be found, so costs from node source analysis of node 'energy_power_combined_cycle_network_gas' are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</si>
</sst>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 #,##0.00_-;_-&quot;€&quot;\ * #,##0.00\-;_-&quot;€&quot;\ * &quot;-&quot;??_-;_-@_-"/>
    <numFmt numFmtId="165" formatCode="0.0"/>
    <numFmt numFmtId="166" formatCode="0.0000"/>
    <numFmt numFmtId="167" formatCode="0.000"/>
    <numFmt numFmtId="168" formatCode="0.000000"/>
  </numFmts>
  <fonts count="3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i/>
      <sz val="12"/>
      <color rgb="FF000000"/>
      <name val="Calibri"/>
      <family val="2"/>
    </font>
    <font>
      <b/>
      <sz val="12"/>
      <color rgb="FFFF0000"/>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39">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95">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49" fontId="18" fillId="2"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horizontal="right" vertical="center"/>
    </xf>
    <xf numFmtId="2"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xf>
    <xf numFmtId="0" fontId="17" fillId="2" borderId="0" xfId="0" applyFont="1" applyFill="1" applyBorder="1"/>
    <xf numFmtId="0" fontId="17" fillId="2" borderId="9" xfId="0" applyFont="1" applyFill="1" applyBorder="1"/>
    <xf numFmtId="0" fontId="17" fillId="2" borderId="4"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22" fillId="0" borderId="0" xfId="177" applyFont="1" applyFill="1" applyBorder="1" applyAlignment="1" applyProtection="1"/>
    <xf numFmtId="0" fontId="13" fillId="2" borderId="18" xfId="0" applyFont="1" applyFill="1" applyBorder="1"/>
    <xf numFmtId="0" fontId="13" fillId="2" borderId="0" xfId="0" applyFont="1" applyFill="1" applyBorder="1"/>
    <xf numFmtId="0" fontId="13" fillId="0" borderId="0" xfId="0" applyFont="1" applyFill="1" applyBorder="1"/>
    <xf numFmtId="0" fontId="13" fillId="2" borderId="0" xfId="0" applyFont="1" applyFill="1"/>
    <xf numFmtId="0" fontId="13" fillId="2" borderId="3" xfId="0" applyFont="1" applyFill="1" applyBorder="1"/>
    <xf numFmtId="0" fontId="13" fillId="2" borderId="15" xfId="0" applyFont="1" applyFill="1" applyBorder="1"/>
    <xf numFmtId="0" fontId="13" fillId="2" borderId="6"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3" fillId="2" borderId="0" xfId="0" applyFont="1" applyFill="1"/>
    <xf numFmtId="0" fontId="23" fillId="2" borderId="5" xfId="0" applyFont="1" applyFill="1" applyBorder="1"/>
    <xf numFmtId="2" fontId="13" fillId="2" borderId="18" xfId="0" applyNumberFormat="1" applyFont="1" applyFill="1" applyBorder="1"/>
    <xf numFmtId="165" fontId="13" fillId="2" borderId="18" xfId="0" applyNumberFormat="1" applyFont="1" applyFill="1" applyBorder="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applyBorder="1"/>
    <xf numFmtId="49" fontId="25" fillId="2" borderId="0" xfId="0" applyNumberFormat="1" applyFont="1" applyFill="1" applyBorder="1"/>
    <xf numFmtId="0" fontId="24" fillId="2" borderId="0" xfId="0" applyFont="1" applyFill="1" applyBorder="1"/>
    <xf numFmtId="49" fontId="24" fillId="2" borderId="0" xfId="0" applyNumberFormat="1" applyFont="1" applyFill="1" applyBorder="1"/>
    <xf numFmtId="0" fontId="24" fillId="2" borderId="16" xfId="0" applyFont="1" applyFill="1" applyBorder="1"/>
    <xf numFmtId="0" fontId="25" fillId="2" borderId="9" xfId="0" applyFont="1" applyFill="1" applyBorder="1"/>
    <xf numFmtId="49" fontId="25" fillId="2" borderId="9" xfId="0" applyNumberFormat="1" applyFont="1" applyFill="1" applyBorder="1"/>
    <xf numFmtId="0" fontId="24" fillId="2" borderId="0" xfId="0" applyFont="1" applyFill="1" applyBorder="1" applyAlignment="1">
      <alignment vertical="top"/>
    </xf>
    <xf numFmtId="0" fontId="24" fillId="2" borderId="0" xfId="0" applyFont="1" applyFill="1" applyBorder="1" applyAlignment="1">
      <alignment vertical="top" wrapText="1"/>
    </xf>
    <xf numFmtId="49" fontId="24" fillId="2" borderId="0" xfId="0" applyNumberFormat="1" applyFont="1" applyFill="1" applyBorder="1" applyAlignment="1">
      <alignment vertical="top" wrapText="1"/>
    </xf>
    <xf numFmtId="0" fontId="24" fillId="2" borderId="0" xfId="177" applyFont="1" applyFill="1" applyBorder="1" applyAlignment="1" applyProtection="1">
      <alignment vertical="top"/>
    </xf>
    <xf numFmtId="0" fontId="24" fillId="0" borderId="0" xfId="0" applyFont="1" applyFill="1" applyBorder="1" applyAlignment="1">
      <alignment vertical="top"/>
    </xf>
    <xf numFmtId="49" fontId="24" fillId="2" borderId="0" xfId="0" applyNumberFormat="1" applyFont="1" applyFill="1" applyBorder="1" applyAlignment="1">
      <alignment vertical="top"/>
    </xf>
    <xf numFmtId="2" fontId="17" fillId="2" borderId="9" xfId="0" applyNumberFormat="1" applyFont="1" applyFill="1" applyBorder="1" applyAlignment="1" applyProtection="1">
      <alignment vertical="center"/>
    </xf>
    <xf numFmtId="0" fontId="24" fillId="2" borderId="0" xfId="0" applyNumberFormat="1" applyFont="1" applyFill="1" applyBorder="1" applyAlignment="1">
      <alignment horizontal="left"/>
    </xf>
    <xf numFmtId="0" fontId="24" fillId="2" borderId="0" xfId="0" applyNumberFormat="1" applyFont="1" applyFill="1" applyBorder="1" applyAlignment="1">
      <alignment horizontal="left" vertical="top"/>
    </xf>
    <xf numFmtId="0" fontId="24" fillId="2" borderId="0" xfId="177" applyFont="1" applyFill="1" applyBorder="1" applyAlignment="1" applyProtection="1"/>
    <xf numFmtId="0" fontId="11" fillId="2" borderId="18" xfId="0" applyFont="1" applyFill="1" applyBorder="1"/>
    <xf numFmtId="0" fontId="17" fillId="2" borderId="17" xfId="0" applyFont="1" applyFill="1" applyBorder="1"/>
    <xf numFmtId="0" fontId="10" fillId="2" borderId="2" xfId="0" applyFont="1" applyFill="1" applyBorder="1"/>
    <xf numFmtId="0" fontId="17" fillId="2" borderId="7" xfId="0" applyFont="1" applyFill="1" applyBorder="1"/>
    <xf numFmtId="0" fontId="10" fillId="2" borderId="0" xfId="0" applyFont="1" applyFill="1" applyBorder="1"/>
    <xf numFmtId="0" fontId="27" fillId="2" borderId="0" xfId="0" applyFont="1" applyFill="1" applyBorder="1"/>
    <xf numFmtId="0" fontId="10" fillId="2" borderId="18"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8" borderId="0" xfId="0" applyFont="1" applyFill="1" applyBorder="1"/>
    <xf numFmtId="0" fontId="10" fillId="2" borderId="7"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10" fillId="12" borderId="0" xfId="0" applyFont="1" applyFill="1" applyBorder="1"/>
    <xf numFmtId="0" fontId="17" fillId="2" borderId="9" xfId="0" applyNumberFormat="1" applyFont="1" applyFill="1" applyBorder="1" applyAlignment="1" applyProtection="1">
      <alignment vertical="center"/>
    </xf>
    <xf numFmtId="164" fontId="17" fillId="2" borderId="0" xfId="0" applyNumberFormat="1" applyFont="1" applyFill="1" applyBorder="1" applyAlignment="1" applyProtection="1">
      <alignment horizontal="right" vertical="center"/>
    </xf>
    <xf numFmtId="2" fontId="17" fillId="2" borderId="0" xfId="0" applyNumberFormat="1" applyFont="1" applyFill="1" applyBorder="1" applyAlignment="1" applyProtection="1">
      <alignment vertical="center"/>
    </xf>
    <xf numFmtId="165" fontId="13" fillId="2" borderId="21" xfId="0" applyNumberFormat="1" applyFont="1" applyFill="1" applyBorder="1"/>
    <xf numFmtId="0" fontId="17" fillId="2" borderId="16" xfId="0" applyFont="1" applyFill="1" applyBorder="1"/>
    <xf numFmtId="0" fontId="19" fillId="2" borderId="9" xfId="0" applyFont="1" applyFill="1" applyBorder="1"/>
    <xf numFmtId="0" fontId="23" fillId="2" borderId="19" xfId="0" applyFont="1" applyFill="1" applyBorder="1"/>
    <xf numFmtId="0" fontId="13" fillId="2" borderId="5" xfId="0" applyFont="1" applyFill="1" applyBorder="1"/>
    <xf numFmtId="0" fontId="18" fillId="2" borderId="0" xfId="0" applyFont="1" applyFill="1" applyBorder="1"/>
    <xf numFmtId="165" fontId="13" fillId="2" borderId="20" xfId="0" applyNumberFormat="1" applyFont="1" applyFill="1" applyBorder="1"/>
    <xf numFmtId="165" fontId="13" fillId="2" borderId="0" xfId="0" applyNumberFormat="1" applyFont="1" applyFill="1" applyBorder="1"/>
    <xf numFmtId="0" fontId="12" fillId="2" borderId="0" xfId="0" applyFont="1" applyFill="1" applyBorder="1"/>
    <xf numFmtId="2" fontId="13" fillId="2" borderId="0" xfId="0" applyNumberFormat="1" applyFont="1" applyFill="1" applyBorder="1"/>
    <xf numFmtId="0" fontId="9" fillId="2" borderId="0" xfId="0" applyFont="1" applyFill="1"/>
    <xf numFmtId="0" fontId="9" fillId="2" borderId="18" xfId="0" applyFont="1" applyFill="1" applyBorder="1"/>
    <xf numFmtId="0" fontId="17" fillId="2" borderId="3" xfId="0" applyFont="1" applyFill="1" applyBorder="1"/>
    <xf numFmtId="0" fontId="9" fillId="2" borderId="6" xfId="0" applyFont="1" applyFill="1" applyBorder="1"/>
    <xf numFmtId="0" fontId="9" fillId="2" borderId="0" xfId="0" applyFont="1" applyFill="1" applyBorder="1"/>
    <xf numFmtId="0" fontId="8" fillId="2" borderId="0" xfId="0" applyFont="1" applyFill="1" applyBorder="1"/>
    <xf numFmtId="0" fontId="7" fillId="2" borderId="0" xfId="0" applyFont="1" applyFill="1" applyBorder="1"/>
    <xf numFmtId="0" fontId="7" fillId="2" borderId="0" xfId="0" applyFont="1" applyFill="1" applyBorder="1" applyAlignment="1">
      <alignment horizontal="right"/>
    </xf>
    <xf numFmtId="0" fontId="7" fillId="2" borderId="0" xfId="0" applyFont="1" applyFill="1"/>
    <xf numFmtId="2" fontId="7" fillId="2" borderId="0" xfId="0" applyNumberFormat="1" applyFont="1" applyFill="1"/>
    <xf numFmtId="0" fontId="7" fillId="2" borderId="3" xfId="0" applyFont="1" applyFill="1" applyBorder="1"/>
    <xf numFmtId="0" fontId="7" fillId="2" borderId="4" xfId="0" applyFont="1" applyFill="1" applyBorder="1"/>
    <xf numFmtId="2" fontId="7" fillId="2" borderId="4" xfId="0" applyNumberFormat="1" applyFont="1" applyFill="1" applyBorder="1"/>
    <xf numFmtId="0" fontId="7" fillId="2" borderId="6" xfId="0" applyFont="1" applyFill="1" applyBorder="1"/>
    <xf numFmtId="0" fontId="7" fillId="2" borderId="0" xfId="0" applyNumberFormat="1" applyFont="1" applyFill="1" applyBorder="1" applyAlignment="1" applyProtection="1">
      <alignment horizontal="left" vertical="center"/>
    </xf>
    <xf numFmtId="1" fontId="7" fillId="2" borderId="0" xfId="0" applyNumberFormat="1" applyFont="1" applyFill="1" applyBorder="1" applyAlignment="1" applyProtection="1">
      <alignment vertical="center"/>
    </xf>
    <xf numFmtId="0" fontId="7" fillId="0" borderId="0" xfId="0" applyFont="1" applyFill="1" applyBorder="1"/>
    <xf numFmtId="0" fontId="7" fillId="0" borderId="0" xfId="0" applyNumberFormat="1" applyFont="1" applyFill="1" applyBorder="1" applyAlignment="1" applyProtection="1">
      <alignment horizontal="left" vertical="center"/>
    </xf>
    <xf numFmtId="167" fontId="7" fillId="0" borderId="0" xfId="0" applyNumberFormat="1" applyFont="1" applyFill="1" applyBorder="1" applyAlignment="1" applyProtection="1">
      <alignment vertical="center"/>
    </xf>
    <xf numFmtId="167" fontId="7" fillId="2" borderId="0" xfId="0" applyNumberFormat="1" applyFont="1" applyFill="1" applyBorder="1" applyAlignment="1" applyProtection="1">
      <alignment vertical="center"/>
    </xf>
    <xf numFmtId="165" fontId="7" fillId="2" borderId="18" xfId="0" applyNumberFormat="1" applyFont="1" applyFill="1" applyBorder="1" applyAlignment="1" applyProtection="1">
      <alignment vertical="center"/>
    </xf>
    <xf numFmtId="1" fontId="7" fillId="2" borderId="18" xfId="0" applyNumberFormat="1" applyFont="1" applyFill="1" applyBorder="1" applyAlignment="1" applyProtection="1">
      <alignment vertical="center"/>
    </xf>
    <xf numFmtId="2" fontId="7" fillId="2" borderId="0" xfId="0" applyNumberFormat="1" applyFont="1" applyFill="1" applyBorder="1"/>
    <xf numFmtId="10" fontId="7" fillId="2" borderId="0" xfId="0" applyNumberFormat="1" applyFont="1" applyFill="1" applyBorder="1" applyAlignment="1" applyProtection="1">
      <alignment horizontal="left" vertical="center" indent="2"/>
    </xf>
    <xf numFmtId="2" fontId="7" fillId="2" borderId="0" xfId="0" applyNumberFormat="1" applyFont="1" applyFill="1" applyBorder="1" applyAlignment="1" applyProtection="1">
      <alignment horizontal="right" vertical="center"/>
    </xf>
    <xf numFmtId="1" fontId="7" fillId="2" borderId="0" xfId="0" applyNumberFormat="1" applyFont="1" applyFill="1" applyBorder="1" applyAlignment="1" applyProtection="1">
      <alignment horizontal="right" vertical="center"/>
    </xf>
    <xf numFmtId="165" fontId="7" fillId="0" borderId="0" xfId="0" applyNumberFormat="1" applyFont="1" applyFill="1" applyBorder="1" applyAlignment="1" applyProtection="1">
      <alignment horizontal="left" vertical="center" indent="2"/>
    </xf>
    <xf numFmtId="165" fontId="7" fillId="2" borderId="18" xfId="0" applyNumberFormat="1" applyFont="1" applyFill="1" applyBorder="1" applyAlignment="1" applyProtection="1">
      <alignment horizontal="right" vertical="center"/>
    </xf>
    <xf numFmtId="165" fontId="7" fillId="2" borderId="0" xfId="0" applyNumberFormat="1" applyFont="1" applyFill="1" applyBorder="1" applyAlignment="1" applyProtection="1">
      <alignment vertical="center"/>
    </xf>
    <xf numFmtId="0" fontId="7" fillId="0" borderId="0" xfId="0" applyNumberFormat="1" applyFont="1" applyFill="1" applyBorder="1" applyAlignment="1" applyProtection="1">
      <alignment horizontal="left" vertical="center" indent="2"/>
    </xf>
    <xf numFmtId="1" fontId="7" fillId="2" borderId="21" xfId="0" applyNumberFormat="1" applyFont="1" applyFill="1" applyBorder="1" applyAlignment="1" applyProtection="1">
      <alignment horizontal="right" vertical="center"/>
    </xf>
    <xf numFmtId="10" fontId="7" fillId="0" borderId="0" xfId="0" applyNumberFormat="1" applyFont="1" applyFill="1" applyBorder="1" applyAlignment="1" applyProtection="1">
      <alignment horizontal="left" vertical="center" indent="2"/>
    </xf>
    <xf numFmtId="166" fontId="7" fillId="2" borderId="0" xfId="0" applyNumberFormat="1" applyFont="1" applyFill="1" applyBorder="1" applyAlignment="1" applyProtection="1">
      <alignment horizontal="right" vertical="center"/>
    </xf>
    <xf numFmtId="165" fontId="7" fillId="2" borderId="0" xfId="0" applyNumberFormat="1" applyFont="1" applyFill="1" applyBorder="1"/>
    <xf numFmtId="165" fontId="7" fillId="2" borderId="0" xfId="0" applyNumberFormat="1" applyFont="1" applyFill="1" applyBorder="1" applyAlignment="1" applyProtection="1">
      <alignment horizontal="right" vertical="center"/>
    </xf>
    <xf numFmtId="3" fontId="7" fillId="0" borderId="0" xfId="0" applyNumberFormat="1" applyFont="1" applyFill="1" applyBorder="1" applyAlignment="1" applyProtection="1">
      <alignment horizontal="left" vertical="center" indent="2"/>
    </xf>
    <xf numFmtId="2" fontId="7" fillId="2" borderId="18" xfId="0" applyNumberFormat="1" applyFont="1" applyFill="1" applyBorder="1" applyAlignment="1" applyProtection="1">
      <alignment horizontal="right" vertical="center"/>
    </xf>
    <xf numFmtId="165" fontId="7" fillId="2" borderId="0" xfId="0" applyNumberFormat="1" applyFont="1" applyFill="1"/>
    <xf numFmtId="165" fontId="7" fillId="2" borderId="20" xfId="0" applyNumberFormat="1" applyFont="1" applyFill="1" applyBorder="1" applyAlignment="1" applyProtection="1">
      <alignment horizontal="right" vertical="center"/>
    </xf>
    <xf numFmtId="3" fontId="7" fillId="0" borderId="11" xfId="0" applyNumberFormat="1" applyFont="1" applyFill="1" applyBorder="1" applyAlignment="1" applyProtection="1">
      <alignment horizontal="left" vertical="center" indent="3"/>
    </xf>
    <xf numFmtId="168" fontId="7" fillId="2" borderId="0" xfId="0" applyNumberFormat="1" applyFont="1" applyFill="1" applyBorder="1" applyAlignment="1" applyProtection="1">
      <alignment horizontal="right" vertical="center"/>
    </xf>
    <xf numFmtId="3" fontId="7" fillId="0" borderId="0" xfId="0" applyNumberFormat="1" applyFont="1" applyFill="1" applyBorder="1" applyAlignment="1" applyProtection="1">
      <alignment horizontal="left" vertical="center" indent="3"/>
    </xf>
    <xf numFmtId="1" fontId="7" fillId="2" borderId="18" xfId="0" applyNumberFormat="1" applyFont="1" applyFill="1" applyBorder="1"/>
    <xf numFmtId="1" fontId="7" fillId="2" borderId="0" xfId="0" applyNumberFormat="1" applyFont="1" applyFill="1" applyBorder="1"/>
    <xf numFmtId="0" fontId="6" fillId="2" borderId="0" xfId="0" applyFont="1" applyFill="1" applyBorder="1"/>
    <xf numFmtId="0" fontId="6" fillId="2" borderId="18" xfId="0" applyFont="1" applyFill="1" applyBorder="1"/>
    <xf numFmtId="0" fontId="5" fillId="2" borderId="0" xfId="0" applyFont="1" applyFill="1" applyBorder="1"/>
    <xf numFmtId="165" fontId="9" fillId="2" borderId="0" xfId="0" applyNumberFormat="1" applyFont="1" applyFill="1" applyBorder="1"/>
    <xf numFmtId="0" fontId="3" fillId="2" borderId="0" xfId="0" applyFont="1" applyFill="1" applyBorder="1"/>
    <xf numFmtId="0" fontId="4" fillId="2" borderId="0" xfId="0" applyFont="1" applyFill="1" applyBorder="1"/>
    <xf numFmtId="0" fontId="24" fillId="0" borderId="0" xfId="177" applyFont="1" applyFill="1" applyBorder="1" applyAlignment="1" applyProtection="1"/>
    <xf numFmtId="0" fontId="3" fillId="2" borderId="20" xfId="0" applyFont="1" applyFill="1" applyBorder="1"/>
    <xf numFmtId="0" fontId="26" fillId="4" borderId="18" xfId="0" applyFont="1" applyFill="1" applyBorder="1"/>
    <xf numFmtId="0" fontId="17" fillId="2" borderId="9" xfId="0" applyNumberFormat="1" applyFont="1" applyFill="1" applyBorder="1" applyAlignment="1" applyProtection="1">
      <alignment horizontal="center" vertical="center"/>
    </xf>
    <xf numFmtId="2" fontId="17" fillId="2" borderId="9" xfId="0" applyNumberFormat="1" applyFont="1" applyFill="1" applyBorder="1" applyAlignment="1" applyProtection="1">
      <alignment horizontal="center" vertical="center"/>
    </xf>
    <xf numFmtId="0" fontId="7" fillId="2" borderId="15" xfId="0" applyFont="1" applyFill="1" applyBorder="1"/>
    <xf numFmtId="0" fontId="17" fillId="2" borderId="5" xfId="0" applyFont="1" applyFill="1" applyBorder="1"/>
    <xf numFmtId="0" fontId="7" fillId="2" borderId="5" xfId="0" applyFont="1" applyFill="1" applyBorder="1"/>
    <xf numFmtId="0" fontId="24" fillId="0" borderId="0" xfId="0" applyFont="1" applyFill="1" applyBorder="1"/>
    <xf numFmtId="0" fontId="7" fillId="2" borderId="10" xfId="0" applyFont="1" applyFill="1" applyBorder="1"/>
    <xf numFmtId="0" fontId="7" fillId="2" borderId="11" xfId="0" applyFont="1" applyFill="1" applyBorder="1"/>
    <xf numFmtId="2" fontId="7" fillId="2" borderId="11" xfId="0" applyNumberFormat="1" applyFont="1" applyFill="1" applyBorder="1"/>
    <xf numFmtId="0" fontId="7" fillId="2" borderId="12" xfId="0" applyFont="1" applyFill="1" applyBorder="1"/>
    <xf numFmtId="0" fontId="24" fillId="2" borderId="15" xfId="0" applyFont="1" applyFill="1" applyBorder="1"/>
    <xf numFmtId="0" fontId="24" fillId="2" borderId="5" xfId="0" applyFont="1" applyFill="1" applyBorder="1"/>
    <xf numFmtId="0" fontId="24" fillId="2" borderId="0" xfId="0" applyFont="1" applyFill="1" applyBorder="1" applyAlignment="1">
      <alignment horizontal="left" vertical="center" indent="2"/>
    </xf>
    <xf numFmtId="0" fontId="24" fillId="4" borderId="0" xfId="0" applyFont="1" applyFill="1" applyBorder="1" applyAlignment="1">
      <alignment vertical="top"/>
    </xf>
    <xf numFmtId="165" fontId="24" fillId="2" borderId="0" xfId="0" applyNumberFormat="1" applyFont="1" applyFill="1" applyBorder="1" applyAlignment="1">
      <alignment horizontal="left" vertical="center" indent="2"/>
    </xf>
    <xf numFmtId="0" fontId="24" fillId="2" borderId="10" xfId="0" applyFont="1" applyFill="1" applyBorder="1"/>
    <xf numFmtId="0" fontId="24" fillId="2" borderId="11" xfId="0" applyFont="1" applyFill="1" applyBorder="1"/>
    <xf numFmtId="49" fontId="24" fillId="2" borderId="11" xfId="0" applyNumberFormat="1" applyFont="1" applyFill="1" applyBorder="1"/>
    <xf numFmtId="0" fontId="24" fillId="2" borderId="12" xfId="0" applyFont="1" applyFill="1" applyBorder="1"/>
    <xf numFmtId="3" fontId="2" fillId="0" borderId="0" xfId="0" applyNumberFormat="1" applyFont="1" applyFill="1" applyBorder="1" applyAlignment="1" applyProtection="1">
      <alignment horizontal="left" vertical="center" indent="2"/>
    </xf>
    <xf numFmtId="0" fontId="2" fillId="0" borderId="0" xfId="0" applyNumberFormat="1" applyFont="1" applyFill="1" applyBorder="1" applyAlignment="1" applyProtection="1">
      <alignment horizontal="left" vertical="center" indent="2"/>
    </xf>
    <xf numFmtId="0" fontId="0" fillId="2" borderId="0" xfId="0" applyFill="1"/>
    <xf numFmtId="0" fontId="2" fillId="2" borderId="0" xfId="0" applyFont="1" applyFill="1"/>
    <xf numFmtId="0" fontId="2" fillId="2" borderId="0" xfId="0" applyFont="1" applyFill="1" applyAlignment="1">
      <alignment horizontal="left" vertical="center"/>
    </xf>
    <xf numFmtId="0" fontId="27" fillId="2" borderId="0" xfId="0" applyFont="1" applyFill="1"/>
    <xf numFmtId="0" fontId="26" fillId="4" borderId="0" xfId="0" applyFont="1" applyFill="1"/>
    <xf numFmtId="0" fontId="26" fillId="4" borderId="0" xfId="0" applyFont="1" applyFill="1" applyAlignment="1">
      <alignment horizontal="left" vertical="center"/>
    </xf>
    <xf numFmtId="0" fontId="28" fillId="4" borderId="0" xfId="0" applyFont="1" applyFill="1"/>
    <xf numFmtId="0" fontId="24" fillId="2" borderId="0" xfId="0" applyFont="1" applyFill="1" applyAlignment="1">
      <alignment horizontal="left"/>
    </xf>
    <xf numFmtId="0" fontId="24" fillId="2" borderId="6" xfId="0" applyFont="1" applyFill="1" applyBorder="1" applyAlignment="1">
      <alignment horizontal="left"/>
    </xf>
    <xf numFmtId="0" fontId="25" fillId="2" borderId="0" xfId="0" applyFont="1" applyFill="1" applyAlignment="1">
      <alignment horizontal="left"/>
    </xf>
    <xf numFmtId="0" fontId="2" fillId="2" borderId="0" xfId="0" applyFont="1" applyFill="1" applyAlignment="1">
      <alignment horizontal="left"/>
    </xf>
    <xf numFmtId="17" fontId="2" fillId="2" borderId="0" xfId="0" applyNumberFormat="1" applyFont="1" applyFill="1" applyAlignment="1">
      <alignment horizontal="left"/>
    </xf>
    <xf numFmtId="0" fontId="2" fillId="2" borderId="5" xfId="0" applyFont="1" applyFill="1" applyBorder="1" applyAlignment="1">
      <alignment horizontal="left"/>
    </xf>
    <xf numFmtId="0" fontId="24" fillId="2" borderId="5" xfId="0" applyFont="1" applyFill="1" applyBorder="1" applyAlignment="1">
      <alignment horizontal="left"/>
    </xf>
    <xf numFmtId="0" fontId="19" fillId="2" borderId="0" xfId="0" applyFont="1" applyFill="1"/>
    <xf numFmtId="0" fontId="29" fillId="2" borderId="0" xfId="0" applyFont="1" applyFill="1"/>
    <xf numFmtId="0" fontId="19" fillId="3" borderId="0" xfId="0" applyFont="1" applyFill="1"/>
    <xf numFmtId="0" fontId="26" fillId="4" borderId="17" xfId="0" applyFont="1" applyFill="1" applyBorder="1" applyAlignment="1">
      <alignment horizontal="left" vertical="top" wrapText="1"/>
    </xf>
    <xf numFmtId="0" fontId="26" fillId="4" borderId="2" xfId="0" applyFont="1" applyFill="1" applyBorder="1" applyAlignment="1">
      <alignment horizontal="left" vertical="top" wrapText="1"/>
    </xf>
    <xf numFmtId="0" fontId="26" fillId="4" borderId="13" xfId="0" applyFont="1" applyFill="1" applyBorder="1" applyAlignment="1">
      <alignment horizontal="left" vertical="top" wrapText="1"/>
    </xf>
    <xf numFmtId="0" fontId="26" fillId="4" borderId="7" xfId="0" applyFont="1" applyFill="1" applyBorder="1" applyAlignment="1">
      <alignment horizontal="left" vertical="top" wrapText="1"/>
    </xf>
    <xf numFmtId="0" fontId="26" fillId="4" borderId="0" xfId="0" applyFont="1" applyFill="1" applyBorder="1" applyAlignment="1">
      <alignment horizontal="left" vertical="top" wrapText="1"/>
    </xf>
    <xf numFmtId="0" fontId="26" fillId="4" borderId="8" xfId="0" applyFont="1" applyFill="1" applyBorder="1" applyAlignment="1">
      <alignment horizontal="left" vertical="top" wrapText="1"/>
    </xf>
    <xf numFmtId="0" fontId="26" fillId="4" borderId="1" xfId="0" applyFont="1" applyFill="1" applyBorder="1" applyAlignment="1">
      <alignment horizontal="left" vertical="top" wrapText="1"/>
    </xf>
    <xf numFmtId="0" fontId="26" fillId="4" borderId="9" xfId="0" applyFont="1" applyFill="1" applyBorder="1" applyAlignment="1">
      <alignment horizontal="left" vertical="top" wrapText="1"/>
    </xf>
    <xf numFmtId="0" fontId="26" fillId="4" borderId="14" xfId="0" applyFont="1" applyFill="1" applyBorder="1" applyAlignment="1">
      <alignment horizontal="left" vertical="top" wrapText="1"/>
    </xf>
  </cellXfs>
  <cellStyles count="23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647700</xdr:colOff>
      <xdr:row>33</xdr:row>
      <xdr:rowOff>82558</xdr:rowOff>
    </xdr:from>
    <xdr:to>
      <xdr:col>14</xdr:col>
      <xdr:colOff>0</xdr:colOff>
      <xdr:row>54</xdr:row>
      <xdr:rowOff>76200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rotWithShape="1">
        <a:blip xmlns:r="http://schemas.openxmlformats.org/officeDocument/2006/relationships" r:embed="rId1"/>
        <a:srcRect l="1997"/>
        <a:stretch/>
      </xdr:blipFill>
      <xdr:spPr>
        <a:xfrm>
          <a:off x="3708400" y="654058"/>
          <a:ext cx="9969500" cy="3740142"/>
        </a:xfrm>
        <a:prstGeom prst="rect">
          <a:avLst/>
        </a:prstGeom>
      </xdr:spPr>
    </xdr:pic>
    <xdr:clientData/>
  </xdr:twoCellAnchor>
  <xdr:twoCellAnchor editAs="oneCell">
    <xdr:from>
      <xdr:col>4</xdr:col>
      <xdr:colOff>825500</xdr:colOff>
      <xdr:row>53</xdr:row>
      <xdr:rowOff>177800</xdr:rowOff>
    </xdr:from>
    <xdr:to>
      <xdr:col>14</xdr:col>
      <xdr:colOff>673100</xdr:colOff>
      <xdr:row>81</xdr:row>
      <xdr:rowOff>177800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3886200" y="4572000"/>
          <a:ext cx="10642600" cy="5334000"/>
        </a:xfrm>
        <a:prstGeom prst="rect">
          <a:avLst/>
        </a:prstGeom>
      </xdr:spPr>
    </xdr:pic>
    <xdr:clientData/>
  </xdr:twoCellAnchor>
  <xdr:twoCellAnchor editAs="oneCell">
    <xdr:from>
      <xdr:col>4</xdr:col>
      <xdr:colOff>1054100</xdr:colOff>
      <xdr:row>78</xdr:row>
      <xdr:rowOff>38100</xdr:rowOff>
    </xdr:from>
    <xdr:to>
      <xdr:col>11</xdr:col>
      <xdr:colOff>0</xdr:colOff>
      <xdr:row>89</xdr:row>
      <xdr:rowOff>114300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4114800" y="9194800"/>
          <a:ext cx="6311900" cy="2171700"/>
        </a:xfrm>
        <a:prstGeom prst="rect">
          <a:avLst/>
        </a:prstGeom>
      </xdr:spPr>
    </xdr:pic>
    <xdr:clientData/>
  </xdr:twoCellAnchor>
  <xdr:twoCellAnchor editAs="oneCell">
    <xdr:from>
      <xdr:col>4</xdr:col>
      <xdr:colOff>660400</xdr:colOff>
      <xdr:row>89</xdr:row>
      <xdr:rowOff>76200</xdr:rowOff>
    </xdr:from>
    <xdr:to>
      <xdr:col>11</xdr:col>
      <xdr:colOff>558800</xdr:colOff>
      <xdr:row>119</xdr:row>
      <xdr:rowOff>139700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3721100" y="11315700"/>
          <a:ext cx="7454900" cy="5778500"/>
        </a:xfrm>
        <a:prstGeom prst="rect">
          <a:avLst/>
        </a:prstGeom>
      </xdr:spPr>
    </xdr:pic>
    <xdr:clientData/>
  </xdr:twoCellAnchor>
  <xdr:twoCellAnchor editAs="oneCell">
    <xdr:from>
      <xdr:col>4</xdr:col>
      <xdr:colOff>533400</xdr:colOff>
      <xdr:row>121</xdr:row>
      <xdr:rowOff>127000</xdr:rowOff>
    </xdr:from>
    <xdr:to>
      <xdr:col>12</xdr:col>
      <xdr:colOff>469900</xdr:colOff>
      <xdr:row>135</xdr:row>
      <xdr:rowOff>177800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5"/>
        <a:stretch>
          <a:fillRect/>
        </a:stretch>
      </xdr:blipFill>
      <xdr:spPr>
        <a:xfrm>
          <a:off x="3594100" y="17462500"/>
          <a:ext cx="8572500" cy="2717800"/>
        </a:xfrm>
        <a:prstGeom prst="rect">
          <a:avLst/>
        </a:prstGeom>
      </xdr:spPr>
    </xdr:pic>
    <xdr:clientData/>
  </xdr:twoCellAnchor>
  <xdr:twoCellAnchor editAs="oneCell">
    <xdr:from>
      <xdr:col>4</xdr:col>
      <xdr:colOff>762000</xdr:colOff>
      <xdr:row>137</xdr:row>
      <xdr:rowOff>38528</xdr:rowOff>
    </xdr:from>
    <xdr:to>
      <xdr:col>12</xdr:col>
      <xdr:colOff>292100</xdr:colOff>
      <xdr:row>149</xdr:row>
      <xdr:rowOff>25399</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6"/>
        <a:stretch>
          <a:fillRect/>
        </a:stretch>
      </xdr:blipFill>
      <xdr:spPr>
        <a:xfrm>
          <a:off x="3822700" y="20422028"/>
          <a:ext cx="8166100" cy="2272871"/>
        </a:xfrm>
        <a:prstGeom prst="rect">
          <a:avLst/>
        </a:prstGeom>
      </xdr:spPr>
    </xdr:pic>
    <xdr:clientData/>
  </xdr:twoCellAnchor>
  <xdr:twoCellAnchor editAs="oneCell">
    <xdr:from>
      <xdr:col>4</xdr:col>
      <xdr:colOff>736600</xdr:colOff>
      <xdr:row>179</xdr:row>
      <xdr:rowOff>28904</xdr:rowOff>
    </xdr:from>
    <xdr:to>
      <xdr:col>12</xdr:col>
      <xdr:colOff>330200</xdr:colOff>
      <xdr:row>205</xdr:row>
      <xdr:rowOff>165099</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7"/>
        <a:stretch>
          <a:fillRect/>
        </a:stretch>
      </xdr:blipFill>
      <xdr:spPr>
        <a:xfrm>
          <a:off x="3797300" y="22888904"/>
          <a:ext cx="8229600" cy="5089195"/>
        </a:xfrm>
        <a:prstGeom prst="rect">
          <a:avLst/>
        </a:prstGeom>
      </xdr:spPr>
    </xdr:pic>
    <xdr:clientData/>
  </xdr:twoCellAnchor>
  <xdr:twoCellAnchor editAs="oneCell">
    <xdr:from>
      <xdr:col>4</xdr:col>
      <xdr:colOff>814981</xdr:colOff>
      <xdr:row>206</xdr:row>
      <xdr:rowOff>71661</xdr:rowOff>
    </xdr:from>
    <xdr:to>
      <xdr:col>15</xdr:col>
      <xdr:colOff>736600</xdr:colOff>
      <xdr:row>233</xdr:row>
      <xdr:rowOff>63500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8"/>
        <a:stretch>
          <a:fillRect/>
        </a:stretch>
      </xdr:blipFill>
      <xdr:spPr>
        <a:xfrm>
          <a:off x="3875681" y="28087861"/>
          <a:ext cx="11796119" cy="5135339"/>
        </a:xfrm>
        <a:prstGeom prst="rect">
          <a:avLst/>
        </a:prstGeom>
      </xdr:spPr>
    </xdr:pic>
    <xdr:clientData/>
  </xdr:twoCellAnchor>
  <xdr:twoCellAnchor editAs="oneCell">
    <xdr:from>
      <xdr:col>4</xdr:col>
      <xdr:colOff>901700</xdr:colOff>
      <xdr:row>150</xdr:row>
      <xdr:rowOff>152400</xdr:rowOff>
    </xdr:from>
    <xdr:to>
      <xdr:col>14</xdr:col>
      <xdr:colOff>800100</xdr:colOff>
      <xdr:row>178</xdr:row>
      <xdr:rowOff>139700</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rotWithShape="1">
        <a:blip xmlns:r="http://schemas.openxmlformats.org/officeDocument/2006/relationships" r:embed="rId9"/>
        <a:srcRect t="3955"/>
        <a:stretch/>
      </xdr:blipFill>
      <xdr:spPr>
        <a:xfrm>
          <a:off x="3962400" y="23025100"/>
          <a:ext cx="10693400" cy="5321300"/>
        </a:xfrm>
        <a:prstGeom prst="rect">
          <a:avLst/>
        </a:prstGeom>
      </xdr:spPr>
    </xdr:pic>
    <xdr:clientData/>
  </xdr:twoCellAnchor>
  <xdr:twoCellAnchor editAs="oneCell">
    <xdr:from>
      <xdr:col>4</xdr:col>
      <xdr:colOff>965200</xdr:colOff>
      <xdr:row>235</xdr:row>
      <xdr:rowOff>76200</xdr:rowOff>
    </xdr:from>
    <xdr:to>
      <xdr:col>12</xdr:col>
      <xdr:colOff>368300</xdr:colOff>
      <xdr:row>259</xdr:row>
      <xdr:rowOff>114300</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rotWithShape="1">
        <a:blip xmlns:r="http://schemas.openxmlformats.org/officeDocument/2006/relationships" r:embed="rId10"/>
        <a:srcRect l="2299" t="8072" r="613" b="-2604"/>
        <a:stretch/>
      </xdr:blipFill>
      <xdr:spPr>
        <a:xfrm>
          <a:off x="4025900" y="39141400"/>
          <a:ext cx="8039100" cy="4610100"/>
        </a:xfrm>
        <a:prstGeom prst="rect">
          <a:avLst/>
        </a:prstGeom>
      </xdr:spPr>
    </xdr:pic>
    <xdr:clientData/>
  </xdr:twoCellAnchor>
  <xdr:twoCellAnchor editAs="oneCell">
    <xdr:from>
      <xdr:col>8</xdr:col>
      <xdr:colOff>165100</xdr:colOff>
      <xdr:row>3</xdr:row>
      <xdr:rowOff>63500</xdr:rowOff>
    </xdr:from>
    <xdr:to>
      <xdr:col>15</xdr:col>
      <xdr:colOff>381457</xdr:colOff>
      <xdr:row>32</xdr:row>
      <xdr:rowOff>165099</xdr:rowOff>
    </xdr:to>
    <xdr:pic>
      <xdr:nvPicPr>
        <xdr:cNvPr id="12" name="Picture 11">
          <a:extLst>
            <a:ext uri="{FF2B5EF4-FFF2-40B4-BE49-F238E27FC236}">
              <a16:creationId xmlns:a16="http://schemas.microsoft.com/office/drawing/2014/main" id="{BCF60078-6BD7-8745-8997-F284B6438C30}"/>
            </a:ext>
          </a:extLst>
        </xdr:cNvPr>
        <xdr:cNvPicPr>
          <a:picLocks noChangeAspect="1"/>
        </xdr:cNvPicPr>
      </xdr:nvPicPr>
      <xdr:blipFill>
        <a:blip xmlns:r="http://schemas.openxmlformats.org/officeDocument/2006/relationships" r:embed="rId11"/>
        <a:stretch>
          <a:fillRect/>
        </a:stretch>
      </xdr:blipFill>
      <xdr:spPr>
        <a:xfrm>
          <a:off x="5715000" y="685800"/>
          <a:ext cx="5905957" cy="599439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hyperlink" Target="http://www.eia.gov/forecasts/capitalcost/pdf/updated_capcost.pdf" TargetMode="External"/><Relationship Id="rId1" Type="http://schemas.openxmlformats.org/officeDocument/2006/relationships/hyperlink" Target="http://www.energy.siemens.com.cn/CN/downloadCenter/Documents/E_F_SGT_over_100MW.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ColWidth="10.6640625" defaultRowHeight="16"/>
  <cols>
    <col min="1" max="1" width="3.33203125" style="25" customWidth="1"/>
    <col min="2" max="2" width="11.83203125" style="17" customWidth="1"/>
    <col min="3" max="3" width="44.1640625" style="17" customWidth="1"/>
    <col min="4" max="16384" width="10.6640625" style="17"/>
  </cols>
  <sheetData>
    <row r="1" spans="1:3" s="23" customFormat="1">
      <c r="A1" s="21"/>
      <c r="B1" s="22"/>
      <c r="C1" s="22"/>
    </row>
    <row r="2" spans="1:3" ht="21">
      <c r="A2" s="1"/>
      <c r="B2" s="24" t="s">
        <v>15</v>
      </c>
      <c r="C2" s="24"/>
    </row>
    <row r="3" spans="1:3">
      <c r="A3" s="1"/>
      <c r="B3" s="8"/>
      <c r="C3" s="8"/>
    </row>
    <row r="4" spans="1:3">
      <c r="A4" s="1"/>
      <c r="B4" s="2" t="s">
        <v>16</v>
      </c>
      <c r="C4" s="3" t="s">
        <v>176</v>
      </c>
    </row>
    <row r="5" spans="1:3">
      <c r="A5" s="1"/>
      <c r="B5" s="4" t="s">
        <v>72</v>
      </c>
      <c r="C5" s="5" t="s">
        <v>177</v>
      </c>
    </row>
    <row r="6" spans="1:3">
      <c r="A6" s="1"/>
      <c r="B6" s="6" t="s">
        <v>18</v>
      </c>
      <c r="C6" s="7" t="s">
        <v>19</v>
      </c>
    </row>
    <row r="7" spans="1:3">
      <c r="A7" s="1"/>
      <c r="B7" s="8"/>
      <c r="C7" s="8"/>
    </row>
    <row r="8" spans="1:3">
      <c r="A8" s="1"/>
      <c r="B8" s="8"/>
      <c r="C8" s="8"/>
    </row>
    <row r="9" spans="1:3">
      <c r="A9" s="1"/>
      <c r="B9" s="67" t="s">
        <v>73</v>
      </c>
      <c r="C9" s="68"/>
    </row>
    <row r="10" spans="1:3">
      <c r="A10" s="1"/>
      <c r="B10" s="69"/>
      <c r="C10" s="70"/>
    </row>
    <row r="11" spans="1:3">
      <c r="A11" s="1"/>
      <c r="B11" s="69" t="s">
        <v>74</v>
      </c>
      <c r="C11" s="71" t="s">
        <v>75</v>
      </c>
    </row>
    <row r="12" spans="1:3" ht="17" thickBot="1">
      <c r="A12" s="1"/>
      <c r="B12" s="69"/>
      <c r="C12" s="14" t="s">
        <v>76</v>
      </c>
    </row>
    <row r="13" spans="1:3" ht="17" thickBot="1">
      <c r="A13" s="1"/>
      <c r="B13" s="69"/>
      <c r="C13" s="72" t="s">
        <v>77</v>
      </c>
    </row>
    <row r="14" spans="1:3">
      <c r="A14" s="1"/>
      <c r="B14" s="69"/>
      <c r="C14" s="70" t="s">
        <v>78</v>
      </c>
    </row>
    <row r="15" spans="1:3">
      <c r="A15" s="1"/>
      <c r="B15" s="69"/>
      <c r="C15" s="70"/>
    </row>
    <row r="16" spans="1:3">
      <c r="A16" s="1"/>
      <c r="B16" s="69" t="s">
        <v>79</v>
      </c>
      <c r="C16" s="73" t="s">
        <v>80</v>
      </c>
    </row>
    <row r="17" spans="1:3">
      <c r="A17" s="1"/>
      <c r="B17" s="69"/>
      <c r="C17" s="74" t="s">
        <v>81</v>
      </c>
    </row>
    <row r="18" spans="1:3">
      <c r="A18" s="1"/>
      <c r="B18" s="69"/>
      <c r="C18" s="75" t="s">
        <v>82</v>
      </c>
    </row>
    <row r="19" spans="1:3">
      <c r="A19" s="1"/>
      <c r="B19" s="69"/>
      <c r="C19" s="76" t="s">
        <v>83</v>
      </c>
    </row>
    <row r="20" spans="1:3">
      <c r="A20" s="1"/>
      <c r="B20" s="77"/>
      <c r="C20" s="78" t="s">
        <v>84</v>
      </c>
    </row>
    <row r="21" spans="1:3">
      <c r="A21" s="1"/>
      <c r="B21" s="77"/>
      <c r="C21" s="79" t="s">
        <v>85</v>
      </c>
    </row>
    <row r="22" spans="1:3">
      <c r="A22" s="1"/>
      <c r="B22" s="77"/>
      <c r="C22" s="80" t="s">
        <v>86</v>
      </c>
    </row>
    <row r="23" spans="1:3">
      <c r="B23" s="77"/>
      <c r="C23" s="81" t="s">
        <v>87</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2"/>
  <sheetViews>
    <sheetView workbookViewId="0">
      <selection activeCell="I15" sqref="I15"/>
    </sheetView>
  </sheetViews>
  <sheetFormatPr baseColWidth="10" defaultColWidth="10.6640625" defaultRowHeight="16"/>
  <cols>
    <col min="1" max="1" width="3.5" style="32" customWidth="1"/>
    <col min="2" max="2" width="2.83203125" style="32" customWidth="1"/>
    <col min="3" max="3" width="46.83203125" style="32" customWidth="1"/>
    <col min="4" max="4" width="14.5" style="32" customWidth="1"/>
    <col min="5" max="5" width="17.5" style="32" customWidth="1"/>
    <col min="6" max="6" width="4.5" style="32" customWidth="1"/>
    <col min="7" max="7" width="45" style="32" customWidth="1"/>
    <col min="8" max="8" width="5.1640625" style="32" customWidth="1"/>
    <col min="9" max="9" width="47.5" style="32" customWidth="1"/>
    <col min="10" max="10" width="5.5" style="32" customWidth="1"/>
    <col min="11" max="16384" width="10.6640625" style="32"/>
  </cols>
  <sheetData>
    <row r="1" spans="2:11">
      <c r="D1" s="30"/>
      <c r="E1" s="30"/>
      <c r="F1" s="30"/>
      <c r="G1" s="30"/>
    </row>
    <row r="2" spans="2:11">
      <c r="B2" s="186" t="s">
        <v>174</v>
      </c>
      <c r="C2" s="187"/>
      <c r="D2" s="187"/>
      <c r="E2" s="188"/>
      <c r="F2" s="30"/>
      <c r="G2" s="30"/>
    </row>
    <row r="3" spans="2:11">
      <c r="B3" s="189"/>
      <c r="C3" s="190"/>
      <c r="D3" s="190"/>
      <c r="E3" s="191"/>
      <c r="F3" s="30"/>
      <c r="G3" s="30"/>
    </row>
    <row r="4" spans="2:11">
      <c r="B4" s="189"/>
      <c r="C4" s="190"/>
      <c r="D4" s="190"/>
      <c r="E4" s="191"/>
      <c r="F4" s="30"/>
      <c r="G4" s="30"/>
    </row>
    <row r="5" spans="2:11">
      <c r="B5" s="192"/>
      <c r="C5" s="193"/>
      <c r="D5" s="193"/>
      <c r="E5" s="194"/>
      <c r="F5" s="30"/>
      <c r="G5" s="30"/>
    </row>
    <row r="6" spans="2:11" ht="17" thickBot="1">
      <c r="D6" s="30"/>
    </row>
    <row r="7" spans="2:11">
      <c r="B7" s="33"/>
      <c r="C7" s="16"/>
      <c r="D7" s="16"/>
      <c r="E7" s="16"/>
      <c r="F7" s="16"/>
      <c r="G7" s="16"/>
      <c r="H7" s="16"/>
      <c r="I7" s="16"/>
      <c r="J7" s="34"/>
    </row>
    <row r="8" spans="2:11" s="39" customFormat="1" ht="19">
      <c r="B8" s="86"/>
      <c r="C8" s="15" t="s">
        <v>30</v>
      </c>
      <c r="D8" s="87" t="s">
        <v>13</v>
      </c>
      <c r="E8" s="15" t="s">
        <v>6</v>
      </c>
      <c r="F8" s="15"/>
      <c r="G8" s="15" t="s">
        <v>12</v>
      </c>
      <c r="H8" s="15"/>
      <c r="I8" s="15" t="s">
        <v>0</v>
      </c>
      <c r="J8" s="88"/>
    </row>
    <row r="9" spans="2:11" s="39" customFormat="1" ht="19">
      <c r="B9" s="19"/>
      <c r="C9" s="20"/>
      <c r="D9" s="183"/>
      <c r="E9" s="20"/>
      <c r="F9" s="20"/>
      <c r="G9" s="20"/>
      <c r="H9" s="20"/>
      <c r="I9" s="20"/>
      <c r="J9" s="40"/>
    </row>
    <row r="10" spans="2:11" s="39" customFormat="1" ht="19">
      <c r="B10" s="19"/>
      <c r="C10" s="184" t="s">
        <v>189</v>
      </c>
      <c r="D10" s="185"/>
      <c r="E10" s="20"/>
      <c r="F10" s="20"/>
      <c r="G10" s="20"/>
      <c r="H10" s="20"/>
      <c r="I10" s="184"/>
      <c r="J10" s="40"/>
    </row>
    <row r="11" spans="2:11" s="39" customFormat="1" ht="19">
      <c r="B11" s="19"/>
      <c r="C11" s="14"/>
      <c r="D11" s="26"/>
      <c r="E11" s="14"/>
      <c r="F11" s="14"/>
      <c r="G11" s="14"/>
      <c r="H11" s="14"/>
      <c r="I11" s="14"/>
      <c r="J11" s="40"/>
    </row>
    <row r="12" spans="2:11" s="39" customFormat="1" ht="20" thickBot="1">
      <c r="B12" s="19"/>
      <c r="C12" s="14" t="s">
        <v>92</v>
      </c>
      <c r="D12" s="26"/>
      <c r="E12" s="14"/>
      <c r="F12" s="14"/>
      <c r="G12" s="14"/>
      <c r="H12" s="14"/>
      <c r="I12" s="14"/>
      <c r="J12" s="40"/>
    </row>
    <row r="13" spans="2:11" ht="17" thickBot="1">
      <c r="B13" s="35"/>
      <c r="C13" s="31" t="s">
        <v>32</v>
      </c>
      <c r="D13" s="18" t="s">
        <v>4</v>
      </c>
      <c r="E13" s="41">
        <v>0.9</v>
      </c>
      <c r="F13" s="31"/>
      <c r="G13" s="31"/>
      <c r="H13" s="31"/>
      <c r="I13" s="29" t="s">
        <v>48</v>
      </c>
      <c r="J13" s="89"/>
      <c r="K13" s="30"/>
    </row>
    <row r="14" spans="2:11" ht="17" thickBot="1">
      <c r="B14" s="35"/>
      <c r="C14" s="31" t="s">
        <v>34</v>
      </c>
      <c r="D14" s="18" t="s">
        <v>4</v>
      </c>
      <c r="E14" s="42">
        <v>0</v>
      </c>
      <c r="F14" s="31"/>
      <c r="G14" s="31"/>
      <c r="H14" s="31"/>
      <c r="I14" s="29" t="s">
        <v>48</v>
      </c>
      <c r="J14" s="89"/>
      <c r="K14" s="30"/>
    </row>
    <row r="15" spans="2:11" ht="17" thickBot="1">
      <c r="B15" s="35"/>
      <c r="C15" s="31" t="s">
        <v>36</v>
      </c>
      <c r="D15" s="18" t="s">
        <v>56</v>
      </c>
      <c r="E15" s="42">
        <f>'Research data'!H6</f>
        <v>835</v>
      </c>
      <c r="F15" s="31"/>
      <c r="G15" s="31" t="s">
        <v>26</v>
      </c>
      <c r="H15" s="31"/>
      <c r="I15" s="176" t="s">
        <v>180</v>
      </c>
      <c r="J15" s="89"/>
    </row>
    <row r="16" spans="2:11">
      <c r="B16" s="35"/>
      <c r="C16" s="93"/>
      <c r="D16" s="90"/>
      <c r="E16" s="94"/>
      <c r="F16" s="30"/>
      <c r="G16" s="93"/>
      <c r="H16" s="30"/>
      <c r="I16" s="30"/>
      <c r="J16" s="89"/>
    </row>
    <row r="17" spans="2:10" ht="17" thickBot="1">
      <c r="B17" s="35"/>
      <c r="C17" s="14" t="s">
        <v>91</v>
      </c>
      <c r="D17" s="90"/>
      <c r="E17" s="94"/>
      <c r="F17" s="30"/>
      <c r="G17" s="93"/>
      <c r="H17" s="30"/>
      <c r="I17" s="30"/>
      <c r="J17" s="89"/>
    </row>
    <row r="18" spans="2:10" ht="17" thickBot="1">
      <c r="B18" s="35"/>
      <c r="C18" s="31" t="s">
        <v>37</v>
      </c>
      <c r="D18" s="18" t="s">
        <v>31</v>
      </c>
      <c r="E18" s="42">
        <f>'Research data'!H13</f>
        <v>626250000</v>
      </c>
      <c r="F18" s="31"/>
      <c r="G18" s="31" t="s">
        <v>8</v>
      </c>
      <c r="H18" s="31"/>
      <c r="I18" s="96" t="s">
        <v>121</v>
      </c>
      <c r="J18" s="89"/>
    </row>
    <row r="19" spans="2:10" ht="17" thickBot="1">
      <c r="B19" s="35"/>
      <c r="C19" s="31" t="s">
        <v>38</v>
      </c>
      <c r="D19" s="18" t="s">
        <v>31</v>
      </c>
      <c r="E19" s="42">
        <v>0</v>
      </c>
      <c r="F19" s="31"/>
      <c r="G19" s="31" t="s">
        <v>49</v>
      </c>
      <c r="H19" s="31"/>
      <c r="I19" s="29" t="s">
        <v>48</v>
      </c>
      <c r="J19" s="89"/>
    </row>
    <row r="20" spans="2:10" ht="17" thickBot="1">
      <c r="B20" s="35"/>
      <c r="C20" s="31" t="s">
        <v>11</v>
      </c>
      <c r="D20" s="18" t="s">
        <v>31</v>
      </c>
      <c r="E20" s="42">
        <v>0</v>
      </c>
      <c r="F20" s="31"/>
      <c r="G20" s="31" t="s">
        <v>22</v>
      </c>
      <c r="H20" s="31"/>
      <c r="I20" s="29" t="s">
        <v>48</v>
      </c>
      <c r="J20" s="89"/>
    </row>
    <row r="21" spans="2:10" ht="17" thickBot="1">
      <c r="B21" s="35"/>
      <c r="C21" s="31" t="s">
        <v>39</v>
      </c>
      <c r="D21" s="18" t="s">
        <v>31</v>
      </c>
      <c r="E21" s="42">
        <v>0</v>
      </c>
      <c r="F21" s="31"/>
      <c r="G21" s="31" t="s">
        <v>25</v>
      </c>
      <c r="H21" s="31"/>
      <c r="I21" s="29" t="s">
        <v>48</v>
      </c>
      <c r="J21" s="89"/>
    </row>
    <row r="22" spans="2:10" ht="17" thickBot="1">
      <c r="B22" s="35"/>
      <c r="C22" s="31" t="s">
        <v>40</v>
      </c>
      <c r="D22" s="18" t="s">
        <v>47</v>
      </c>
      <c r="E22" s="85">
        <f>'Research data'!H16</f>
        <v>8350000</v>
      </c>
      <c r="F22" s="31"/>
      <c r="G22" s="31" t="s">
        <v>50</v>
      </c>
      <c r="H22" s="31"/>
      <c r="I22" s="66" t="s">
        <v>48</v>
      </c>
      <c r="J22" s="89"/>
    </row>
    <row r="23" spans="2:10" ht="17" thickBot="1">
      <c r="B23" s="35"/>
      <c r="C23" s="31" t="s">
        <v>41</v>
      </c>
      <c r="D23" s="18" t="s">
        <v>46</v>
      </c>
      <c r="E23" s="41">
        <f>'Research data'!H18</f>
        <v>2087.5</v>
      </c>
      <c r="F23" s="31"/>
      <c r="G23" s="31" t="s">
        <v>51</v>
      </c>
      <c r="H23" s="31"/>
      <c r="I23" s="66" t="s">
        <v>48</v>
      </c>
      <c r="J23" s="89"/>
    </row>
    <row r="24" spans="2:10" ht="17" thickBot="1">
      <c r="B24" s="35"/>
      <c r="C24" s="31" t="s">
        <v>42</v>
      </c>
      <c r="D24" s="18" t="s">
        <v>46</v>
      </c>
      <c r="E24" s="91">
        <v>0</v>
      </c>
      <c r="F24" s="31"/>
      <c r="G24" s="31" t="s">
        <v>52</v>
      </c>
      <c r="H24" s="31"/>
      <c r="I24" s="146" t="s">
        <v>48</v>
      </c>
      <c r="J24" s="89"/>
    </row>
    <row r="25" spans="2:10" ht="17" thickBot="1">
      <c r="B25" s="35"/>
      <c r="C25" s="31" t="s">
        <v>35</v>
      </c>
      <c r="D25" s="18" t="s">
        <v>10</v>
      </c>
      <c r="E25" s="42">
        <v>1</v>
      </c>
      <c r="F25" s="31"/>
      <c r="G25" s="31"/>
      <c r="H25" s="31"/>
      <c r="I25" s="29" t="s">
        <v>48</v>
      </c>
      <c r="J25" s="89"/>
    </row>
    <row r="26" spans="2:10" ht="17" thickBot="1">
      <c r="B26" s="35"/>
      <c r="C26" s="31" t="s">
        <v>45</v>
      </c>
      <c r="D26" s="18" t="s">
        <v>3</v>
      </c>
      <c r="E26" s="42">
        <v>0.04</v>
      </c>
      <c r="F26" s="31"/>
      <c r="G26" s="31" t="s">
        <v>21</v>
      </c>
      <c r="H26" s="31"/>
      <c r="I26" s="147" t="s">
        <v>175</v>
      </c>
      <c r="J26" s="89"/>
    </row>
    <row r="27" spans="2:10">
      <c r="B27" s="35"/>
      <c r="C27" s="30"/>
      <c r="D27" s="30"/>
      <c r="E27" s="92"/>
      <c r="F27" s="30"/>
      <c r="G27" s="30"/>
      <c r="H27" s="30"/>
      <c r="I27" s="30"/>
      <c r="J27" s="89"/>
    </row>
    <row r="28" spans="2:10" ht="17" thickBot="1">
      <c r="B28" s="35"/>
      <c r="C28" s="14" t="s">
        <v>7</v>
      </c>
      <c r="D28" s="90"/>
      <c r="E28" s="92"/>
      <c r="F28" s="30"/>
      <c r="G28" s="30"/>
      <c r="H28" s="30"/>
      <c r="I28" s="30"/>
      <c r="J28" s="89"/>
    </row>
    <row r="29" spans="2:10" ht="17" thickBot="1">
      <c r="B29" s="35"/>
      <c r="C29" s="31" t="s">
        <v>43</v>
      </c>
      <c r="D29" s="18" t="s">
        <v>2</v>
      </c>
      <c r="E29" s="42">
        <f>'Research data'!H9</f>
        <v>2.5</v>
      </c>
      <c r="F29" s="31"/>
      <c r="G29" s="31" t="s">
        <v>24</v>
      </c>
      <c r="H29" s="31"/>
      <c r="I29" s="140" t="s">
        <v>145</v>
      </c>
      <c r="J29" s="89"/>
    </row>
    <row r="30" spans="2:10" ht="17" thickBot="1">
      <c r="B30" s="35"/>
      <c r="C30" s="31" t="s">
        <v>44</v>
      </c>
      <c r="D30" s="18" t="s">
        <v>2</v>
      </c>
      <c r="E30" s="42">
        <f>'Research data'!H10</f>
        <v>30</v>
      </c>
      <c r="F30" s="31"/>
      <c r="G30" s="31" t="s">
        <v>23</v>
      </c>
      <c r="H30" s="31"/>
      <c r="I30" s="140" t="s">
        <v>145</v>
      </c>
      <c r="J30" s="89"/>
    </row>
    <row r="31" spans="2:10" ht="17" thickBot="1">
      <c r="B31" s="35"/>
      <c r="C31" s="31" t="s">
        <v>33</v>
      </c>
      <c r="D31" s="18" t="s">
        <v>4</v>
      </c>
      <c r="E31" s="42">
        <v>0</v>
      </c>
      <c r="F31" s="31"/>
      <c r="G31" s="31"/>
      <c r="H31" s="31"/>
      <c r="I31" s="29" t="s">
        <v>48</v>
      </c>
      <c r="J31" s="89"/>
    </row>
    <row r="32" spans="2:10" ht="20" customHeight="1" thickBot="1">
      <c r="B32" s="36"/>
      <c r="C32" s="37"/>
      <c r="D32" s="37"/>
      <c r="E32" s="37"/>
      <c r="F32" s="37"/>
      <c r="G32" s="37"/>
      <c r="H32" s="37"/>
      <c r="I32" s="37"/>
      <c r="J32" s="38"/>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1:AE23"/>
  <sheetViews>
    <sheetView workbookViewId="0">
      <selection activeCell="H19" sqref="H19"/>
    </sheetView>
  </sheetViews>
  <sheetFormatPr baseColWidth="10" defaultColWidth="10.6640625" defaultRowHeight="16"/>
  <cols>
    <col min="1" max="1" width="3.33203125" style="103" customWidth="1"/>
    <col min="2" max="2" width="4.33203125" style="103" customWidth="1"/>
    <col min="3" max="3" width="43" style="103" bestFit="1" customWidth="1"/>
    <col min="4" max="4" width="16.5" style="103" hidden="1" customWidth="1"/>
    <col min="5" max="5" width="13.83203125" style="103" hidden="1" customWidth="1"/>
    <col min="6" max="6" width="15.83203125" style="103" customWidth="1"/>
    <col min="7" max="7" width="2.6640625" style="103" customWidth="1"/>
    <col min="8" max="8" width="15.6640625" style="103" customWidth="1"/>
    <col min="9" max="9" width="3.1640625" style="103" customWidth="1"/>
    <col min="10" max="10" width="12.33203125" style="104" customWidth="1"/>
    <col min="11" max="11" width="2.1640625" style="104" customWidth="1"/>
    <col min="12" max="12" width="12.33203125" style="104" customWidth="1"/>
    <col min="13" max="13" width="2.6640625" style="104" customWidth="1"/>
    <col min="14" max="14" width="11.83203125" style="104" customWidth="1"/>
    <col min="15" max="15" width="3" style="104" customWidth="1"/>
    <col min="16" max="16" width="9.6640625" style="104" customWidth="1"/>
    <col min="17" max="17" width="3" style="104" customWidth="1"/>
    <col min="18" max="18" width="14.33203125" style="104" customWidth="1"/>
    <col min="19" max="19" width="3" style="104" customWidth="1"/>
    <col min="20" max="20" width="11.6640625" style="104" customWidth="1"/>
    <col min="21" max="21" width="3" style="104" customWidth="1"/>
    <col min="22" max="22" width="10.5" style="104" customWidth="1"/>
    <col min="23" max="23" width="2.5" style="104" customWidth="1"/>
    <col min="24" max="24" width="8.5" style="104" customWidth="1"/>
    <col min="25" max="25" width="3" style="104" customWidth="1"/>
    <col min="26" max="26" width="8.33203125" style="104" customWidth="1"/>
    <col min="27" max="27" width="3.5" style="104" customWidth="1"/>
    <col min="28" max="28" width="12" style="104" customWidth="1"/>
    <col min="29" max="29" width="3.5" style="104" customWidth="1"/>
    <col min="30" max="30" width="80.5" style="103" customWidth="1"/>
    <col min="31" max="16384" width="10.6640625" style="103"/>
  </cols>
  <sheetData>
    <row r="1" spans="1:31" ht="17" thickBot="1"/>
    <row r="2" spans="1:31">
      <c r="B2" s="105"/>
      <c r="C2" s="106"/>
      <c r="D2" s="106"/>
      <c r="E2" s="106"/>
      <c r="F2" s="106"/>
      <c r="G2" s="106"/>
      <c r="H2" s="106"/>
      <c r="I2" s="106"/>
      <c r="J2" s="107"/>
      <c r="K2" s="107"/>
      <c r="L2" s="107"/>
      <c r="M2" s="107"/>
      <c r="N2" s="107"/>
      <c r="O2" s="107"/>
      <c r="P2" s="107"/>
      <c r="Q2" s="107"/>
      <c r="R2" s="107"/>
      <c r="S2" s="107"/>
      <c r="T2" s="107"/>
      <c r="U2" s="107"/>
      <c r="V2" s="107"/>
      <c r="W2" s="107"/>
      <c r="X2" s="107"/>
      <c r="Y2" s="107"/>
      <c r="Z2" s="107"/>
      <c r="AA2" s="107"/>
      <c r="AB2" s="107"/>
      <c r="AC2" s="107"/>
      <c r="AD2" s="106"/>
      <c r="AE2" s="150"/>
    </row>
    <row r="3" spans="1:31" s="20" customFormat="1">
      <c r="B3" s="19"/>
      <c r="C3" s="82" t="s">
        <v>88</v>
      </c>
      <c r="D3" s="9"/>
      <c r="E3" s="9"/>
      <c r="F3" s="82" t="s">
        <v>13</v>
      </c>
      <c r="G3" s="82"/>
      <c r="H3" s="148" t="s">
        <v>84</v>
      </c>
      <c r="I3" s="148"/>
      <c r="J3" s="149" t="s">
        <v>58</v>
      </c>
      <c r="K3" s="149"/>
      <c r="L3" s="149" t="s">
        <v>63</v>
      </c>
      <c r="M3" s="149"/>
      <c r="N3" s="149" t="s">
        <v>147</v>
      </c>
      <c r="O3" s="149"/>
      <c r="P3" s="149" t="s">
        <v>101</v>
      </c>
      <c r="Q3" s="149"/>
      <c r="R3" s="149" t="s">
        <v>96</v>
      </c>
      <c r="S3" s="149"/>
      <c r="T3" s="149" t="s">
        <v>164</v>
      </c>
      <c r="U3" s="149"/>
      <c r="V3" s="149" t="s">
        <v>66</v>
      </c>
      <c r="W3" s="149"/>
      <c r="X3" s="149" t="s">
        <v>129</v>
      </c>
      <c r="Y3" s="149"/>
      <c r="Z3" s="149" t="s">
        <v>154</v>
      </c>
      <c r="AA3" s="62"/>
      <c r="AB3" s="149" t="s">
        <v>179</v>
      </c>
      <c r="AC3" s="62"/>
      <c r="AD3" s="82" t="s">
        <v>103</v>
      </c>
      <c r="AE3" s="151"/>
    </row>
    <row r="4" spans="1:31">
      <c r="B4" s="108"/>
      <c r="C4" s="109"/>
      <c r="D4" s="109"/>
      <c r="E4" s="109"/>
      <c r="F4" s="109"/>
      <c r="G4" s="109"/>
      <c r="H4" s="110"/>
      <c r="I4" s="110"/>
      <c r="J4" s="83"/>
      <c r="K4" s="12"/>
      <c r="L4" s="12"/>
      <c r="M4" s="12"/>
      <c r="N4" s="12"/>
      <c r="O4" s="12"/>
      <c r="P4" s="12"/>
      <c r="Q4" s="12"/>
      <c r="R4" s="12"/>
      <c r="S4" s="12"/>
      <c r="T4" s="12"/>
      <c r="U4" s="12"/>
      <c r="V4" s="12"/>
      <c r="W4" s="84"/>
      <c r="X4" s="84"/>
      <c r="Y4" s="84"/>
      <c r="Z4" s="84"/>
      <c r="AA4" s="84"/>
      <c r="AB4" s="84"/>
      <c r="AC4" s="84"/>
      <c r="AD4" s="9"/>
      <c r="AE4" s="152"/>
    </row>
    <row r="5" spans="1:31" ht="17" thickBot="1">
      <c r="B5" s="108"/>
      <c r="C5" s="27" t="s">
        <v>89</v>
      </c>
      <c r="D5" s="27"/>
      <c r="E5" s="27"/>
      <c r="F5" s="27"/>
      <c r="G5" s="27"/>
      <c r="H5" s="10"/>
      <c r="I5" s="10"/>
      <c r="J5" s="10"/>
      <c r="K5" s="10"/>
      <c r="L5" s="10"/>
      <c r="M5" s="10"/>
      <c r="N5" s="10"/>
      <c r="O5" s="10"/>
      <c r="P5" s="10"/>
      <c r="Q5" s="10"/>
      <c r="R5" s="10"/>
      <c r="S5" s="10"/>
      <c r="T5" s="10"/>
      <c r="U5" s="10"/>
      <c r="V5" s="10"/>
      <c r="W5" s="10"/>
      <c r="X5" s="10"/>
      <c r="Y5" s="10"/>
      <c r="Z5" s="10"/>
      <c r="AA5" s="10"/>
      <c r="AB5" s="10"/>
      <c r="AC5" s="10"/>
      <c r="AD5" s="111"/>
      <c r="AE5" s="152"/>
    </row>
    <row r="6" spans="1:31" ht="17" thickBot="1">
      <c r="B6" s="108"/>
      <c r="C6" s="112" t="s">
        <v>27</v>
      </c>
      <c r="D6" s="112"/>
      <c r="E6" s="112"/>
      <c r="F6" s="113" t="s">
        <v>56</v>
      </c>
      <c r="G6" s="114"/>
      <c r="H6" s="115">
        <f>AB6</f>
        <v>835</v>
      </c>
      <c r="I6" s="114"/>
      <c r="J6" s="116">
        <f>Notes!D85</f>
        <v>848</v>
      </c>
      <c r="K6" s="110"/>
      <c r="L6" s="116">
        <f>Notes!D101</f>
        <v>800</v>
      </c>
      <c r="M6" s="110"/>
      <c r="N6" s="110"/>
      <c r="O6" s="110"/>
      <c r="P6" s="110"/>
      <c r="Q6" s="110"/>
      <c r="R6" s="116">
        <f>Notes!D51</f>
        <v>120</v>
      </c>
      <c r="S6" s="110"/>
      <c r="T6" s="116">
        <f>Notes!D240</f>
        <v>400</v>
      </c>
      <c r="U6" s="110"/>
      <c r="V6" s="116">
        <v>620</v>
      </c>
      <c r="W6" s="110"/>
      <c r="X6" s="116">
        <f>Notes!D215</f>
        <v>550</v>
      </c>
      <c r="Y6" s="117"/>
      <c r="Z6" s="137">
        <v>380</v>
      </c>
      <c r="AA6" s="117"/>
      <c r="AB6" s="137">
        <f>Notes!E11</f>
        <v>835</v>
      </c>
      <c r="AC6" s="117"/>
      <c r="AD6" s="111"/>
      <c r="AE6" s="152"/>
    </row>
    <row r="7" spans="1:31">
      <c r="B7" s="108"/>
      <c r="C7" s="118"/>
      <c r="D7" s="118"/>
      <c r="E7" s="118"/>
      <c r="F7" s="101"/>
      <c r="G7" s="101"/>
      <c r="H7" s="119"/>
      <c r="I7" s="119"/>
      <c r="J7" s="120"/>
      <c r="K7" s="119"/>
      <c r="L7" s="119"/>
      <c r="M7" s="119"/>
      <c r="N7" s="119"/>
      <c r="O7" s="119"/>
      <c r="P7" s="119"/>
      <c r="Q7" s="119"/>
      <c r="R7" s="119"/>
      <c r="S7" s="119"/>
      <c r="T7" s="119"/>
      <c r="U7" s="119"/>
      <c r="V7" s="119"/>
      <c r="W7" s="119"/>
      <c r="X7" s="119"/>
      <c r="Y7" s="117"/>
      <c r="Z7" s="117"/>
      <c r="AA7" s="117"/>
      <c r="AB7" s="117"/>
      <c r="AC7" s="117"/>
      <c r="AD7" s="111"/>
      <c r="AE7" s="152"/>
    </row>
    <row r="8" spans="1:31" ht="17" thickBot="1">
      <c r="B8" s="108"/>
      <c r="C8" s="27" t="s">
        <v>7</v>
      </c>
      <c r="D8" s="27"/>
      <c r="E8" s="27"/>
      <c r="F8" s="27"/>
      <c r="G8" s="27"/>
      <c r="H8" s="11"/>
      <c r="I8" s="11"/>
      <c r="J8" s="12"/>
      <c r="K8" s="12"/>
      <c r="L8" s="12"/>
      <c r="M8" s="12"/>
      <c r="N8" s="12"/>
      <c r="O8" s="12"/>
      <c r="P8" s="12"/>
      <c r="Q8" s="12"/>
      <c r="R8" s="12"/>
      <c r="S8" s="12"/>
      <c r="T8" s="12"/>
      <c r="U8" s="12"/>
      <c r="V8" s="12"/>
      <c r="W8" s="12"/>
      <c r="X8" s="12"/>
      <c r="Y8" s="117"/>
      <c r="Z8" s="117"/>
      <c r="AA8" s="117"/>
      <c r="AB8" s="117"/>
      <c r="AC8" s="117"/>
      <c r="AD8" s="28"/>
      <c r="AE8" s="152"/>
    </row>
    <row r="9" spans="1:31" ht="17" thickBot="1">
      <c r="B9" s="108"/>
      <c r="C9" s="121" t="s">
        <v>1</v>
      </c>
      <c r="D9" s="121"/>
      <c r="E9" s="121"/>
      <c r="F9" s="113" t="s">
        <v>2</v>
      </c>
      <c r="G9" s="114"/>
      <c r="H9" s="122">
        <f>ROUND(2.5,1)</f>
        <v>2.5</v>
      </c>
      <c r="I9" s="119"/>
      <c r="J9" s="120"/>
      <c r="K9" s="120"/>
      <c r="L9" s="120"/>
      <c r="M9" s="120"/>
      <c r="N9" s="115">
        <f>Notes!$D$142</f>
        <v>2.5</v>
      </c>
      <c r="O9" s="120"/>
      <c r="P9" s="115">
        <f>Notes!D130/12</f>
        <v>2.5</v>
      </c>
      <c r="Q9" s="123"/>
      <c r="R9" s="123"/>
      <c r="S9" s="120"/>
      <c r="T9" s="120"/>
      <c r="U9" s="120"/>
      <c r="V9" s="120"/>
      <c r="W9" s="123"/>
      <c r="X9" s="110"/>
      <c r="Y9" s="120"/>
      <c r="Z9" s="120"/>
      <c r="AA9" s="120"/>
      <c r="AB9" s="120"/>
      <c r="AC9" s="120"/>
      <c r="AD9" s="111"/>
      <c r="AE9" s="152"/>
    </row>
    <row r="10" spans="1:31" ht="17" thickBot="1">
      <c r="B10" s="108"/>
      <c r="C10" s="124" t="s">
        <v>5</v>
      </c>
      <c r="D10" s="124"/>
      <c r="E10" s="124"/>
      <c r="F10" s="113" t="s">
        <v>2</v>
      </c>
      <c r="G10" s="114"/>
      <c r="H10" s="125">
        <f>ROUND(30,0)</f>
        <v>30</v>
      </c>
      <c r="I10" s="119"/>
      <c r="J10" s="120"/>
      <c r="K10" s="120"/>
      <c r="L10" s="120"/>
      <c r="M10" s="120"/>
      <c r="N10" s="116">
        <f>Notes!$D$143</f>
        <v>30</v>
      </c>
      <c r="O10" s="120"/>
      <c r="P10" s="116">
        <f>Notes!D131</f>
        <v>30</v>
      </c>
      <c r="Q10" s="110"/>
      <c r="R10" s="110"/>
      <c r="S10" s="120"/>
      <c r="T10" s="120"/>
      <c r="U10" s="120"/>
      <c r="V10" s="120"/>
      <c r="W10" s="110"/>
      <c r="X10" s="120"/>
      <c r="Y10" s="110"/>
      <c r="Z10" s="110"/>
      <c r="AA10" s="110"/>
      <c r="AB10" s="110"/>
      <c r="AC10" s="110"/>
      <c r="AD10" s="111"/>
      <c r="AE10" s="152"/>
    </row>
    <row r="11" spans="1:31">
      <c r="B11" s="108"/>
      <c r="C11" s="126"/>
      <c r="D11" s="126"/>
      <c r="E11" s="126"/>
      <c r="F11" s="113"/>
      <c r="G11" s="114"/>
      <c r="H11" s="129"/>
      <c r="I11" s="127"/>
      <c r="J11" s="119"/>
      <c r="K11" s="119"/>
      <c r="L11" s="120"/>
      <c r="M11" s="119"/>
      <c r="N11" s="119"/>
      <c r="O11" s="119"/>
      <c r="P11" s="119"/>
      <c r="Q11" s="119"/>
      <c r="R11" s="119"/>
      <c r="S11" s="119"/>
      <c r="T11" s="119"/>
      <c r="U11" s="119"/>
      <c r="V11" s="119"/>
      <c r="W11" s="119"/>
      <c r="X11" s="119"/>
      <c r="Y11" s="128"/>
      <c r="Z11" s="128"/>
      <c r="AA11" s="128"/>
      <c r="AB11" s="128"/>
      <c r="AC11" s="128"/>
      <c r="AD11" s="28"/>
      <c r="AE11" s="152"/>
    </row>
    <row r="12" spans="1:31" ht="17" thickBot="1">
      <c r="B12" s="108"/>
      <c r="C12" s="13" t="s">
        <v>90</v>
      </c>
      <c r="D12" s="13"/>
      <c r="E12" s="13"/>
      <c r="F12" s="13"/>
      <c r="G12" s="27"/>
      <c r="H12" s="12"/>
      <c r="I12" s="12"/>
      <c r="J12" s="12"/>
      <c r="K12" s="12"/>
      <c r="L12" s="12"/>
      <c r="M12" s="12"/>
      <c r="N12" s="12"/>
      <c r="O12" s="12"/>
      <c r="P12" s="12"/>
      <c r="Q12" s="12"/>
      <c r="R12" s="12"/>
      <c r="S12" s="12"/>
      <c r="T12" s="12"/>
      <c r="U12" s="12"/>
      <c r="V12" s="12"/>
      <c r="W12" s="12"/>
      <c r="X12" s="12"/>
      <c r="Y12" s="117"/>
      <c r="Z12" s="117"/>
      <c r="AA12" s="117"/>
      <c r="AB12" s="117"/>
      <c r="AC12" s="117"/>
      <c r="AD12" s="111" t="s">
        <v>122</v>
      </c>
      <c r="AE12" s="152"/>
    </row>
    <row r="13" spans="1:31" ht="17" thickBot="1">
      <c r="B13" s="108"/>
      <c r="C13" s="168" t="s">
        <v>178</v>
      </c>
      <c r="D13" s="13"/>
      <c r="E13" s="13"/>
      <c r="F13" s="112" t="s">
        <v>31</v>
      </c>
      <c r="G13" s="109"/>
      <c r="H13" s="122">
        <f>ROUND(H14*H6*1000,2)</f>
        <v>626250000</v>
      </c>
      <c r="I13" s="12"/>
      <c r="J13" s="119"/>
      <c r="K13" s="119"/>
      <c r="L13" s="119"/>
      <c r="M13" s="119"/>
      <c r="N13" s="119"/>
      <c r="O13" s="119"/>
      <c r="P13" s="119"/>
      <c r="Q13" s="119"/>
      <c r="R13" s="119"/>
      <c r="S13" s="119"/>
      <c r="T13" s="119"/>
      <c r="U13" s="119"/>
      <c r="V13" s="119"/>
      <c r="W13" s="119"/>
      <c r="X13" s="119"/>
      <c r="Y13" s="117"/>
      <c r="Z13" s="117"/>
      <c r="AA13" s="117"/>
      <c r="AB13" s="117"/>
      <c r="AC13" s="117"/>
      <c r="AD13" s="111" t="s">
        <v>138</v>
      </c>
      <c r="AE13" s="152"/>
    </row>
    <row r="14" spans="1:31" ht="17" thickBot="1">
      <c r="B14" s="108"/>
      <c r="C14" s="167" t="s">
        <v>8</v>
      </c>
      <c r="D14" s="130"/>
      <c r="E14" s="130"/>
      <c r="F14" s="113" t="s">
        <v>139</v>
      </c>
      <c r="G14" s="114"/>
      <c r="H14" s="122">
        <f>AVERAGE(V14,X14)</f>
        <v>750</v>
      </c>
      <c r="I14" s="119"/>
      <c r="J14" s="119"/>
      <c r="K14" s="119"/>
      <c r="L14" s="119"/>
      <c r="M14" s="119"/>
      <c r="N14" s="119"/>
      <c r="O14" s="119"/>
      <c r="P14" s="119"/>
      <c r="Q14" s="119"/>
      <c r="R14" s="131">
        <f>Notes!D50</f>
        <v>1050</v>
      </c>
      <c r="S14" s="119"/>
      <c r="T14" s="119"/>
      <c r="U14" s="119"/>
      <c r="V14" s="122">
        <f>Notes!D202</f>
        <v>706</v>
      </c>
      <c r="W14" s="129"/>
      <c r="X14" s="122">
        <f>Notes!D217</f>
        <v>794</v>
      </c>
      <c r="Y14" s="117"/>
      <c r="Z14" s="117"/>
      <c r="AA14" s="117"/>
      <c r="AB14" s="117"/>
      <c r="AC14" s="117"/>
      <c r="AD14" s="111"/>
      <c r="AE14" s="152"/>
    </row>
    <row r="15" spans="1:31" ht="17" thickBot="1">
      <c r="A15" s="132"/>
      <c r="B15" s="108"/>
      <c r="C15" s="130" t="s">
        <v>97</v>
      </c>
      <c r="D15" s="130"/>
      <c r="E15" s="130"/>
      <c r="F15" s="112" t="s">
        <v>47</v>
      </c>
      <c r="G15" s="114"/>
      <c r="H15" s="133">
        <f>H16+H20</f>
        <v>12003125</v>
      </c>
      <c r="I15" s="119"/>
      <c r="J15" s="119"/>
      <c r="K15" s="119"/>
      <c r="L15" s="119"/>
      <c r="M15" s="119"/>
      <c r="N15" s="119"/>
      <c r="O15" s="119"/>
      <c r="P15" s="120"/>
      <c r="Q15" s="120"/>
      <c r="R15" s="120"/>
      <c r="S15" s="119"/>
      <c r="T15" s="119"/>
      <c r="U15" s="119"/>
      <c r="V15" s="120"/>
      <c r="W15" s="129"/>
      <c r="X15" s="120"/>
      <c r="Y15" s="117"/>
      <c r="Z15" s="117"/>
      <c r="AA15" s="117"/>
      <c r="AB15" s="169"/>
      <c r="AC15" s="117"/>
      <c r="AD15" s="18"/>
      <c r="AE15" s="152"/>
    </row>
    <row r="16" spans="1:31" ht="17" thickBot="1">
      <c r="B16" s="108"/>
      <c r="C16" s="121" t="s">
        <v>93</v>
      </c>
      <c r="D16" s="27"/>
      <c r="E16" s="27"/>
      <c r="F16" s="112" t="s">
        <v>47</v>
      </c>
      <c r="G16" s="109"/>
      <c r="H16" s="133">
        <f>ROUND(H17*H6*1000,2)</f>
        <v>8350000</v>
      </c>
      <c r="I16" s="12"/>
      <c r="J16" s="119"/>
      <c r="K16" s="119"/>
      <c r="L16" s="119"/>
      <c r="M16" s="119"/>
      <c r="N16" s="119"/>
      <c r="O16" s="119"/>
      <c r="P16" s="119"/>
      <c r="Q16" s="119"/>
      <c r="R16" s="119"/>
      <c r="S16" s="119"/>
      <c r="T16" s="119"/>
      <c r="U16" s="119"/>
      <c r="V16" s="129"/>
      <c r="W16" s="119"/>
      <c r="X16" s="129"/>
      <c r="Y16" s="129"/>
      <c r="Z16" s="129"/>
      <c r="AA16" s="129"/>
      <c r="AB16" s="169"/>
      <c r="AC16" s="129"/>
      <c r="AD16" s="153"/>
      <c r="AE16" s="152"/>
    </row>
    <row r="17" spans="2:31" ht="17" thickBot="1">
      <c r="B17" s="108"/>
      <c r="C17" s="121" t="s">
        <v>94</v>
      </c>
      <c r="D17" s="27"/>
      <c r="E17" s="27"/>
      <c r="F17" s="112" t="s">
        <v>140</v>
      </c>
      <c r="G17" s="109"/>
      <c r="H17" s="133">
        <v>10</v>
      </c>
      <c r="I17" s="12"/>
      <c r="J17" s="119"/>
      <c r="K17" s="119"/>
      <c r="L17" s="119"/>
      <c r="M17" s="119"/>
      <c r="N17" s="119"/>
      <c r="O17" s="119"/>
      <c r="P17" s="119"/>
      <c r="Q17" s="119"/>
      <c r="R17" s="119"/>
      <c r="S17" s="119"/>
      <c r="T17" s="131">
        <f>Notes!D242</f>
        <v>11</v>
      </c>
      <c r="U17" s="119"/>
      <c r="V17" s="122">
        <f>Notes!D204</f>
        <v>10.1</v>
      </c>
      <c r="W17" s="119"/>
      <c r="X17" s="122">
        <f>Notes!D221</f>
        <v>4.53</v>
      </c>
      <c r="Y17" s="129"/>
      <c r="Z17" s="122">
        <f>Notes!D159</f>
        <v>16.45</v>
      </c>
      <c r="AA17" s="129"/>
      <c r="AB17" s="169"/>
      <c r="AC17" s="129"/>
      <c r="AD17" s="145" t="s">
        <v>172</v>
      </c>
      <c r="AE17" s="152"/>
    </row>
    <row r="18" spans="2:31" ht="17" thickBot="1">
      <c r="B18" s="108"/>
      <c r="C18" s="121" t="s">
        <v>51</v>
      </c>
      <c r="D18" s="134"/>
      <c r="E18" s="134"/>
      <c r="F18" s="113" t="s">
        <v>46</v>
      </c>
      <c r="G18" s="114"/>
      <c r="H18" s="122">
        <f>ROUND((H19*H22/H21),2)</f>
        <v>2087.5</v>
      </c>
      <c r="I18" s="119"/>
      <c r="J18" s="119"/>
      <c r="K18" s="119"/>
      <c r="L18" s="119"/>
      <c r="M18" s="119"/>
      <c r="N18" s="135"/>
      <c r="O18" s="119"/>
      <c r="P18" s="119"/>
      <c r="Q18" s="119"/>
      <c r="R18" s="119"/>
      <c r="S18" s="119"/>
      <c r="T18" s="119"/>
      <c r="U18" s="119"/>
      <c r="V18" s="129"/>
      <c r="W18" s="119"/>
      <c r="X18" s="129"/>
      <c r="Y18" s="129"/>
      <c r="Z18" s="129"/>
      <c r="AA18" s="129"/>
      <c r="AB18" s="169"/>
      <c r="AC18" s="129"/>
      <c r="AD18" s="153" t="s">
        <v>170</v>
      </c>
      <c r="AE18" s="152"/>
    </row>
    <row r="19" spans="2:31" ht="17" thickBot="1">
      <c r="B19" s="108"/>
      <c r="C19" s="121" t="s">
        <v>51</v>
      </c>
      <c r="D19" s="136"/>
      <c r="E19" s="136"/>
      <c r="F19" s="113" t="s">
        <v>127</v>
      </c>
      <c r="G19" s="114"/>
      <c r="H19" s="131">
        <f>ROUND(2.5,2)</f>
        <v>2.5</v>
      </c>
      <c r="I19" s="119"/>
      <c r="J19" s="119"/>
      <c r="K19" s="119"/>
      <c r="L19" s="119"/>
      <c r="M19" s="119"/>
      <c r="N19" s="119"/>
      <c r="O19" s="119"/>
      <c r="P19" s="119"/>
      <c r="Q19" s="119"/>
      <c r="R19" s="119"/>
      <c r="S19" s="119"/>
      <c r="T19" s="131">
        <f>Notes!D245</f>
        <v>2.6</v>
      </c>
      <c r="U19" s="119"/>
      <c r="V19" s="122">
        <f>Notes!D206</f>
        <v>2.7</v>
      </c>
      <c r="W19" s="119"/>
      <c r="X19" s="122">
        <f>Notes!D224</f>
        <v>2</v>
      </c>
      <c r="Y19" s="119"/>
      <c r="Z19" s="122">
        <f>Notes!D161</f>
        <v>2.0209999999999999</v>
      </c>
      <c r="AA19" s="119"/>
      <c r="AB19" s="169"/>
      <c r="AC19" s="119"/>
      <c r="AD19" s="153" t="s">
        <v>171</v>
      </c>
      <c r="AE19" s="152"/>
    </row>
    <row r="20" spans="2:31" ht="17" thickBot="1">
      <c r="B20" s="108"/>
      <c r="C20" s="121" t="s">
        <v>51</v>
      </c>
      <c r="D20" s="136"/>
      <c r="E20" s="136"/>
      <c r="F20" s="113" t="s">
        <v>31</v>
      </c>
      <c r="G20" s="114"/>
      <c r="H20" s="122">
        <f>H18*H21</f>
        <v>3653125</v>
      </c>
      <c r="I20" s="119"/>
      <c r="J20" s="119"/>
      <c r="K20" s="119"/>
      <c r="L20" s="119"/>
      <c r="M20" s="119"/>
      <c r="N20" s="119"/>
      <c r="O20" s="119"/>
      <c r="P20" s="119"/>
      <c r="Q20" s="119"/>
      <c r="R20" s="119"/>
      <c r="S20" s="119"/>
      <c r="T20" s="119"/>
      <c r="U20" s="119"/>
      <c r="V20" s="129"/>
      <c r="W20" s="119"/>
      <c r="X20" s="119"/>
      <c r="Y20" s="119"/>
      <c r="Z20" s="119"/>
      <c r="AA20" s="119"/>
      <c r="AB20" s="119"/>
      <c r="AC20" s="119"/>
      <c r="AD20" s="153" t="s">
        <v>173</v>
      </c>
      <c r="AE20" s="152"/>
    </row>
    <row r="21" spans="2:31" ht="17" thickBot="1">
      <c r="B21" s="108"/>
      <c r="C21" s="121" t="s">
        <v>95</v>
      </c>
      <c r="D21" s="111"/>
      <c r="E21" s="111"/>
      <c r="F21" s="111" t="s">
        <v>53</v>
      </c>
      <c r="G21" s="101"/>
      <c r="H21" s="137">
        <v>1750</v>
      </c>
      <c r="I21" s="101"/>
      <c r="J21" s="138"/>
      <c r="K21" s="117"/>
      <c r="L21" s="117"/>
      <c r="M21" s="117"/>
      <c r="N21" s="117"/>
      <c r="O21" s="117"/>
      <c r="P21" s="117"/>
      <c r="Q21" s="117"/>
      <c r="R21" s="138"/>
      <c r="S21" s="117"/>
      <c r="T21" s="117"/>
      <c r="U21" s="117"/>
      <c r="V21" s="117"/>
      <c r="W21" s="117"/>
      <c r="X21" s="117"/>
      <c r="Y21" s="117"/>
      <c r="Z21" s="117"/>
      <c r="AA21" s="117"/>
      <c r="AB21" s="117"/>
      <c r="AC21" s="117"/>
      <c r="AD21" s="153"/>
      <c r="AE21" s="152"/>
    </row>
    <row r="22" spans="2:31" ht="17" thickBot="1">
      <c r="B22" s="108"/>
      <c r="C22" s="121" t="s">
        <v>141</v>
      </c>
      <c r="D22" s="111"/>
      <c r="E22" s="111"/>
      <c r="F22" s="111" t="s">
        <v>142</v>
      </c>
      <c r="G22" s="101"/>
      <c r="H22" s="137">
        <f>H21*H6</f>
        <v>1461250</v>
      </c>
      <c r="I22" s="101"/>
      <c r="J22" s="138"/>
      <c r="K22" s="117"/>
      <c r="L22" s="117"/>
      <c r="M22" s="117"/>
      <c r="N22" s="117"/>
      <c r="O22" s="117"/>
      <c r="P22" s="117"/>
      <c r="Q22" s="117"/>
      <c r="R22" s="138"/>
      <c r="S22" s="117"/>
      <c r="T22" s="117"/>
      <c r="U22" s="117"/>
      <c r="V22" s="117"/>
      <c r="W22" s="117"/>
      <c r="X22" s="117"/>
      <c r="Y22" s="117"/>
      <c r="Z22" s="117"/>
      <c r="AA22" s="117"/>
      <c r="AB22" s="117"/>
      <c r="AC22" s="117"/>
      <c r="AD22" s="153"/>
      <c r="AE22" s="152"/>
    </row>
    <row r="23" spans="2:31" ht="17" thickBot="1">
      <c r="B23" s="154"/>
      <c r="C23" s="155"/>
      <c r="D23" s="155"/>
      <c r="E23" s="155"/>
      <c r="F23" s="155"/>
      <c r="G23" s="155"/>
      <c r="H23" s="155"/>
      <c r="I23" s="155"/>
      <c r="J23" s="156"/>
      <c r="K23" s="156"/>
      <c r="L23" s="156"/>
      <c r="M23" s="156"/>
      <c r="N23" s="156"/>
      <c r="O23" s="156"/>
      <c r="P23" s="156"/>
      <c r="Q23" s="156"/>
      <c r="R23" s="156"/>
      <c r="S23" s="156"/>
      <c r="T23" s="156"/>
      <c r="U23" s="156"/>
      <c r="V23" s="156"/>
      <c r="W23" s="156"/>
      <c r="X23" s="156"/>
      <c r="Y23" s="156"/>
      <c r="Z23" s="156"/>
      <c r="AA23" s="156"/>
      <c r="AB23" s="156"/>
      <c r="AC23" s="156"/>
      <c r="AD23" s="155"/>
      <c r="AE23" s="157"/>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L44"/>
  <sheetViews>
    <sheetView workbookViewId="0">
      <selection activeCell="E7" sqref="E7"/>
    </sheetView>
  </sheetViews>
  <sheetFormatPr baseColWidth="10" defaultColWidth="33.1640625" defaultRowHeight="16"/>
  <cols>
    <col min="1" max="1" width="3.33203125" style="43" customWidth="1"/>
    <col min="2" max="2" width="4.6640625" style="43" customWidth="1"/>
    <col min="3" max="3" width="28.6640625" style="43" customWidth="1"/>
    <col min="4" max="4" width="3.1640625" style="43" customWidth="1"/>
    <col min="5" max="5" width="16.1640625" style="43" customWidth="1"/>
    <col min="6" max="6" width="10.33203125" style="43" customWidth="1"/>
    <col min="7" max="7" width="13.5" style="43" bestFit="1" customWidth="1"/>
    <col min="8" max="9" width="12.1640625" style="43" customWidth="1"/>
    <col min="10" max="10" width="32.83203125" style="44" customWidth="1"/>
    <col min="11" max="11" width="136.6640625" style="43" customWidth="1"/>
    <col min="12" max="16384" width="33.1640625" style="43"/>
  </cols>
  <sheetData>
    <row r="1" spans="2:12" ht="17" thickBot="1"/>
    <row r="2" spans="2:12">
      <c r="B2" s="45"/>
      <c r="C2" s="46"/>
      <c r="D2" s="46"/>
      <c r="E2" s="46"/>
      <c r="F2" s="46"/>
      <c r="G2" s="46"/>
      <c r="H2" s="46"/>
      <c r="I2" s="46"/>
      <c r="J2" s="47"/>
      <c r="K2" s="46"/>
      <c r="L2" s="158"/>
    </row>
    <row r="3" spans="2:12">
      <c r="B3" s="48"/>
      <c r="C3" s="49" t="s">
        <v>20</v>
      </c>
      <c r="D3" s="49"/>
      <c r="E3" s="49"/>
      <c r="F3" s="49"/>
      <c r="G3" s="49"/>
      <c r="H3" s="49"/>
      <c r="I3" s="49"/>
      <c r="J3" s="50"/>
      <c r="K3" s="51"/>
      <c r="L3" s="159"/>
    </row>
    <row r="4" spans="2:12">
      <c r="B4" s="48"/>
      <c r="C4" s="51"/>
      <c r="D4" s="51"/>
      <c r="E4" s="51"/>
      <c r="F4" s="51"/>
      <c r="G4" s="51"/>
      <c r="H4" s="51"/>
      <c r="I4" s="51"/>
      <c r="J4" s="52"/>
      <c r="K4" s="51"/>
      <c r="L4" s="159"/>
    </row>
    <row r="5" spans="2:12">
      <c r="B5" s="53"/>
      <c r="C5" s="54" t="s">
        <v>28</v>
      </c>
      <c r="D5" s="54"/>
      <c r="E5" s="54" t="s">
        <v>0</v>
      </c>
      <c r="F5" s="54" t="s">
        <v>17</v>
      </c>
      <c r="G5" s="54" t="s">
        <v>29</v>
      </c>
      <c r="H5" s="54" t="s">
        <v>110</v>
      </c>
      <c r="I5" s="54" t="s">
        <v>54</v>
      </c>
      <c r="J5" s="55" t="s">
        <v>143</v>
      </c>
      <c r="K5" s="54" t="s">
        <v>14</v>
      </c>
      <c r="L5" s="159"/>
    </row>
    <row r="6" spans="2:12">
      <c r="B6" s="48"/>
      <c r="C6" s="49"/>
      <c r="D6" s="49"/>
      <c r="E6" s="49"/>
      <c r="F6" s="49"/>
      <c r="G6" s="49"/>
      <c r="H6" s="49"/>
      <c r="I6" s="49"/>
      <c r="J6" s="50"/>
      <c r="K6" s="49"/>
      <c r="L6" s="159"/>
    </row>
    <row r="7" spans="2:12" s="176" customFormat="1">
      <c r="B7" s="177"/>
      <c r="C7" s="112" t="s">
        <v>27</v>
      </c>
      <c r="D7" s="178"/>
      <c r="E7" s="176" t="s">
        <v>180</v>
      </c>
      <c r="F7" s="179" t="s">
        <v>9</v>
      </c>
      <c r="G7" s="179">
        <v>2019</v>
      </c>
      <c r="H7" s="179">
        <v>2019</v>
      </c>
      <c r="I7" s="180">
        <v>44531</v>
      </c>
      <c r="J7" s="179"/>
      <c r="K7" s="181" t="s">
        <v>188</v>
      </c>
      <c r="L7" s="182"/>
    </row>
    <row r="8" spans="2:12">
      <c r="B8" s="48"/>
      <c r="C8" s="49"/>
      <c r="D8" s="49"/>
      <c r="E8" s="49"/>
      <c r="F8" s="49"/>
      <c r="G8" s="49"/>
      <c r="H8" s="49"/>
      <c r="I8" s="49"/>
      <c r="J8" s="50"/>
      <c r="K8" s="49"/>
      <c r="L8" s="159"/>
    </row>
    <row r="9" spans="2:12">
      <c r="B9" s="48"/>
      <c r="C9" s="60"/>
      <c r="D9" s="56"/>
      <c r="E9" s="51" t="s">
        <v>63</v>
      </c>
      <c r="F9" s="51" t="s">
        <v>57</v>
      </c>
      <c r="G9" s="52" t="s">
        <v>69</v>
      </c>
      <c r="H9" s="52" t="s">
        <v>113</v>
      </c>
      <c r="I9" s="52"/>
      <c r="J9" s="52" t="s">
        <v>156</v>
      </c>
      <c r="K9" s="65" t="s">
        <v>71</v>
      </c>
      <c r="L9" s="159"/>
    </row>
    <row r="10" spans="2:12">
      <c r="B10" s="48"/>
      <c r="C10" s="160" t="s">
        <v>59</v>
      </c>
      <c r="D10" s="160"/>
      <c r="E10" s="51"/>
      <c r="F10" s="51"/>
      <c r="G10" s="52"/>
      <c r="H10" s="52"/>
      <c r="I10" s="52"/>
      <c r="J10" s="52"/>
      <c r="K10" s="161"/>
      <c r="L10" s="159"/>
    </row>
    <row r="11" spans="2:12">
      <c r="B11" s="48"/>
      <c r="C11" s="162"/>
      <c r="D11" s="162"/>
      <c r="E11" s="56"/>
      <c r="F11" s="57"/>
      <c r="G11" s="58"/>
      <c r="H11" s="58"/>
      <c r="I11" s="58"/>
      <c r="J11" s="58"/>
      <c r="K11" s="56"/>
      <c r="L11" s="159"/>
    </row>
    <row r="12" spans="2:12" ht="34">
      <c r="B12" s="48"/>
      <c r="C12" s="162"/>
      <c r="D12" s="162"/>
      <c r="E12" s="56" t="s">
        <v>58</v>
      </c>
      <c r="F12" s="57" t="s">
        <v>57</v>
      </c>
      <c r="G12" s="58" t="s">
        <v>68</v>
      </c>
      <c r="H12" s="58" t="s">
        <v>68</v>
      </c>
      <c r="I12" s="58"/>
      <c r="J12" s="58" t="s">
        <v>157</v>
      </c>
      <c r="K12" s="59" t="s">
        <v>67</v>
      </c>
      <c r="L12" s="159"/>
    </row>
    <row r="13" spans="2:12">
      <c r="B13" s="48"/>
      <c r="C13" s="162" t="s">
        <v>59</v>
      </c>
      <c r="D13" s="162"/>
      <c r="E13" s="51"/>
      <c r="F13" s="57"/>
      <c r="G13" s="58"/>
      <c r="H13" s="58"/>
      <c r="I13" s="58"/>
      <c r="J13" s="58"/>
      <c r="K13" s="56"/>
      <c r="L13" s="159"/>
    </row>
    <row r="14" spans="2:12">
      <c r="B14" s="48"/>
      <c r="C14" s="56"/>
      <c r="D14" s="160"/>
      <c r="E14" s="56"/>
      <c r="F14" s="57"/>
      <c r="G14" s="58"/>
      <c r="H14" s="58"/>
      <c r="I14" s="58"/>
      <c r="J14" s="58"/>
      <c r="K14" s="56"/>
      <c r="L14" s="159"/>
    </row>
    <row r="15" spans="2:12" ht="34">
      <c r="B15" s="48"/>
      <c r="C15" s="56"/>
      <c r="D15" s="160"/>
      <c r="E15" s="56" t="s">
        <v>66</v>
      </c>
      <c r="F15" s="57" t="s">
        <v>61</v>
      </c>
      <c r="G15" s="58" t="s">
        <v>55</v>
      </c>
      <c r="H15" s="58" t="s">
        <v>55</v>
      </c>
      <c r="I15" s="58"/>
      <c r="J15" s="58" t="s">
        <v>158</v>
      </c>
      <c r="K15" s="59" t="s">
        <v>65</v>
      </c>
      <c r="L15" s="159"/>
    </row>
    <row r="16" spans="2:12">
      <c r="B16" s="48"/>
      <c r="C16" s="56" t="s">
        <v>144</v>
      </c>
      <c r="D16" s="56"/>
      <c r="E16" s="56"/>
      <c r="F16" s="51"/>
      <c r="G16" s="52"/>
      <c r="H16" s="52"/>
      <c r="I16" s="52"/>
      <c r="J16" s="52"/>
      <c r="K16" s="59"/>
      <c r="L16" s="159"/>
    </row>
    <row r="17" spans="2:12">
      <c r="B17" s="48"/>
      <c r="C17" s="56" t="s">
        <v>100</v>
      </c>
      <c r="D17" s="56"/>
      <c r="E17" s="56"/>
      <c r="F17" s="51"/>
      <c r="G17" s="52"/>
      <c r="H17" s="52"/>
      <c r="I17" s="52"/>
      <c r="J17" s="52"/>
      <c r="K17" s="59"/>
      <c r="L17" s="159"/>
    </row>
    <row r="18" spans="2:12">
      <c r="B18" s="48"/>
      <c r="C18" s="162" t="s">
        <v>51</v>
      </c>
      <c r="D18" s="56"/>
      <c r="E18" s="56"/>
      <c r="F18" s="51"/>
      <c r="G18" s="52"/>
      <c r="H18" s="52"/>
      <c r="I18" s="52"/>
      <c r="J18" s="52"/>
      <c r="K18" s="59"/>
      <c r="L18" s="159"/>
    </row>
    <row r="19" spans="2:12">
      <c r="B19" s="48"/>
      <c r="C19" s="56"/>
      <c r="D19" s="56"/>
      <c r="E19" s="56"/>
      <c r="F19" s="51"/>
      <c r="G19" s="63"/>
      <c r="H19" s="63"/>
      <c r="I19" s="51"/>
      <c r="J19" s="52"/>
      <c r="K19" s="59"/>
      <c r="L19" s="159"/>
    </row>
    <row r="20" spans="2:12">
      <c r="B20" s="48"/>
      <c r="C20" s="56"/>
      <c r="D20" s="56"/>
      <c r="E20" s="56" t="s">
        <v>101</v>
      </c>
      <c r="F20" s="51" t="s">
        <v>57</v>
      </c>
      <c r="G20" s="63">
        <v>2010</v>
      </c>
      <c r="H20" s="63">
        <v>2009</v>
      </c>
      <c r="I20" s="51"/>
      <c r="J20" s="52" t="s">
        <v>159</v>
      </c>
      <c r="K20" s="59" t="s">
        <v>102</v>
      </c>
      <c r="L20" s="159"/>
    </row>
    <row r="21" spans="2:12">
      <c r="B21" s="48"/>
      <c r="C21" s="56" t="s">
        <v>62</v>
      </c>
      <c r="D21" s="56"/>
      <c r="E21" s="56"/>
      <c r="F21" s="51"/>
      <c r="G21" s="63"/>
      <c r="H21" s="63"/>
      <c r="I21" s="51"/>
      <c r="J21" s="52"/>
      <c r="K21" s="59"/>
      <c r="L21" s="159"/>
    </row>
    <row r="22" spans="2:12">
      <c r="B22" s="48"/>
      <c r="C22" s="160" t="s">
        <v>1</v>
      </c>
      <c r="D22" s="56"/>
      <c r="E22" s="56"/>
      <c r="F22" s="51"/>
      <c r="G22" s="63"/>
      <c r="H22" s="63"/>
      <c r="I22" s="51"/>
      <c r="J22" s="52"/>
      <c r="K22" s="59"/>
      <c r="L22" s="159"/>
    </row>
    <row r="23" spans="2:12">
      <c r="B23" s="48"/>
      <c r="C23" s="56"/>
      <c r="D23" s="56"/>
      <c r="E23" s="56"/>
      <c r="F23" s="51"/>
      <c r="G23" s="63"/>
      <c r="H23" s="63"/>
      <c r="I23" s="51"/>
      <c r="J23" s="52"/>
      <c r="K23" s="59"/>
      <c r="L23" s="159"/>
    </row>
    <row r="24" spans="2:12">
      <c r="B24" s="48"/>
      <c r="C24" s="56"/>
      <c r="D24" s="56"/>
      <c r="E24" s="56" t="s">
        <v>147</v>
      </c>
      <c r="F24" s="51" t="s">
        <v>70</v>
      </c>
      <c r="G24" s="63">
        <v>2012</v>
      </c>
      <c r="H24" s="63">
        <v>2012</v>
      </c>
      <c r="I24" s="51"/>
      <c r="J24" s="52" t="s">
        <v>160</v>
      </c>
      <c r="K24" s="59" t="s">
        <v>64</v>
      </c>
      <c r="L24" s="159"/>
    </row>
    <row r="25" spans="2:12">
      <c r="B25" s="48"/>
      <c r="C25" s="160" t="s">
        <v>1</v>
      </c>
      <c r="D25" s="56"/>
      <c r="E25" s="56"/>
      <c r="F25" s="51"/>
      <c r="G25" s="63"/>
      <c r="H25" s="63"/>
      <c r="I25" s="51"/>
      <c r="J25" s="52"/>
      <c r="K25" s="56"/>
      <c r="L25" s="159"/>
    </row>
    <row r="26" spans="2:12">
      <c r="B26" s="48"/>
      <c r="C26" s="56" t="s">
        <v>62</v>
      </c>
      <c r="D26" s="56"/>
      <c r="E26" s="51"/>
      <c r="F26" s="56"/>
      <c r="G26" s="64"/>
      <c r="H26" s="64"/>
      <c r="I26" s="56"/>
      <c r="J26" s="61"/>
      <c r="K26" s="56"/>
      <c r="L26" s="159"/>
    </row>
    <row r="27" spans="2:12">
      <c r="B27" s="48"/>
      <c r="C27" s="56" t="s">
        <v>60</v>
      </c>
      <c r="D27" s="56"/>
      <c r="E27" s="51"/>
      <c r="F27" s="56"/>
      <c r="G27" s="64"/>
      <c r="H27" s="64"/>
      <c r="I27" s="56"/>
      <c r="J27" s="61"/>
      <c r="K27" s="59"/>
      <c r="L27" s="159"/>
    </row>
    <row r="28" spans="2:12">
      <c r="B28" s="48"/>
      <c r="C28" s="56"/>
      <c r="D28" s="56"/>
      <c r="E28" s="51" t="s">
        <v>148</v>
      </c>
      <c r="F28" s="56" t="s">
        <v>149</v>
      </c>
      <c r="G28" s="64">
        <v>2012</v>
      </c>
      <c r="H28" s="64">
        <v>2012</v>
      </c>
      <c r="I28" s="56"/>
      <c r="J28" s="61" t="s">
        <v>161</v>
      </c>
      <c r="K28" s="59" t="s">
        <v>150</v>
      </c>
      <c r="L28" s="159"/>
    </row>
    <row r="29" spans="2:12">
      <c r="B29" s="48"/>
      <c r="C29" s="56" t="s">
        <v>100</v>
      </c>
      <c r="D29" s="56"/>
      <c r="E29" s="51"/>
      <c r="F29" s="56"/>
      <c r="G29" s="64"/>
      <c r="H29" s="64"/>
      <c r="I29" s="56"/>
      <c r="J29" s="61"/>
      <c r="K29" s="59"/>
      <c r="L29" s="159"/>
    </row>
    <row r="30" spans="2:12">
      <c r="B30" s="48"/>
      <c r="C30" s="56" t="s">
        <v>151</v>
      </c>
      <c r="D30" s="56"/>
      <c r="E30" s="51"/>
      <c r="F30" s="56"/>
      <c r="G30" s="64"/>
      <c r="H30" s="64"/>
      <c r="I30" s="56"/>
      <c r="J30" s="61"/>
      <c r="K30" s="59"/>
      <c r="L30" s="159"/>
    </row>
    <row r="31" spans="2:12">
      <c r="B31" s="48"/>
      <c r="C31" s="56"/>
      <c r="D31" s="56"/>
      <c r="E31" s="51"/>
      <c r="F31" s="56"/>
      <c r="G31" s="64"/>
      <c r="H31" s="64"/>
      <c r="I31" s="56"/>
      <c r="J31" s="61"/>
      <c r="K31" s="59"/>
      <c r="L31" s="159"/>
    </row>
    <row r="32" spans="2:12">
      <c r="B32" s="48"/>
      <c r="C32" s="56"/>
      <c r="D32" s="56"/>
      <c r="E32" s="51" t="s">
        <v>129</v>
      </c>
      <c r="F32" s="56" t="s">
        <v>61</v>
      </c>
      <c r="G32" s="64">
        <v>2014</v>
      </c>
      <c r="H32" s="64">
        <v>2014</v>
      </c>
      <c r="I32" s="56"/>
      <c r="J32" s="61" t="s">
        <v>162</v>
      </c>
      <c r="K32" s="59" t="s">
        <v>132</v>
      </c>
      <c r="L32" s="159"/>
    </row>
    <row r="33" spans="2:12">
      <c r="B33" s="48"/>
      <c r="C33" s="56" t="s">
        <v>144</v>
      </c>
      <c r="D33" s="56"/>
      <c r="E33" s="51"/>
      <c r="F33" s="56"/>
      <c r="G33" s="64"/>
      <c r="H33" s="64"/>
      <c r="I33" s="56"/>
      <c r="J33" s="61"/>
      <c r="K33" s="56"/>
      <c r="L33" s="159"/>
    </row>
    <row r="34" spans="2:12">
      <c r="B34" s="48"/>
      <c r="C34" s="56" t="s">
        <v>100</v>
      </c>
      <c r="D34" s="56"/>
      <c r="E34" s="51"/>
      <c r="F34" s="56"/>
      <c r="G34" s="64"/>
      <c r="H34" s="64"/>
      <c r="I34" s="56"/>
      <c r="J34" s="61"/>
      <c r="K34" s="56"/>
      <c r="L34" s="159"/>
    </row>
    <row r="35" spans="2:12">
      <c r="B35" s="48"/>
      <c r="C35" s="162" t="s">
        <v>51</v>
      </c>
      <c r="D35" s="56"/>
      <c r="E35" s="51"/>
      <c r="F35" s="56"/>
      <c r="G35" s="64"/>
      <c r="H35" s="64"/>
      <c r="I35" s="56"/>
      <c r="J35" s="61"/>
      <c r="K35" s="56"/>
      <c r="L35" s="159"/>
    </row>
    <row r="36" spans="2:12">
      <c r="B36" s="48"/>
      <c r="C36" s="162"/>
      <c r="D36" s="56"/>
      <c r="E36" s="51"/>
      <c r="F36" s="56"/>
      <c r="G36" s="64"/>
      <c r="H36" s="64"/>
      <c r="I36" s="56"/>
      <c r="J36" s="61"/>
      <c r="K36" s="56"/>
      <c r="L36" s="159"/>
    </row>
    <row r="37" spans="2:12">
      <c r="B37" s="48"/>
      <c r="C37" s="162"/>
      <c r="D37" s="56"/>
      <c r="E37" s="51" t="s">
        <v>164</v>
      </c>
      <c r="F37" s="56" t="s">
        <v>167</v>
      </c>
      <c r="G37" s="64">
        <v>2012</v>
      </c>
      <c r="H37" s="64">
        <v>2010</v>
      </c>
      <c r="I37" s="56"/>
      <c r="J37" s="61" t="s">
        <v>168</v>
      </c>
      <c r="K37" s="56" t="s">
        <v>166</v>
      </c>
      <c r="L37" s="159"/>
    </row>
    <row r="38" spans="2:12">
      <c r="B38" s="48"/>
      <c r="C38" s="162" t="s">
        <v>169</v>
      </c>
      <c r="D38" s="56"/>
      <c r="E38" s="51"/>
      <c r="F38" s="56"/>
      <c r="G38" s="64"/>
      <c r="H38" s="64"/>
      <c r="I38" s="56"/>
      <c r="J38" s="61"/>
      <c r="K38" s="56"/>
      <c r="L38" s="159"/>
    </row>
    <row r="39" spans="2:12">
      <c r="B39" s="48"/>
      <c r="C39" s="162" t="s">
        <v>51</v>
      </c>
      <c r="D39" s="56"/>
      <c r="E39" s="51"/>
      <c r="F39" s="56"/>
      <c r="G39" s="64"/>
      <c r="H39" s="64"/>
      <c r="I39" s="56"/>
      <c r="J39" s="61"/>
      <c r="K39" s="56"/>
      <c r="L39" s="159"/>
    </row>
    <row r="40" spans="2:12">
      <c r="B40" s="48"/>
      <c r="C40" s="56"/>
      <c r="D40" s="56"/>
      <c r="E40" s="51"/>
      <c r="F40" s="56"/>
      <c r="G40" s="64"/>
      <c r="H40" s="64"/>
      <c r="I40" s="56"/>
      <c r="J40" s="61"/>
      <c r="K40" s="56"/>
      <c r="L40" s="159"/>
    </row>
    <row r="41" spans="2:12" ht="17">
      <c r="B41" s="48"/>
      <c r="C41" s="56"/>
      <c r="D41" s="162"/>
      <c r="E41" s="56" t="s">
        <v>96</v>
      </c>
      <c r="F41" s="57" t="s">
        <v>9</v>
      </c>
      <c r="G41" s="58" t="s">
        <v>98</v>
      </c>
      <c r="H41" s="58" t="s">
        <v>98</v>
      </c>
      <c r="I41" s="56"/>
      <c r="J41" s="61" t="s">
        <v>163</v>
      </c>
      <c r="K41" s="56"/>
      <c r="L41" s="159"/>
    </row>
    <row r="42" spans="2:12">
      <c r="B42" s="48"/>
      <c r="C42" s="56" t="s">
        <v>99</v>
      </c>
      <c r="D42" s="162"/>
      <c r="E42" s="56"/>
      <c r="F42" s="57"/>
      <c r="G42" s="58"/>
      <c r="H42" s="58"/>
      <c r="I42" s="56"/>
      <c r="J42" s="61"/>
      <c r="K42" s="56"/>
      <c r="L42" s="159"/>
    </row>
    <row r="43" spans="2:12">
      <c r="B43" s="48"/>
      <c r="C43" s="56"/>
      <c r="D43" s="56"/>
      <c r="E43" s="51"/>
      <c r="F43" s="56"/>
      <c r="G43" s="64"/>
      <c r="H43" s="64"/>
      <c r="I43" s="56"/>
      <c r="J43" s="61"/>
      <c r="K43" s="56"/>
      <c r="L43" s="159"/>
    </row>
    <row r="44" spans="2:12" ht="17" thickBot="1">
      <c r="B44" s="163"/>
      <c r="C44" s="164"/>
      <c r="D44" s="164"/>
      <c r="E44" s="164"/>
      <c r="F44" s="164"/>
      <c r="G44" s="164"/>
      <c r="H44" s="164"/>
      <c r="I44" s="164"/>
      <c r="J44" s="165"/>
      <c r="K44" s="164"/>
      <c r="L44" s="166"/>
    </row>
  </sheetData>
  <hyperlinks>
    <hyperlink ref="K12" r:id="rId1" xr:uid="{00000000-0004-0000-0300-000001000000}"/>
    <hyperlink ref="K15" r:id="rId2" xr:uid="{00000000-0004-0000-0300-000002000000}"/>
  </hyperlinks>
  <pageMargins left="0.75" right="0.75" top="1" bottom="1" header="0.5" footer="0.5"/>
  <pageSetup paperSize="9" orientation="portrait" horizontalDpi="4294967292" verticalDpi="4294967292"/>
  <ignoredErrors>
    <ignoredError sqref="G9:H9 G12:H12 G15:H15 G41:H41"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P260"/>
  <sheetViews>
    <sheetView tabSelected="1" workbookViewId="0">
      <selection activeCell="F28" sqref="F28"/>
    </sheetView>
  </sheetViews>
  <sheetFormatPr baseColWidth="10" defaultColWidth="10.6640625" defaultRowHeight="16"/>
  <cols>
    <col min="1" max="1" width="4.83203125" style="95" customWidth="1"/>
    <col min="2" max="2" width="4" style="95" customWidth="1"/>
    <col min="3" max="16384" width="10.6640625" style="95"/>
  </cols>
  <sheetData>
    <row r="1" spans="2:16" ht="17" thickBot="1"/>
    <row r="2" spans="2:16" s="20" customFormat="1">
      <c r="B2" s="97"/>
      <c r="C2" s="16"/>
      <c r="D2" s="16"/>
      <c r="E2" s="16"/>
      <c r="F2" s="16"/>
      <c r="G2" s="16"/>
      <c r="H2" s="16"/>
      <c r="I2" s="16"/>
      <c r="J2" s="16"/>
      <c r="K2" s="16"/>
      <c r="L2" s="16"/>
      <c r="M2" s="16"/>
      <c r="N2" s="16"/>
      <c r="O2" s="16"/>
      <c r="P2" s="16"/>
    </row>
    <row r="3" spans="2:16" s="20" customFormat="1">
      <c r="B3" s="86"/>
      <c r="C3" s="15" t="s">
        <v>0</v>
      </c>
      <c r="D3" s="15" t="s">
        <v>104</v>
      </c>
      <c r="E3" s="15"/>
      <c r="F3" s="15"/>
      <c r="G3" s="15"/>
      <c r="H3" s="15"/>
      <c r="I3" s="15"/>
      <c r="J3" s="15"/>
      <c r="K3" s="15"/>
      <c r="L3" s="15"/>
      <c r="M3" s="15"/>
      <c r="N3" s="15"/>
      <c r="O3" s="15"/>
      <c r="P3" s="15"/>
    </row>
    <row r="4" spans="2:16" s="20" customFormat="1">
      <c r="B4" s="19"/>
      <c r="C4" s="14"/>
      <c r="D4" s="14"/>
      <c r="E4" s="14"/>
      <c r="F4" s="14"/>
      <c r="G4" s="14"/>
      <c r="H4" s="14"/>
      <c r="I4" s="14"/>
      <c r="J4" s="14"/>
      <c r="K4" s="14"/>
      <c r="L4" s="14"/>
      <c r="M4" s="14"/>
      <c r="N4" s="14"/>
      <c r="O4" s="14"/>
      <c r="P4" s="14"/>
    </row>
    <row r="5" spans="2:16" s="20" customFormat="1">
      <c r="B5" s="19"/>
      <c r="C5" s="43" t="s">
        <v>180</v>
      </c>
      <c r="D5" s="170"/>
      <c r="E5" s="170"/>
      <c r="F5" s="170"/>
      <c r="G5" s="170"/>
      <c r="H5" s="170"/>
      <c r="I5" s="14"/>
      <c r="J5" s="14"/>
      <c r="K5" s="14"/>
      <c r="L5" s="14"/>
      <c r="M5" s="14"/>
      <c r="N5" s="14"/>
      <c r="O5" s="14"/>
      <c r="P5" s="14"/>
    </row>
    <row r="6" spans="2:16" s="20" customFormat="1">
      <c r="B6" s="19"/>
      <c r="C6" s="170"/>
      <c r="D6" s="170"/>
      <c r="E6" s="170"/>
      <c r="F6" s="170"/>
      <c r="G6" s="170"/>
      <c r="H6" s="170"/>
      <c r="I6" s="14"/>
      <c r="J6" s="14"/>
      <c r="K6" s="14"/>
      <c r="L6" s="14"/>
      <c r="M6" s="14"/>
      <c r="N6" s="14"/>
      <c r="O6" s="14"/>
      <c r="P6" s="14"/>
    </row>
    <row r="7" spans="2:16" s="20" customFormat="1">
      <c r="B7" s="19"/>
      <c r="C7" s="170"/>
      <c r="D7" s="170"/>
      <c r="E7" s="170"/>
      <c r="F7" s="170"/>
      <c r="G7" s="170"/>
      <c r="H7" s="170"/>
      <c r="I7" s="14"/>
      <c r="J7" s="14"/>
      <c r="K7" s="14"/>
      <c r="L7" s="14"/>
      <c r="M7" s="14"/>
      <c r="N7" s="14"/>
      <c r="O7" s="14"/>
      <c r="P7" s="14"/>
    </row>
    <row r="8" spans="2:16" s="20" customFormat="1">
      <c r="B8" s="19"/>
      <c r="C8" s="170"/>
      <c r="D8" s="20" t="s">
        <v>181</v>
      </c>
      <c r="E8" s="170"/>
      <c r="F8" s="170"/>
      <c r="G8" s="170"/>
      <c r="H8" s="170"/>
      <c r="I8" s="14"/>
      <c r="J8" s="14"/>
      <c r="K8" s="14"/>
      <c r="L8" s="14"/>
      <c r="M8" s="14"/>
      <c r="N8" s="14"/>
      <c r="O8" s="14"/>
      <c r="P8" s="14"/>
    </row>
    <row r="9" spans="2:16" s="20" customFormat="1">
      <c r="B9" s="19"/>
      <c r="C9" s="170"/>
      <c r="D9" s="170" t="s">
        <v>186</v>
      </c>
      <c r="E9" s="170">
        <v>460</v>
      </c>
      <c r="F9" s="171" t="s">
        <v>56</v>
      </c>
      <c r="G9" s="170"/>
      <c r="H9" s="170"/>
      <c r="I9" s="14"/>
      <c r="J9" s="14"/>
      <c r="K9" s="14"/>
      <c r="L9" s="14"/>
      <c r="M9" s="14"/>
      <c r="N9" s="14"/>
      <c r="O9" s="14"/>
      <c r="P9" s="14"/>
    </row>
    <row r="10" spans="2:16" s="20" customFormat="1">
      <c r="B10" s="19"/>
      <c r="C10" s="170"/>
      <c r="D10" s="170" t="s">
        <v>187</v>
      </c>
      <c r="E10" s="170">
        <v>375</v>
      </c>
      <c r="F10" s="170" t="s">
        <v>56</v>
      </c>
      <c r="G10" s="170"/>
      <c r="H10" s="170"/>
      <c r="I10" s="14"/>
      <c r="J10" s="14"/>
      <c r="K10" s="14"/>
      <c r="L10" s="14"/>
      <c r="M10" s="14"/>
      <c r="N10" s="14"/>
      <c r="O10" s="14"/>
      <c r="P10" s="14"/>
    </row>
    <row r="11" spans="2:16" s="20" customFormat="1">
      <c r="B11" s="19"/>
      <c r="C11" s="170"/>
      <c r="D11" s="172" t="s">
        <v>182</v>
      </c>
      <c r="E11" s="172">
        <f>SUM(E9:E10)</f>
        <v>835</v>
      </c>
      <c r="F11" s="172" t="s">
        <v>56</v>
      </c>
      <c r="G11" s="170"/>
      <c r="H11" s="170"/>
      <c r="I11" s="14"/>
      <c r="J11" s="14"/>
      <c r="K11" s="14"/>
      <c r="L11" s="14"/>
      <c r="M11" s="14"/>
      <c r="N11" s="14"/>
      <c r="O11" s="14"/>
      <c r="P11" s="14"/>
    </row>
    <row r="12" spans="2:16" s="20" customFormat="1">
      <c r="B12" s="19"/>
      <c r="C12" s="170"/>
      <c r="D12" s="170"/>
      <c r="E12" s="170"/>
      <c r="F12" s="170"/>
      <c r="G12" s="170"/>
      <c r="H12" s="170"/>
      <c r="I12" s="14"/>
      <c r="J12" s="14"/>
      <c r="K12" s="14"/>
      <c r="L12" s="14"/>
      <c r="M12" s="14"/>
      <c r="N12" s="14"/>
      <c r="O12" s="14"/>
      <c r="P12" s="14"/>
    </row>
    <row r="13" spans="2:16" s="20" customFormat="1">
      <c r="B13" s="19"/>
      <c r="C13" s="170"/>
      <c r="D13" s="170"/>
      <c r="E13" s="170"/>
      <c r="F13" s="170"/>
      <c r="G13" s="170"/>
      <c r="H13" s="170"/>
      <c r="I13" s="14"/>
      <c r="J13" s="14"/>
      <c r="K13" s="14"/>
      <c r="L13" s="14"/>
      <c r="M13" s="14"/>
      <c r="N13" s="14"/>
      <c r="O13" s="14"/>
      <c r="P13" s="14"/>
    </row>
    <row r="14" spans="2:16" s="20" customFormat="1">
      <c r="B14" s="19"/>
      <c r="C14" s="170"/>
      <c r="E14" s="170"/>
      <c r="F14" s="170"/>
      <c r="G14" s="170"/>
      <c r="H14" s="170"/>
      <c r="I14" s="14"/>
      <c r="J14" s="14"/>
      <c r="K14" s="14"/>
      <c r="L14" s="14"/>
      <c r="M14" s="14"/>
      <c r="N14" s="14"/>
      <c r="O14" s="14"/>
      <c r="P14" s="14"/>
    </row>
    <row r="15" spans="2:16" s="20" customFormat="1">
      <c r="B15" s="19"/>
      <c r="C15" s="170"/>
      <c r="D15" s="170"/>
      <c r="E15" s="173"/>
      <c r="F15" s="174"/>
      <c r="G15" s="170"/>
      <c r="H15" s="170"/>
      <c r="I15" s="14"/>
      <c r="J15" s="14"/>
      <c r="K15" s="14"/>
      <c r="L15" s="14"/>
      <c r="M15" s="14"/>
      <c r="N15" s="14"/>
      <c r="O15" s="14"/>
      <c r="P15" s="14"/>
    </row>
    <row r="16" spans="2:16" s="20" customFormat="1">
      <c r="B16" s="19"/>
      <c r="C16" s="170"/>
      <c r="D16" s="170"/>
      <c r="E16" s="173"/>
      <c r="F16" s="173"/>
      <c r="G16" s="170"/>
      <c r="H16" s="170"/>
      <c r="I16" s="14"/>
      <c r="J16" s="14"/>
      <c r="K16" s="14"/>
      <c r="L16" s="14"/>
      <c r="M16" s="14"/>
      <c r="N16" s="14"/>
      <c r="O16" s="14"/>
      <c r="P16" s="14"/>
    </row>
    <row r="17" spans="2:16" s="20" customFormat="1">
      <c r="B17" s="19"/>
      <c r="C17" s="170"/>
      <c r="D17" s="175"/>
      <c r="E17" s="175"/>
      <c r="F17" s="175"/>
      <c r="G17" s="170"/>
      <c r="H17" s="170"/>
      <c r="I17" s="14"/>
      <c r="J17" s="14"/>
      <c r="K17" s="14"/>
      <c r="L17" s="14"/>
      <c r="M17" s="14"/>
      <c r="N17" s="14"/>
      <c r="O17" s="14"/>
      <c r="P17" s="14"/>
    </row>
    <row r="18" spans="2:16" s="20" customFormat="1">
      <c r="B18" s="19"/>
      <c r="C18" s="170"/>
      <c r="D18" s="170"/>
      <c r="E18" s="170"/>
      <c r="F18" s="170"/>
      <c r="G18" s="170"/>
      <c r="H18" s="170"/>
      <c r="I18" s="14"/>
      <c r="J18" s="14"/>
      <c r="K18" s="14"/>
      <c r="L18" s="14"/>
      <c r="M18" s="14"/>
      <c r="N18" s="14"/>
      <c r="O18" s="14"/>
      <c r="P18" s="14"/>
    </row>
    <row r="19" spans="2:16" s="20" customFormat="1">
      <c r="B19" s="19"/>
      <c r="C19" s="170"/>
      <c r="D19" s="170"/>
      <c r="E19" s="170"/>
      <c r="F19" s="170"/>
      <c r="G19" s="170"/>
      <c r="H19" s="170"/>
      <c r="I19" s="14"/>
      <c r="J19" s="14"/>
      <c r="K19" s="14"/>
      <c r="L19" s="14"/>
      <c r="M19" s="14"/>
      <c r="N19" s="14"/>
      <c r="O19" s="14"/>
      <c r="P19" s="14"/>
    </row>
    <row r="20" spans="2:16" s="20" customFormat="1">
      <c r="B20" s="19"/>
      <c r="C20" s="170" t="s">
        <v>183</v>
      </c>
      <c r="D20" s="170"/>
      <c r="E20" s="170"/>
      <c r="F20" s="170"/>
      <c r="G20" s="170"/>
      <c r="H20" s="170"/>
      <c r="I20" s="14"/>
      <c r="J20" s="14"/>
      <c r="K20" s="14"/>
      <c r="L20" s="14"/>
      <c r="M20" s="14"/>
      <c r="N20" s="14"/>
      <c r="O20" s="14"/>
      <c r="P20" s="14"/>
    </row>
    <row r="21" spans="2:16" s="20" customFormat="1">
      <c r="B21" s="19"/>
      <c r="C21" s="170"/>
      <c r="D21" s="170"/>
      <c r="E21" s="170"/>
      <c r="F21" s="170"/>
      <c r="G21" s="170"/>
      <c r="H21" s="170"/>
      <c r="I21" s="14"/>
      <c r="J21" s="14"/>
      <c r="K21" s="14"/>
      <c r="L21" s="14"/>
      <c r="M21" s="14"/>
      <c r="N21" s="14"/>
      <c r="O21" s="14"/>
      <c r="P21" s="14"/>
    </row>
    <row r="22" spans="2:16" s="20" customFormat="1">
      <c r="B22" s="19"/>
      <c r="C22" s="170" t="s">
        <v>184</v>
      </c>
      <c r="D22" s="170"/>
      <c r="E22" s="170"/>
      <c r="F22" s="170"/>
      <c r="G22" s="170"/>
      <c r="H22" s="170"/>
      <c r="I22" s="14"/>
      <c r="J22" s="14"/>
      <c r="K22" s="14"/>
      <c r="L22" s="14"/>
      <c r="M22" s="14"/>
      <c r="N22" s="14"/>
      <c r="O22" s="14"/>
      <c r="P22" s="14"/>
    </row>
    <row r="23" spans="2:16" s="20" customFormat="1">
      <c r="B23" s="19"/>
      <c r="C23" s="170" t="s">
        <v>185</v>
      </c>
      <c r="D23" s="170"/>
      <c r="E23" s="170"/>
      <c r="F23" s="170"/>
      <c r="G23" s="170"/>
      <c r="H23" s="170"/>
      <c r="I23" s="14"/>
      <c r="J23" s="14"/>
      <c r="K23" s="14"/>
      <c r="L23" s="14"/>
      <c r="M23" s="14"/>
      <c r="N23" s="14"/>
      <c r="O23" s="14"/>
      <c r="P23" s="14"/>
    </row>
    <row r="24" spans="2:16" s="20" customFormat="1">
      <c r="B24" s="19"/>
      <c r="C24" s="170"/>
      <c r="D24" s="170"/>
      <c r="E24" s="170"/>
      <c r="F24" s="170"/>
      <c r="G24" s="170"/>
      <c r="H24" s="170"/>
      <c r="I24" s="14"/>
      <c r="J24" s="14"/>
      <c r="K24" s="14"/>
      <c r="L24" s="14"/>
      <c r="M24" s="14"/>
      <c r="N24" s="14"/>
      <c r="O24" s="14"/>
      <c r="P24" s="14"/>
    </row>
    <row r="25" spans="2:16" s="20" customFormat="1">
      <c r="B25" s="19"/>
      <c r="C25" s="170"/>
      <c r="D25" s="20" t="s">
        <v>95</v>
      </c>
      <c r="E25" s="170"/>
      <c r="F25" s="170"/>
      <c r="G25" s="170"/>
      <c r="H25" s="170"/>
      <c r="I25" s="14"/>
      <c r="J25" s="14"/>
      <c r="K25" s="14"/>
      <c r="L25" s="14"/>
      <c r="M25" s="14"/>
      <c r="N25" s="14"/>
      <c r="O25" s="14"/>
      <c r="P25" s="14"/>
    </row>
    <row r="26" spans="2:16" s="20" customFormat="1">
      <c r="B26" s="19"/>
      <c r="C26" s="170"/>
      <c r="D26" s="170"/>
      <c r="E26" s="170">
        <v>17341.22</v>
      </c>
      <c r="F26" s="170" t="s">
        <v>53</v>
      </c>
      <c r="G26" s="170"/>
      <c r="H26" s="170"/>
      <c r="I26" s="14"/>
      <c r="J26" s="14"/>
      <c r="K26" s="14"/>
      <c r="L26" s="14"/>
      <c r="M26" s="14"/>
      <c r="N26" s="14"/>
      <c r="O26" s="14"/>
      <c r="P26" s="14"/>
    </row>
    <row r="27" spans="2:16" s="20" customFormat="1">
      <c r="B27" s="19"/>
      <c r="C27" s="170"/>
      <c r="D27" s="170"/>
      <c r="E27" s="170"/>
      <c r="F27" s="170"/>
      <c r="G27" s="170"/>
      <c r="H27" s="170"/>
      <c r="I27" s="14"/>
      <c r="J27" s="14"/>
      <c r="K27" s="14"/>
      <c r="L27" s="14"/>
      <c r="M27" s="14"/>
      <c r="N27" s="14"/>
      <c r="O27" s="14"/>
      <c r="P27" s="14"/>
    </row>
    <row r="28" spans="2:16" s="20" customFormat="1">
      <c r="B28" s="19"/>
      <c r="C28" s="170"/>
      <c r="D28" s="170"/>
      <c r="E28" s="170"/>
      <c r="F28" s="170"/>
      <c r="G28" s="170"/>
      <c r="H28" s="170"/>
      <c r="I28" s="14"/>
      <c r="J28" s="14"/>
      <c r="K28" s="14"/>
      <c r="L28" s="14"/>
      <c r="M28" s="14"/>
      <c r="N28" s="14"/>
      <c r="O28" s="14"/>
      <c r="P28" s="14"/>
    </row>
    <row r="29" spans="2:16" s="20" customFormat="1">
      <c r="B29" s="19"/>
      <c r="C29" s="14"/>
      <c r="D29" s="14"/>
      <c r="E29" s="14"/>
      <c r="F29" s="14"/>
      <c r="G29" s="14"/>
      <c r="H29" s="14"/>
      <c r="I29" s="14"/>
      <c r="J29" s="14"/>
      <c r="K29" s="14"/>
      <c r="L29" s="14"/>
      <c r="M29" s="14"/>
      <c r="N29" s="14"/>
      <c r="O29" s="14"/>
      <c r="P29" s="14"/>
    </row>
    <row r="30" spans="2:16" s="20" customFormat="1">
      <c r="B30" s="19"/>
      <c r="C30" s="14"/>
      <c r="D30" s="14"/>
      <c r="E30" s="14"/>
      <c r="F30" s="14"/>
      <c r="G30" s="14"/>
      <c r="H30" s="14"/>
      <c r="I30" s="14"/>
      <c r="J30" s="14"/>
      <c r="K30" s="14"/>
      <c r="L30" s="14"/>
      <c r="M30" s="14"/>
      <c r="N30" s="14"/>
      <c r="O30" s="14"/>
      <c r="P30" s="14"/>
    </row>
    <row r="31" spans="2:16" s="20" customFormat="1">
      <c r="B31" s="19"/>
      <c r="C31" s="14"/>
      <c r="D31" s="14"/>
      <c r="E31" s="14"/>
      <c r="F31" s="14"/>
      <c r="G31" s="14"/>
      <c r="H31" s="14"/>
      <c r="I31" s="14"/>
      <c r="J31" s="14"/>
      <c r="K31" s="14"/>
      <c r="L31" s="14"/>
      <c r="M31" s="14"/>
      <c r="N31" s="14"/>
      <c r="O31" s="14"/>
      <c r="P31" s="14"/>
    </row>
    <row r="32" spans="2:16" s="20" customFormat="1">
      <c r="B32" s="19"/>
      <c r="C32" s="14"/>
      <c r="D32" s="14"/>
      <c r="E32" s="14"/>
      <c r="F32" s="14"/>
      <c r="G32" s="14"/>
      <c r="H32" s="14"/>
      <c r="I32" s="14"/>
      <c r="J32" s="14"/>
      <c r="K32" s="14"/>
      <c r="L32" s="14"/>
      <c r="M32" s="14"/>
      <c r="N32" s="14"/>
      <c r="O32" s="14"/>
      <c r="P32" s="14"/>
    </row>
    <row r="33" spans="2:16" s="20" customFormat="1">
      <c r="B33" s="19"/>
      <c r="C33" s="14"/>
      <c r="D33" s="14"/>
      <c r="E33" s="14"/>
      <c r="F33" s="14"/>
      <c r="G33" s="14"/>
      <c r="H33" s="14"/>
      <c r="I33" s="14"/>
      <c r="J33" s="14"/>
      <c r="K33" s="14"/>
      <c r="L33" s="14"/>
      <c r="M33" s="14"/>
      <c r="N33" s="14"/>
      <c r="O33" s="14"/>
      <c r="P33" s="14"/>
    </row>
    <row r="34" spans="2:16">
      <c r="B34" s="98"/>
      <c r="C34" s="99" t="s">
        <v>96</v>
      </c>
      <c r="D34" s="99"/>
      <c r="E34" s="99"/>
      <c r="F34" s="99"/>
      <c r="G34" s="99"/>
      <c r="H34" s="99"/>
      <c r="I34" s="99"/>
      <c r="J34" s="99"/>
      <c r="K34" s="99"/>
      <c r="L34" s="99"/>
      <c r="M34" s="99"/>
      <c r="N34" s="99"/>
      <c r="O34" s="99"/>
      <c r="P34" s="99"/>
    </row>
    <row r="35" spans="2:16">
      <c r="B35" s="98"/>
      <c r="C35" s="99" t="s">
        <v>105</v>
      </c>
      <c r="D35" s="99"/>
      <c r="E35" s="99"/>
      <c r="F35" s="99"/>
      <c r="G35" s="99"/>
      <c r="H35" s="99"/>
      <c r="I35" s="99"/>
      <c r="J35" s="99"/>
      <c r="K35" s="99"/>
      <c r="L35" s="99"/>
      <c r="M35" s="99"/>
      <c r="N35" s="99"/>
      <c r="O35" s="99"/>
      <c r="P35" s="99"/>
    </row>
    <row r="36" spans="2:16">
      <c r="B36" s="98"/>
      <c r="C36" s="99"/>
      <c r="D36" s="99"/>
      <c r="E36" s="99"/>
      <c r="F36" s="99"/>
      <c r="G36" s="99"/>
      <c r="H36" s="99"/>
      <c r="I36" s="99"/>
      <c r="J36" s="99"/>
      <c r="K36" s="99"/>
      <c r="L36" s="99"/>
      <c r="M36" s="99"/>
      <c r="N36" s="99"/>
      <c r="O36" s="99"/>
      <c r="P36" s="99"/>
    </row>
    <row r="37" spans="2:16">
      <c r="B37" s="98"/>
      <c r="C37" s="99"/>
      <c r="D37" s="99"/>
      <c r="E37" s="99"/>
      <c r="F37" s="99"/>
      <c r="G37" s="99"/>
      <c r="H37" s="99"/>
      <c r="I37" s="99"/>
      <c r="J37" s="99"/>
      <c r="K37" s="99"/>
      <c r="L37" s="99"/>
      <c r="M37" s="99"/>
      <c r="N37" s="99"/>
      <c r="O37" s="99"/>
      <c r="P37" s="99"/>
    </row>
    <row r="38" spans="2:16">
      <c r="B38" s="98"/>
      <c r="C38" s="99"/>
      <c r="D38" s="99"/>
      <c r="E38" s="99"/>
      <c r="F38" s="99"/>
      <c r="G38" s="99"/>
      <c r="H38" s="99"/>
      <c r="I38" s="99"/>
      <c r="J38" s="99"/>
      <c r="K38" s="99"/>
      <c r="L38" s="99"/>
      <c r="M38" s="99"/>
      <c r="N38" s="99"/>
      <c r="O38" s="99"/>
      <c r="P38" s="99"/>
    </row>
    <row r="39" spans="2:16">
      <c r="B39" s="98"/>
      <c r="C39" s="99"/>
      <c r="D39" s="99"/>
      <c r="E39" s="99"/>
      <c r="F39" s="99"/>
      <c r="G39" s="99"/>
      <c r="H39" s="99"/>
      <c r="I39" s="99"/>
      <c r="J39" s="99"/>
      <c r="K39" s="99"/>
      <c r="L39" s="99"/>
      <c r="M39" s="99"/>
      <c r="N39" s="99"/>
      <c r="O39" s="99"/>
      <c r="P39" s="99"/>
    </row>
    <row r="40" spans="2:16">
      <c r="B40" s="98"/>
      <c r="C40" s="99"/>
      <c r="D40" s="99"/>
      <c r="E40" s="99"/>
      <c r="F40" s="99"/>
      <c r="G40" s="99"/>
      <c r="H40" s="99"/>
      <c r="I40" s="99"/>
      <c r="J40" s="99"/>
      <c r="K40" s="99"/>
      <c r="L40" s="99"/>
      <c r="M40" s="99"/>
      <c r="N40" s="99"/>
      <c r="O40" s="99"/>
      <c r="P40" s="99"/>
    </row>
    <row r="41" spans="2:16">
      <c r="B41" s="98"/>
      <c r="C41" s="99"/>
      <c r="D41" s="99"/>
      <c r="E41" s="99"/>
      <c r="F41" s="99"/>
      <c r="G41" s="99"/>
      <c r="H41" s="99"/>
      <c r="I41" s="99"/>
      <c r="J41" s="99"/>
      <c r="K41" s="99"/>
      <c r="L41" s="99"/>
      <c r="M41" s="99"/>
      <c r="N41" s="99"/>
      <c r="O41" s="99"/>
      <c r="P41" s="99"/>
    </row>
    <row r="42" spans="2:16">
      <c r="B42" s="98"/>
      <c r="C42" s="99"/>
      <c r="D42" s="99"/>
      <c r="E42" s="99"/>
      <c r="F42" s="99"/>
      <c r="G42" s="99"/>
      <c r="H42" s="99"/>
      <c r="I42" s="99"/>
      <c r="J42" s="99"/>
      <c r="K42" s="99"/>
      <c r="L42" s="99"/>
      <c r="M42" s="99"/>
      <c r="N42" s="99"/>
      <c r="O42" s="99"/>
      <c r="P42" s="99"/>
    </row>
    <row r="43" spans="2:16">
      <c r="B43" s="98"/>
      <c r="C43" s="99"/>
      <c r="D43" s="99"/>
      <c r="E43" s="99"/>
      <c r="F43" s="99"/>
      <c r="G43" s="99"/>
      <c r="H43" s="99"/>
      <c r="I43" s="99"/>
      <c r="J43" s="99"/>
      <c r="K43" s="99"/>
      <c r="L43" s="99"/>
      <c r="M43" s="99"/>
      <c r="N43" s="99"/>
      <c r="O43" s="99"/>
      <c r="P43" s="99"/>
    </row>
    <row r="44" spans="2:16">
      <c r="B44" s="98"/>
      <c r="C44" s="99"/>
      <c r="D44" s="99"/>
      <c r="E44" s="99"/>
      <c r="F44" s="99"/>
      <c r="G44" s="99"/>
      <c r="H44" s="99"/>
      <c r="I44" s="99"/>
      <c r="J44" s="99"/>
      <c r="K44" s="99"/>
      <c r="L44" s="99"/>
      <c r="M44" s="99"/>
      <c r="N44" s="99"/>
      <c r="O44" s="99"/>
      <c r="P44" s="99"/>
    </row>
    <row r="45" spans="2:16">
      <c r="B45" s="98"/>
      <c r="C45" s="99"/>
      <c r="D45" s="99"/>
      <c r="E45" s="99"/>
      <c r="F45" s="99"/>
      <c r="G45" s="99"/>
      <c r="H45" s="99"/>
      <c r="I45" s="99"/>
      <c r="J45" s="99"/>
      <c r="K45" s="99"/>
      <c r="L45" s="99"/>
      <c r="M45" s="99"/>
      <c r="N45" s="99"/>
      <c r="O45" s="99"/>
      <c r="P45" s="99"/>
    </row>
    <row r="46" spans="2:16">
      <c r="B46" s="98"/>
      <c r="C46" s="99"/>
      <c r="D46" s="99"/>
      <c r="E46" s="99"/>
      <c r="F46" s="99"/>
      <c r="G46" s="99"/>
      <c r="H46" s="99"/>
      <c r="I46" s="99"/>
      <c r="J46" s="99"/>
      <c r="K46" s="99"/>
      <c r="L46" s="99"/>
      <c r="M46" s="99"/>
      <c r="N46" s="99"/>
      <c r="O46" s="99"/>
      <c r="P46" s="99"/>
    </row>
    <row r="47" spans="2:16">
      <c r="B47" s="98"/>
      <c r="C47" s="99"/>
      <c r="D47" s="99"/>
      <c r="E47" s="99"/>
      <c r="F47" s="99"/>
      <c r="G47" s="99"/>
      <c r="H47" s="99"/>
      <c r="I47" s="99"/>
      <c r="J47" s="99"/>
      <c r="K47" s="99"/>
      <c r="L47" s="99"/>
      <c r="M47" s="99"/>
      <c r="N47" s="99"/>
      <c r="O47" s="99"/>
      <c r="P47" s="99"/>
    </row>
    <row r="48" spans="2:16">
      <c r="B48" s="98"/>
      <c r="C48" s="99"/>
      <c r="D48" s="99"/>
      <c r="E48" s="99"/>
      <c r="F48" s="99"/>
      <c r="G48" s="99"/>
      <c r="H48" s="99"/>
      <c r="I48" s="99"/>
      <c r="J48" s="99"/>
      <c r="K48" s="99"/>
      <c r="L48" s="99"/>
      <c r="M48" s="99"/>
      <c r="N48" s="99"/>
      <c r="O48" s="99"/>
      <c r="P48" s="99"/>
    </row>
    <row r="49" spans="2:16">
      <c r="B49" s="98"/>
      <c r="C49" s="99"/>
      <c r="D49" s="99">
        <v>120000</v>
      </c>
      <c r="E49" s="99" t="s">
        <v>106</v>
      </c>
      <c r="F49" s="99"/>
      <c r="G49" s="99"/>
      <c r="H49" s="99"/>
      <c r="I49" s="99"/>
      <c r="J49" s="99"/>
      <c r="K49" s="99"/>
      <c r="L49" s="99"/>
      <c r="M49" s="99"/>
      <c r="N49" s="99"/>
      <c r="O49" s="99"/>
      <c r="P49" s="99"/>
    </row>
    <row r="50" spans="2:16">
      <c r="B50" s="98"/>
      <c r="C50" s="99"/>
      <c r="D50" s="99">
        <v>1050</v>
      </c>
      <c r="E50" s="99" t="s">
        <v>107</v>
      </c>
      <c r="F50" s="99"/>
      <c r="G50" s="99"/>
      <c r="H50" s="99"/>
      <c r="I50" s="99"/>
      <c r="J50" s="99"/>
      <c r="K50" s="99"/>
      <c r="L50" s="99"/>
      <c r="M50" s="99"/>
      <c r="N50" s="99"/>
      <c r="O50" s="99"/>
      <c r="P50" s="99"/>
    </row>
    <row r="51" spans="2:16">
      <c r="B51" s="98"/>
      <c r="C51" s="99"/>
      <c r="D51" s="99">
        <v>120</v>
      </c>
      <c r="E51" s="139" t="s">
        <v>56</v>
      </c>
      <c r="F51" s="99"/>
      <c r="G51" s="99"/>
      <c r="H51" s="99"/>
      <c r="I51" s="99"/>
      <c r="J51" s="99"/>
      <c r="K51" s="99"/>
      <c r="L51" s="99"/>
      <c r="M51" s="99"/>
      <c r="N51" s="99"/>
      <c r="O51" s="99"/>
      <c r="P51" s="99"/>
    </row>
    <row r="52" spans="2:16">
      <c r="B52" s="98"/>
      <c r="C52" s="99"/>
      <c r="D52" s="99"/>
      <c r="E52" s="99"/>
      <c r="F52" s="99"/>
      <c r="G52" s="99"/>
      <c r="H52" s="99"/>
      <c r="I52" s="99"/>
      <c r="J52" s="99"/>
      <c r="K52" s="99"/>
      <c r="L52" s="99"/>
      <c r="M52" s="99"/>
      <c r="N52" s="99"/>
      <c r="O52" s="99"/>
      <c r="P52" s="99"/>
    </row>
    <row r="53" spans="2:16">
      <c r="B53" s="98"/>
      <c r="C53" s="99"/>
      <c r="D53" s="99"/>
      <c r="E53" s="99"/>
      <c r="F53" s="99"/>
      <c r="G53" s="99"/>
      <c r="H53" s="99"/>
      <c r="I53" s="99"/>
      <c r="J53" s="99"/>
      <c r="K53" s="99"/>
      <c r="L53" s="99"/>
      <c r="M53" s="99"/>
      <c r="N53" s="99"/>
      <c r="O53" s="99"/>
      <c r="P53" s="99"/>
    </row>
    <row r="54" spans="2:16">
      <c r="B54" s="98"/>
      <c r="C54" s="99" t="s">
        <v>108</v>
      </c>
      <c r="D54" s="99"/>
      <c r="E54" s="99"/>
      <c r="F54" s="99"/>
      <c r="G54" s="99"/>
      <c r="H54" s="99"/>
      <c r="I54" s="99"/>
      <c r="J54" s="99"/>
      <c r="K54" s="99"/>
      <c r="L54" s="99"/>
      <c r="M54" s="99"/>
      <c r="N54" s="99"/>
      <c r="O54" s="99"/>
      <c r="P54" s="99"/>
    </row>
    <row r="55" spans="2:16">
      <c r="B55" s="98"/>
      <c r="C55" s="99"/>
      <c r="D55" s="99"/>
      <c r="E55" s="99"/>
      <c r="F55" s="99"/>
      <c r="G55" s="99"/>
      <c r="H55" s="99"/>
      <c r="I55" s="99"/>
      <c r="J55" s="99"/>
      <c r="K55" s="99"/>
      <c r="L55" s="99"/>
      <c r="M55" s="99"/>
      <c r="N55" s="99"/>
      <c r="O55" s="99"/>
      <c r="P55" s="99"/>
    </row>
    <row r="56" spans="2:16">
      <c r="B56" s="98"/>
      <c r="C56" s="99"/>
      <c r="D56" s="99"/>
      <c r="E56" s="99"/>
      <c r="F56" s="99"/>
      <c r="G56" s="99"/>
      <c r="H56" s="99"/>
      <c r="I56" s="99"/>
      <c r="J56" s="99"/>
      <c r="K56" s="99"/>
      <c r="L56" s="99"/>
      <c r="M56" s="99"/>
      <c r="N56" s="99"/>
      <c r="O56" s="99"/>
      <c r="P56" s="99"/>
    </row>
    <row r="57" spans="2:16">
      <c r="B57" s="98"/>
      <c r="C57" s="99"/>
      <c r="D57" s="99"/>
      <c r="E57" s="99"/>
      <c r="F57" s="99"/>
      <c r="G57" s="99"/>
      <c r="H57" s="99"/>
      <c r="I57" s="99"/>
      <c r="J57" s="99"/>
      <c r="K57" s="99"/>
      <c r="L57" s="99"/>
      <c r="M57" s="99"/>
      <c r="N57" s="99"/>
      <c r="O57" s="99"/>
      <c r="P57" s="99"/>
    </row>
    <row r="58" spans="2:16">
      <c r="B58" s="98"/>
      <c r="C58" s="99"/>
      <c r="D58" s="99"/>
      <c r="E58" s="99"/>
      <c r="F58" s="99"/>
      <c r="G58" s="99"/>
      <c r="H58" s="99"/>
      <c r="I58" s="99"/>
      <c r="J58" s="99"/>
      <c r="K58" s="99"/>
      <c r="L58" s="99"/>
      <c r="M58" s="99"/>
      <c r="N58" s="99"/>
      <c r="O58" s="99"/>
      <c r="P58" s="99"/>
    </row>
    <row r="59" spans="2:16">
      <c r="B59" s="98"/>
      <c r="C59" s="99"/>
      <c r="D59" s="99"/>
      <c r="E59" s="99"/>
      <c r="F59" s="99"/>
      <c r="G59" s="99"/>
      <c r="H59" s="99"/>
      <c r="I59" s="99"/>
      <c r="J59" s="99"/>
      <c r="K59" s="99"/>
      <c r="L59" s="99"/>
      <c r="M59" s="99"/>
      <c r="N59" s="99"/>
      <c r="O59" s="99"/>
      <c r="P59" s="99"/>
    </row>
    <row r="60" spans="2:16">
      <c r="B60" s="98"/>
      <c r="C60" s="99"/>
      <c r="D60" s="99"/>
      <c r="E60" s="99"/>
      <c r="F60" s="99"/>
      <c r="G60" s="99"/>
      <c r="H60" s="99"/>
      <c r="I60" s="99"/>
      <c r="J60" s="99"/>
      <c r="K60" s="99"/>
      <c r="L60" s="99"/>
      <c r="M60" s="99"/>
      <c r="N60" s="99"/>
      <c r="O60" s="99"/>
      <c r="P60" s="99"/>
    </row>
    <row r="61" spans="2:16">
      <c r="B61" s="98"/>
      <c r="C61" s="99"/>
      <c r="D61" s="99"/>
      <c r="E61" s="99"/>
      <c r="F61" s="99"/>
      <c r="G61" s="99"/>
      <c r="H61" s="99"/>
      <c r="I61" s="99"/>
      <c r="J61" s="99"/>
      <c r="K61" s="99"/>
      <c r="L61" s="99"/>
      <c r="M61" s="99"/>
      <c r="N61" s="99"/>
      <c r="O61" s="99"/>
      <c r="P61" s="99"/>
    </row>
    <row r="62" spans="2:16">
      <c r="B62" s="98"/>
      <c r="C62" s="99"/>
      <c r="D62" s="99"/>
      <c r="E62" s="99"/>
      <c r="F62" s="99"/>
      <c r="G62" s="99"/>
      <c r="H62" s="99"/>
      <c r="I62" s="99"/>
      <c r="J62" s="99"/>
      <c r="K62" s="99"/>
      <c r="L62" s="99"/>
      <c r="M62" s="99"/>
      <c r="N62" s="99"/>
      <c r="O62" s="99"/>
      <c r="P62" s="99"/>
    </row>
    <row r="63" spans="2:16">
      <c r="B63" s="98"/>
      <c r="C63" s="99"/>
      <c r="D63" s="99"/>
      <c r="E63" s="99"/>
      <c r="F63" s="99"/>
      <c r="G63" s="99"/>
      <c r="H63" s="99"/>
      <c r="I63" s="99"/>
      <c r="J63" s="99"/>
      <c r="K63" s="99"/>
      <c r="L63" s="99"/>
      <c r="M63" s="99"/>
      <c r="N63" s="99"/>
      <c r="O63" s="99"/>
      <c r="P63" s="99"/>
    </row>
    <row r="64" spans="2:16">
      <c r="B64" s="98"/>
      <c r="C64" s="99"/>
      <c r="D64" s="99"/>
      <c r="E64" s="99"/>
      <c r="F64" s="99"/>
      <c r="G64" s="99"/>
      <c r="H64" s="99"/>
      <c r="I64" s="99"/>
      <c r="J64" s="99"/>
      <c r="K64" s="99"/>
      <c r="L64" s="99"/>
      <c r="M64" s="99"/>
      <c r="N64" s="99"/>
      <c r="O64" s="99"/>
      <c r="P64" s="99"/>
    </row>
    <row r="65" spans="2:16">
      <c r="B65" s="98"/>
      <c r="C65" s="99"/>
      <c r="D65" s="99"/>
      <c r="E65" s="99"/>
      <c r="F65" s="99"/>
      <c r="G65" s="99"/>
      <c r="H65" s="99"/>
      <c r="I65" s="99"/>
      <c r="J65" s="99"/>
      <c r="K65" s="99"/>
      <c r="L65" s="99"/>
      <c r="M65" s="99"/>
      <c r="N65" s="99"/>
      <c r="O65" s="99"/>
      <c r="P65" s="99"/>
    </row>
    <row r="66" spans="2:16">
      <c r="B66" s="98"/>
      <c r="C66" s="99"/>
      <c r="D66" s="99"/>
      <c r="E66" s="99"/>
      <c r="F66" s="99"/>
      <c r="G66" s="99"/>
      <c r="H66" s="99"/>
      <c r="I66" s="99"/>
      <c r="J66" s="99"/>
      <c r="K66" s="99"/>
      <c r="L66" s="99"/>
      <c r="M66" s="99"/>
      <c r="N66" s="99"/>
      <c r="O66" s="99"/>
      <c r="P66" s="99"/>
    </row>
    <row r="67" spans="2:16">
      <c r="B67" s="98"/>
      <c r="C67" s="99"/>
      <c r="D67" s="99"/>
      <c r="E67" s="99"/>
      <c r="F67" s="99"/>
      <c r="G67" s="99"/>
      <c r="H67" s="99"/>
      <c r="I67" s="99"/>
      <c r="J67" s="99"/>
      <c r="K67" s="99"/>
      <c r="L67" s="99"/>
      <c r="M67" s="99"/>
      <c r="N67" s="99"/>
      <c r="O67" s="99"/>
      <c r="P67" s="99"/>
    </row>
    <row r="68" spans="2:16">
      <c r="B68" s="98"/>
      <c r="C68" s="99"/>
      <c r="D68" s="99"/>
      <c r="E68" s="99"/>
      <c r="F68" s="99"/>
      <c r="G68" s="99"/>
      <c r="H68" s="99"/>
      <c r="I68" s="99"/>
      <c r="J68" s="99"/>
      <c r="K68" s="99"/>
      <c r="L68" s="99"/>
      <c r="M68" s="99"/>
      <c r="N68" s="99"/>
      <c r="O68" s="99"/>
      <c r="P68" s="99"/>
    </row>
    <row r="69" spans="2:16">
      <c r="B69" s="98"/>
      <c r="C69" s="99"/>
      <c r="D69" s="99"/>
      <c r="E69" s="99"/>
      <c r="F69" s="99"/>
      <c r="G69" s="99"/>
      <c r="H69" s="99"/>
      <c r="I69" s="99"/>
      <c r="J69" s="99"/>
      <c r="K69" s="99"/>
      <c r="L69" s="99"/>
      <c r="M69" s="99"/>
      <c r="N69" s="99"/>
      <c r="O69" s="99"/>
      <c r="P69" s="99"/>
    </row>
    <row r="70" spans="2:16">
      <c r="B70" s="98"/>
      <c r="C70" s="99"/>
      <c r="D70" s="99">
        <v>2520000</v>
      </c>
      <c r="E70" s="99" t="s">
        <v>109</v>
      </c>
      <c r="F70" s="99"/>
      <c r="G70" s="99"/>
      <c r="H70" s="99"/>
      <c r="I70" s="99"/>
      <c r="J70" s="99"/>
      <c r="K70" s="99"/>
      <c r="L70" s="99"/>
      <c r="M70" s="99"/>
      <c r="N70" s="99"/>
      <c r="O70" s="99"/>
      <c r="P70" s="99"/>
    </row>
    <row r="71" spans="2:16">
      <c r="B71" s="98"/>
      <c r="C71" s="99"/>
      <c r="D71" s="99"/>
      <c r="E71" s="99"/>
      <c r="F71" s="99"/>
      <c r="G71" s="99"/>
      <c r="H71" s="99"/>
      <c r="I71" s="99"/>
      <c r="J71" s="99"/>
      <c r="K71" s="99"/>
      <c r="L71" s="99"/>
      <c r="M71" s="99"/>
      <c r="N71" s="99"/>
      <c r="O71" s="99"/>
      <c r="P71" s="99"/>
    </row>
    <row r="72" spans="2:16">
      <c r="B72" s="98"/>
      <c r="C72" s="99"/>
      <c r="D72" s="99"/>
      <c r="E72" s="99"/>
      <c r="F72" s="99"/>
      <c r="G72" s="99"/>
      <c r="H72" s="99"/>
      <c r="I72" s="99"/>
      <c r="J72" s="99"/>
      <c r="K72" s="99"/>
      <c r="L72" s="99"/>
      <c r="M72" s="99"/>
      <c r="N72" s="99"/>
      <c r="O72" s="99"/>
      <c r="P72" s="99"/>
    </row>
    <row r="73" spans="2:16">
      <c r="B73" s="98"/>
      <c r="C73" s="99"/>
      <c r="D73" s="99"/>
      <c r="E73" s="99"/>
      <c r="F73" s="99"/>
      <c r="G73" s="99"/>
      <c r="H73" s="99"/>
      <c r="I73" s="99"/>
      <c r="J73" s="99"/>
      <c r="K73" s="99"/>
      <c r="L73" s="99"/>
      <c r="M73" s="99"/>
      <c r="N73" s="99"/>
      <c r="O73" s="99"/>
      <c r="P73" s="99"/>
    </row>
    <row r="74" spans="2:16">
      <c r="B74" s="98"/>
      <c r="C74" s="99"/>
      <c r="D74" s="99"/>
      <c r="E74" s="99"/>
      <c r="F74" s="99"/>
      <c r="G74" s="99"/>
      <c r="H74" s="99"/>
      <c r="I74" s="99"/>
      <c r="J74" s="99"/>
      <c r="K74" s="99"/>
      <c r="L74" s="99"/>
      <c r="M74" s="99"/>
      <c r="N74" s="99"/>
      <c r="O74" s="99"/>
      <c r="P74" s="99"/>
    </row>
    <row r="75" spans="2:16">
      <c r="B75" s="98"/>
      <c r="C75" s="99"/>
      <c r="D75" s="99"/>
      <c r="E75" s="99"/>
      <c r="F75" s="99"/>
      <c r="G75" s="99"/>
      <c r="H75" s="99"/>
      <c r="I75" s="99"/>
      <c r="J75" s="99"/>
      <c r="K75" s="99"/>
      <c r="L75" s="99"/>
      <c r="M75" s="99"/>
      <c r="N75" s="99"/>
      <c r="O75" s="99"/>
      <c r="P75" s="99"/>
    </row>
    <row r="76" spans="2:16">
      <c r="B76" s="98"/>
      <c r="C76" s="99"/>
      <c r="D76" s="99"/>
      <c r="E76" s="99"/>
      <c r="F76" s="99"/>
      <c r="G76" s="99"/>
      <c r="H76" s="99"/>
      <c r="I76" s="99"/>
      <c r="J76" s="99"/>
      <c r="K76" s="99"/>
      <c r="L76" s="99"/>
      <c r="M76" s="99"/>
      <c r="N76" s="99"/>
      <c r="O76" s="99"/>
      <c r="P76" s="99"/>
    </row>
    <row r="77" spans="2:16">
      <c r="B77" s="98"/>
      <c r="C77" s="99" t="s">
        <v>58</v>
      </c>
      <c r="D77" s="99"/>
      <c r="E77" s="99"/>
      <c r="F77" s="99"/>
      <c r="G77" s="99"/>
      <c r="H77" s="99"/>
      <c r="I77" s="99"/>
      <c r="J77" s="99"/>
      <c r="K77" s="99"/>
      <c r="L77" s="99"/>
      <c r="M77" s="99"/>
      <c r="N77" s="99"/>
      <c r="O77" s="99"/>
      <c r="P77" s="99"/>
    </row>
    <row r="78" spans="2:16">
      <c r="B78" s="98"/>
      <c r="C78" s="99" t="s">
        <v>111</v>
      </c>
      <c r="D78" s="99"/>
      <c r="E78" s="99"/>
      <c r="F78" s="99"/>
      <c r="G78" s="99"/>
      <c r="H78" s="99"/>
      <c r="I78" s="99"/>
      <c r="J78" s="99"/>
      <c r="K78" s="99"/>
      <c r="L78" s="99"/>
      <c r="M78" s="99"/>
      <c r="N78" s="99"/>
      <c r="O78" s="99"/>
      <c r="P78" s="99"/>
    </row>
    <row r="79" spans="2:16">
      <c r="B79" s="98"/>
      <c r="C79" s="99"/>
      <c r="D79" s="99"/>
      <c r="E79" s="99"/>
      <c r="F79" s="99"/>
      <c r="G79" s="99"/>
      <c r="H79" s="99"/>
      <c r="I79" s="99"/>
      <c r="J79" s="99"/>
      <c r="K79" s="99"/>
      <c r="L79" s="99"/>
      <c r="M79" s="99"/>
      <c r="N79" s="99"/>
      <c r="O79" s="99"/>
      <c r="P79" s="99"/>
    </row>
    <row r="80" spans="2:16">
      <c r="B80" s="98"/>
      <c r="C80" s="99"/>
      <c r="D80" s="99"/>
      <c r="E80" s="99"/>
      <c r="F80" s="99"/>
      <c r="G80" s="99"/>
      <c r="H80" s="99"/>
      <c r="I80" s="99"/>
      <c r="J80" s="99"/>
      <c r="K80" s="99"/>
      <c r="L80" s="99"/>
      <c r="M80" s="99"/>
      <c r="N80" s="99"/>
      <c r="O80" s="99"/>
      <c r="P80" s="99"/>
    </row>
    <row r="81" spans="2:16">
      <c r="B81" s="98"/>
      <c r="C81" s="99"/>
      <c r="D81" s="99"/>
      <c r="E81" s="99"/>
      <c r="F81" s="99"/>
      <c r="G81" s="99"/>
      <c r="H81" s="99"/>
      <c r="I81" s="99"/>
      <c r="J81" s="99"/>
      <c r="K81" s="99"/>
      <c r="L81" s="99"/>
      <c r="M81" s="99"/>
      <c r="N81" s="99"/>
      <c r="O81" s="99"/>
      <c r="P81" s="99"/>
    </row>
    <row r="82" spans="2:16">
      <c r="B82" s="98"/>
      <c r="C82" s="99"/>
      <c r="D82" s="99"/>
      <c r="E82" s="99"/>
      <c r="F82" s="99"/>
      <c r="G82" s="99"/>
      <c r="H82" s="99"/>
      <c r="I82" s="99"/>
      <c r="J82" s="99"/>
      <c r="K82" s="99"/>
      <c r="L82" s="99"/>
      <c r="M82" s="99"/>
      <c r="N82" s="99"/>
      <c r="O82" s="99"/>
      <c r="P82" s="99"/>
    </row>
    <row r="83" spans="2:16">
      <c r="B83" s="98"/>
      <c r="C83" s="99"/>
      <c r="D83" s="99"/>
      <c r="E83" s="99"/>
      <c r="F83" s="99"/>
      <c r="G83" s="99"/>
      <c r="H83" s="99"/>
      <c r="I83" s="99"/>
      <c r="J83" s="99"/>
      <c r="K83" s="99"/>
      <c r="L83" s="99"/>
      <c r="M83" s="99"/>
      <c r="N83" s="99"/>
      <c r="O83" s="99"/>
      <c r="P83" s="99"/>
    </row>
    <row r="84" spans="2:16">
      <c r="B84" s="98"/>
      <c r="C84" s="99"/>
      <c r="D84" s="99"/>
      <c r="E84" s="99"/>
      <c r="F84" s="99"/>
      <c r="G84" s="99"/>
      <c r="H84" s="99"/>
      <c r="I84" s="99"/>
      <c r="J84" s="99"/>
      <c r="K84" s="99"/>
      <c r="L84" s="99"/>
      <c r="M84" s="99"/>
      <c r="N84" s="99"/>
      <c r="O84" s="99"/>
      <c r="P84" s="99"/>
    </row>
    <row r="85" spans="2:16">
      <c r="B85" s="98"/>
      <c r="C85" s="99"/>
      <c r="D85" s="99">
        <v>848</v>
      </c>
      <c r="E85" s="99" t="s">
        <v>56</v>
      </c>
      <c r="F85" s="99"/>
      <c r="G85" s="99"/>
      <c r="H85" s="99"/>
      <c r="I85" s="99"/>
      <c r="J85" s="99"/>
      <c r="K85" s="99"/>
      <c r="L85" s="99"/>
      <c r="M85" s="99"/>
      <c r="N85" s="99"/>
      <c r="O85" s="99"/>
      <c r="P85" s="99"/>
    </row>
    <row r="86" spans="2:16">
      <c r="B86" s="98"/>
      <c r="C86" s="99"/>
      <c r="D86" s="99">
        <v>58.5</v>
      </c>
      <c r="E86" s="99" t="s">
        <v>3</v>
      </c>
      <c r="F86" s="99"/>
      <c r="G86" s="99"/>
      <c r="H86" s="99"/>
      <c r="I86" s="99"/>
      <c r="J86" s="99"/>
      <c r="K86" s="99"/>
      <c r="L86" s="99"/>
      <c r="M86" s="99"/>
      <c r="N86" s="99"/>
      <c r="O86" s="99"/>
      <c r="P86" s="99"/>
    </row>
    <row r="87" spans="2:16">
      <c r="B87" s="98"/>
      <c r="C87" s="99"/>
      <c r="D87" s="99"/>
      <c r="E87" s="99"/>
      <c r="F87" s="99"/>
      <c r="G87" s="99"/>
      <c r="H87" s="99"/>
      <c r="I87" s="99"/>
      <c r="J87" s="99"/>
      <c r="K87" s="99"/>
      <c r="L87" s="99"/>
      <c r="M87" s="99"/>
      <c r="N87" s="99"/>
      <c r="O87" s="99"/>
      <c r="P87" s="99"/>
    </row>
    <row r="88" spans="2:16">
      <c r="B88" s="98"/>
      <c r="C88" s="99"/>
      <c r="D88" s="99"/>
      <c r="E88" s="99"/>
      <c r="F88" s="99"/>
      <c r="G88" s="99"/>
      <c r="H88" s="99"/>
      <c r="I88" s="99"/>
      <c r="J88" s="99"/>
      <c r="K88" s="99"/>
      <c r="L88" s="99"/>
      <c r="M88" s="99"/>
      <c r="N88" s="99"/>
      <c r="O88" s="99"/>
      <c r="P88" s="99"/>
    </row>
    <row r="89" spans="2:16">
      <c r="B89" s="98"/>
      <c r="C89" s="99"/>
      <c r="D89" s="99"/>
      <c r="E89" s="99"/>
      <c r="F89" s="99"/>
      <c r="G89" s="99"/>
      <c r="H89" s="99"/>
      <c r="I89" s="99"/>
      <c r="J89" s="99"/>
      <c r="K89" s="99"/>
      <c r="L89" s="99"/>
      <c r="M89" s="99"/>
      <c r="N89" s="99"/>
      <c r="O89" s="99"/>
      <c r="P89" s="99"/>
    </row>
    <row r="90" spans="2:16">
      <c r="B90" s="98"/>
      <c r="C90" s="99"/>
      <c r="D90" s="99"/>
      <c r="E90" s="99"/>
      <c r="F90" s="99"/>
      <c r="G90" s="99"/>
      <c r="H90" s="99"/>
      <c r="I90" s="99"/>
      <c r="J90" s="99"/>
      <c r="K90" s="99"/>
      <c r="L90" s="99"/>
      <c r="M90" s="99"/>
      <c r="N90" s="99"/>
      <c r="O90" s="99"/>
      <c r="P90" s="99"/>
    </row>
    <row r="91" spans="2:16">
      <c r="B91" s="98"/>
      <c r="C91" s="99"/>
      <c r="D91" s="99"/>
      <c r="E91" s="99"/>
      <c r="F91" s="99"/>
      <c r="G91" s="99"/>
      <c r="H91" s="99"/>
      <c r="I91" s="99"/>
      <c r="J91" s="99"/>
      <c r="K91" s="99"/>
      <c r="L91" s="99"/>
      <c r="M91" s="99"/>
      <c r="N91" s="99"/>
      <c r="O91" s="99"/>
      <c r="P91" s="99"/>
    </row>
    <row r="92" spans="2:16">
      <c r="B92" s="98"/>
      <c r="C92" s="99" t="s">
        <v>63</v>
      </c>
      <c r="D92" s="99"/>
      <c r="E92" s="99"/>
      <c r="F92" s="99"/>
      <c r="G92" s="99"/>
      <c r="H92" s="99"/>
      <c r="I92" s="99"/>
      <c r="J92" s="99"/>
      <c r="K92" s="99"/>
      <c r="L92" s="99"/>
      <c r="M92" s="99"/>
      <c r="N92" s="99"/>
      <c r="O92" s="99"/>
      <c r="P92" s="99"/>
    </row>
    <row r="93" spans="2:16">
      <c r="B93" s="98"/>
      <c r="C93" s="99" t="s">
        <v>112</v>
      </c>
      <c r="D93" s="99"/>
      <c r="E93" s="99"/>
      <c r="F93" s="99"/>
      <c r="G93" s="99"/>
      <c r="H93" s="99"/>
      <c r="I93" s="99"/>
      <c r="J93" s="99"/>
      <c r="K93" s="99"/>
      <c r="L93" s="99"/>
      <c r="M93" s="99"/>
      <c r="N93" s="99"/>
      <c r="O93" s="99"/>
      <c r="P93" s="99"/>
    </row>
    <row r="94" spans="2:16">
      <c r="B94" s="98"/>
      <c r="C94" s="99"/>
      <c r="D94" s="99"/>
      <c r="E94" s="99"/>
      <c r="F94" s="99"/>
      <c r="G94" s="99"/>
      <c r="H94" s="99"/>
      <c r="I94" s="99"/>
      <c r="J94" s="99"/>
      <c r="K94" s="99"/>
      <c r="L94" s="99"/>
      <c r="M94" s="99"/>
      <c r="N94" s="99"/>
      <c r="O94" s="99"/>
      <c r="P94" s="99"/>
    </row>
    <row r="95" spans="2:16">
      <c r="B95" s="98"/>
      <c r="C95" s="99"/>
      <c r="D95" s="99"/>
      <c r="E95" s="99"/>
      <c r="F95" s="99"/>
      <c r="G95" s="99"/>
      <c r="H95" s="99"/>
      <c r="I95" s="99"/>
      <c r="J95" s="99"/>
      <c r="K95" s="99"/>
      <c r="L95" s="99"/>
      <c r="M95" s="99"/>
      <c r="N95" s="99"/>
      <c r="O95" s="99"/>
      <c r="P95" s="99"/>
    </row>
    <row r="96" spans="2:16">
      <c r="B96" s="98"/>
      <c r="C96" s="99"/>
      <c r="D96" s="99"/>
      <c r="E96" s="99"/>
      <c r="F96" s="99"/>
      <c r="G96" s="99"/>
      <c r="H96" s="99"/>
      <c r="I96" s="99"/>
      <c r="J96" s="99"/>
      <c r="K96" s="99"/>
      <c r="L96" s="99"/>
      <c r="M96" s="99"/>
      <c r="N96" s="99"/>
      <c r="O96" s="99"/>
      <c r="P96" s="99"/>
    </row>
    <row r="97" spans="2:16">
      <c r="B97" s="98"/>
      <c r="C97" s="99"/>
      <c r="D97" s="99"/>
      <c r="E97" s="99"/>
      <c r="F97" s="99"/>
      <c r="G97" s="99"/>
      <c r="H97" s="99"/>
      <c r="I97" s="99"/>
      <c r="J97" s="99"/>
      <c r="K97" s="99"/>
      <c r="L97" s="99"/>
      <c r="M97" s="99"/>
      <c r="N97" s="99"/>
      <c r="O97" s="99"/>
      <c r="P97" s="99"/>
    </row>
    <row r="98" spans="2:16">
      <c r="B98" s="98"/>
      <c r="C98" s="99"/>
      <c r="D98" s="99"/>
      <c r="E98" s="99"/>
      <c r="F98" s="99"/>
      <c r="G98" s="99"/>
      <c r="H98" s="99"/>
      <c r="I98" s="99"/>
      <c r="J98" s="99"/>
      <c r="K98" s="99"/>
      <c r="L98" s="99"/>
      <c r="M98" s="99"/>
      <c r="N98" s="99"/>
      <c r="O98" s="99"/>
      <c r="P98" s="99"/>
    </row>
    <row r="99" spans="2:16">
      <c r="B99" s="98"/>
      <c r="C99" s="99"/>
      <c r="D99" s="99"/>
      <c r="E99" s="99"/>
      <c r="F99" s="99"/>
      <c r="G99" s="99"/>
      <c r="H99" s="99"/>
      <c r="I99" s="99"/>
      <c r="J99" s="99"/>
      <c r="K99" s="99"/>
      <c r="L99" s="99"/>
      <c r="M99" s="99"/>
      <c r="N99" s="99"/>
      <c r="O99" s="99"/>
      <c r="P99" s="99"/>
    </row>
    <row r="100" spans="2:16">
      <c r="B100" s="98"/>
      <c r="C100" s="99"/>
      <c r="D100" s="99"/>
      <c r="E100" s="99"/>
      <c r="F100" s="99"/>
      <c r="G100" s="99"/>
      <c r="H100" s="99"/>
      <c r="I100" s="99"/>
      <c r="J100" s="99"/>
      <c r="K100" s="99"/>
      <c r="L100" s="99"/>
      <c r="M100" s="99"/>
      <c r="N100" s="99"/>
      <c r="O100" s="99"/>
      <c r="P100" s="99"/>
    </row>
    <row r="101" spans="2:16">
      <c r="B101" s="98"/>
      <c r="C101" s="99"/>
      <c r="D101" s="99">
        <v>800</v>
      </c>
      <c r="E101" s="99" t="s">
        <v>56</v>
      </c>
      <c r="F101" s="99"/>
      <c r="G101" s="99"/>
      <c r="H101" s="99"/>
      <c r="I101" s="99"/>
      <c r="J101" s="99"/>
      <c r="K101" s="99"/>
      <c r="L101" s="99"/>
      <c r="M101" s="99"/>
      <c r="N101" s="99"/>
      <c r="O101" s="99"/>
      <c r="P101" s="99"/>
    </row>
    <row r="102" spans="2:16">
      <c r="B102" s="98"/>
      <c r="C102" s="99"/>
      <c r="D102" s="99">
        <v>60</v>
      </c>
      <c r="E102" s="99" t="s">
        <v>3</v>
      </c>
      <c r="F102" s="99"/>
      <c r="G102" s="99"/>
      <c r="H102" s="99"/>
      <c r="I102" s="99"/>
      <c r="J102" s="99"/>
      <c r="K102" s="99"/>
      <c r="L102" s="99"/>
      <c r="M102" s="99"/>
      <c r="N102" s="99"/>
      <c r="O102" s="99"/>
      <c r="P102" s="99"/>
    </row>
    <row r="103" spans="2:16">
      <c r="B103" s="98"/>
      <c r="C103" s="99"/>
      <c r="D103" s="99"/>
      <c r="E103" s="99"/>
      <c r="F103" s="99"/>
      <c r="G103" s="99"/>
      <c r="H103" s="99"/>
      <c r="I103" s="99"/>
      <c r="J103" s="99"/>
      <c r="K103" s="99"/>
      <c r="L103" s="99"/>
      <c r="M103" s="99"/>
      <c r="N103" s="99"/>
      <c r="O103" s="99"/>
      <c r="P103" s="99"/>
    </row>
    <row r="104" spans="2:16">
      <c r="B104" s="98"/>
      <c r="C104" s="99"/>
      <c r="D104" s="99"/>
      <c r="E104" s="99"/>
      <c r="F104" s="99"/>
      <c r="G104" s="99"/>
      <c r="H104" s="99"/>
      <c r="I104" s="99"/>
      <c r="J104" s="99"/>
      <c r="K104" s="99"/>
      <c r="L104" s="99"/>
      <c r="M104" s="99"/>
      <c r="N104" s="99"/>
      <c r="O104" s="99"/>
      <c r="P104" s="99"/>
    </row>
    <row r="105" spans="2:16">
      <c r="B105" s="98"/>
      <c r="C105" s="99"/>
      <c r="D105" s="99"/>
      <c r="E105" s="99"/>
      <c r="F105" s="99"/>
      <c r="G105" s="99"/>
      <c r="H105" s="99"/>
      <c r="I105" s="99"/>
      <c r="J105" s="99"/>
      <c r="K105" s="99"/>
      <c r="L105" s="99"/>
      <c r="M105" s="99"/>
      <c r="N105" s="99"/>
      <c r="O105" s="99"/>
      <c r="P105" s="99"/>
    </row>
    <row r="106" spans="2:16">
      <c r="B106" s="98"/>
      <c r="C106" s="99"/>
      <c r="D106" s="99"/>
      <c r="E106" s="99"/>
      <c r="F106" s="99"/>
      <c r="G106" s="99"/>
      <c r="H106" s="99"/>
      <c r="I106" s="99"/>
      <c r="J106" s="99"/>
      <c r="K106" s="99"/>
      <c r="L106" s="99"/>
      <c r="M106" s="99"/>
      <c r="N106" s="99"/>
      <c r="O106" s="99"/>
      <c r="P106" s="99"/>
    </row>
    <row r="107" spans="2:16">
      <c r="B107" s="98"/>
      <c r="C107" s="99"/>
      <c r="D107" s="99"/>
      <c r="E107" s="99"/>
      <c r="F107" s="99"/>
      <c r="G107" s="99"/>
      <c r="H107" s="99"/>
      <c r="I107" s="99"/>
      <c r="J107" s="99"/>
      <c r="K107" s="99"/>
      <c r="L107" s="99"/>
      <c r="M107" s="99"/>
      <c r="N107" s="99"/>
      <c r="O107" s="99"/>
      <c r="P107" s="99"/>
    </row>
    <row r="108" spans="2:16">
      <c r="B108" s="98"/>
      <c r="C108" s="99"/>
      <c r="D108" s="99"/>
      <c r="E108" s="99"/>
      <c r="F108" s="99"/>
      <c r="G108" s="99"/>
      <c r="H108" s="99"/>
      <c r="I108" s="99"/>
      <c r="J108" s="99"/>
      <c r="K108" s="99"/>
      <c r="L108" s="99"/>
      <c r="M108" s="99"/>
      <c r="N108" s="99"/>
      <c r="O108" s="99"/>
      <c r="P108" s="99"/>
    </row>
    <row r="109" spans="2:16">
      <c r="B109" s="98"/>
      <c r="C109" s="99"/>
      <c r="D109" s="99"/>
      <c r="E109" s="99"/>
      <c r="F109" s="99"/>
      <c r="G109" s="99"/>
      <c r="H109" s="99"/>
      <c r="I109" s="99"/>
      <c r="J109" s="99"/>
      <c r="K109" s="99"/>
      <c r="L109" s="99"/>
      <c r="M109" s="99"/>
      <c r="N109" s="99"/>
      <c r="O109" s="99"/>
      <c r="P109" s="99"/>
    </row>
    <row r="110" spans="2:16">
      <c r="B110" s="98"/>
      <c r="C110" s="99"/>
      <c r="D110" s="99"/>
      <c r="E110" s="99"/>
      <c r="F110" s="99"/>
      <c r="G110" s="99"/>
      <c r="H110" s="99"/>
      <c r="I110" s="99"/>
      <c r="J110" s="99"/>
      <c r="K110" s="99"/>
      <c r="L110" s="99"/>
      <c r="M110" s="99"/>
      <c r="N110" s="99"/>
      <c r="O110" s="99"/>
      <c r="P110" s="99"/>
    </row>
    <row r="111" spans="2:16">
      <c r="B111" s="98"/>
      <c r="C111" s="99"/>
      <c r="D111" s="99"/>
      <c r="E111" s="99"/>
      <c r="F111" s="99"/>
      <c r="G111" s="99"/>
      <c r="H111" s="99"/>
      <c r="I111" s="99"/>
      <c r="J111" s="99"/>
      <c r="K111" s="99"/>
      <c r="L111" s="99"/>
      <c r="M111" s="99"/>
      <c r="N111" s="99"/>
      <c r="O111" s="99"/>
      <c r="P111" s="99"/>
    </row>
    <row r="112" spans="2:16">
      <c r="B112" s="98"/>
      <c r="C112" s="99"/>
      <c r="D112" s="99"/>
      <c r="E112" s="99"/>
      <c r="F112" s="99"/>
      <c r="G112" s="99"/>
      <c r="H112" s="99"/>
      <c r="I112" s="99"/>
      <c r="J112" s="99"/>
      <c r="K112" s="99"/>
      <c r="L112" s="99"/>
      <c r="M112" s="99"/>
      <c r="N112" s="99"/>
      <c r="O112" s="99"/>
      <c r="P112" s="99"/>
    </row>
    <row r="113" spans="2:16">
      <c r="B113" s="98"/>
      <c r="C113" s="99"/>
      <c r="D113" s="99"/>
      <c r="E113" s="99"/>
      <c r="F113" s="99"/>
      <c r="G113" s="99"/>
      <c r="H113" s="99"/>
      <c r="I113" s="99"/>
      <c r="J113" s="99"/>
      <c r="K113" s="99"/>
      <c r="L113" s="99"/>
      <c r="M113" s="99"/>
      <c r="N113" s="99"/>
      <c r="O113" s="99"/>
      <c r="P113" s="99"/>
    </row>
    <row r="114" spans="2:16">
      <c r="B114" s="98"/>
      <c r="C114" s="99"/>
      <c r="D114" s="99"/>
      <c r="E114" s="99"/>
      <c r="F114" s="99"/>
      <c r="G114" s="99"/>
      <c r="H114" s="99"/>
      <c r="I114" s="99"/>
      <c r="J114" s="99"/>
      <c r="K114" s="99"/>
      <c r="L114" s="99"/>
      <c r="M114" s="99"/>
      <c r="N114" s="99"/>
      <c r="O114" s="99"/>
      <c r="P114" s="99"/>
    </row>
    <row r="115" spans="2:16">
      <c r="B115" s="98"/>
      <c r="C115" s="99"/>
      <c r="D115" s="99"/>
      <c r="E115" s="99"/>
      <c r="F115" s="99"/>
      <c r="G115" s="99"/>
      <c r="H115" s="99"/>
      <c r="I115" s="99"/>
      <c r="J115" s="99"/>
      <c r="K115" s="99"/>
      <c r="L115" s="99"/>
      <c r="M115" s="99"/>
      <c r="N115" s="99"/>
      <c r="O115" s="99"/>
      <c r="P115" s="99"/>
    </row>
    <row r="116" spans="2:16">
      <c r="B116" s="98"/>
      <c r="C116" s="99"/>
      <c r="D116" s="99"/>
      <c r="E116" s="99"/>
      <c r="F116" s="99"/>
      <c r="G116" s="99"/>
      <c r="H116" s="99"/>
      <c r="I116" s="99"/>
      <c r="J116" s="99"/>
      <c r="K116" s="99"/>
      <c r="L116" s="99"/>
      <c r="M116" s="99"/>
      <c r="N116" s="99"/>
      <c r="O116" s="99"/>
      <c r="P116" s="99"/>
    </row>
    <row r="117" spans="2:16">
      <c r="B117" s="98"/>
      <c r="C117" s="99"/>
      <c r="D117" s="99"/>
      <c r="E117" s="99"/>
      <c r="F117" s="99"/>
      <c r="G117" s="99"/>
      <c r="H117" s="99"/>
      <c r="I117" s="99"/>
      <c r="J117" s="99"/>
      <c r="K117" s="99"/>
      <c r="L117" s="99"/>
      <c r="M117" s="99"/>
      <c r="N117" s="99"/>
      <c r="O117" s="99"/>
      <c r="P117" s="99"/>
    </row>
    <row r="118" spans="2:16">
      <c r="B118" s="98"/>
      <c r="C118" s="99"/>
      <c r="D118" s="99"/>
      <c r="E118" s="99"/>
      <c r="F118" s="99"/>
      <c r="G118" s="99"/>
      <c r="H118" s="99"/>
      <c r="I118" s="99"/>
      <c r="J118" s="99"/>
      <c r="K118" s="99"/>
      <c r="L118" s="99"/>
      <c r="M118" s="99"/>
      <c r="N118" s="99"/>
      <c r="O118" s="99"/>
      <c r="P118" s="99"/>
    </row>
    <row r="119" spans="2:16">
      <c r="B119" s="98"/>
      <c r="C119" s="99"/>
      <c r="D119" s="99"/>
      <c r="E119" s="99"/>
      <c r="F119" s="99"/>
      <c r="G119" s="99"/>
      <c r="H119" s="99"/>
      <c r="I119" s="99"/>
      <c r="J119" s="99"/>
      <c r="K119" s="99"/>
      <c r="L119" s="99"/>
      <c r="M119" s="99"/>
      <c r="N119" s="99"/>
      <c r="O119" s="99"/>
      <c r="P119" s="99"/>
    </row>
    <row r="120" spans="2:16">
      <c r="B120" s="98"/>
      <c r="C120" s="99"/>
      <c r="D120" s="99"/>
      <c r="E120" s="99"/>
      <c r="F120" s="99"/>
      <c r="G120" s="99"/>
      <c r="H120" s="99"/>
      <c r="I120" s="99"/>
      <c r="J120" s="99"/>
      <c r="K120" s="99"/>
      <c r="L120" s="99"/>
      <c r="M120" s="99"/>
      <c r="N120" s="99"/>
      <c r="O120" s="99"/>
      <c r="P120" s="99"/>
    </row>
    <row r="121" spans="2:16">
      <c r="B121" s="98"/>
      <c r="C121" s="99"/>
      <c r="D121" s="99"/>
      <c r="E121" s="99"/>
      <c r="F121" s="99"/>
      <c r="G121" s="99"/>
      <c r="H121" s="99"/>
      <c r="I121" s="99"/>
      <c r="J121" s="99"/>
      <c r="K121" s="99"/>
      <c r="L121" s="99"/>
      <c r="M121" s="99"/>
      <c r="N121" s="99"/>
      <c r="O121" s="99"/>
      <c r="P121" s="99"/>
    </row>
    <row r="122" spans="2:16">
      <c r="B122" s="98"/>
      <c r="C122" s="99" t="s">
        <v>101</v>
      </c>
      <c r="D122" s="99"/>
      <c r="E122" s="99"/>
      <c r="F122" s="99"/>
      <c r="G122" s="99"/>
      <c r="H122" s="99"/>
      <c r="I122" s="99"/>
      <c r="J122" s="99"/>
      <c r="K122" s="99"/>
      <c r="L122" s="99"/>
      <c r="M122" s="99"/>
      <c r="N122" s="99"/>
      <c r="O122" s="99"/>
      <c r="P122" s="99"/>
    </row>
    <row r="123" spans="2:16">
      <c r="B123" s="98"/>
      <c r="C123" s="99" t="s">
        <v>114</v>
      </c>
      <c r="D123" s="99"/>
      <c r="E123" s="99"/>
      <c r="F123" s="99"/>
      <c r="G123" s="99"/>
      <c r="H123" s="99"/>
      <c r="I123" s="99"/>
      <c r="J123" s="99"/>
      <c r="K123" s="99"/>
      <c r="L123" s="99"/>
      <c r="M123" s="99"/>
      <c r="N123" s="99"/>
      <c r="O123" s="99"/>
      <c r="P123" s="99"/>
    </row>
    <row r="124" spans="2:16">
      <c r="B124" s="98"/>
      <c r="C124" s="99"/>
      <c r="D124" s="99"/>
      <c r="E124" s="99"/>
      <c r="F124" s="99"/>
      <c r="G124" s="99"/>
      <c r="H124" s="99"/>
      <c r="I124" s="99"/>
      <c r="J124" s="99"/>
      <c r="K124" s="99"/>
      <c r="L124" s="99"/>
      <c r="M124" s="99"/>
      <c r="N124" s="99"/>
      <c r="O124" s="99"/>
      <c r="P124" s="99"/>
    </row>
    <row r="125" spans="2:16">
      <c r="B125" s="98"/>
      <c r="C125" s="99"/>
      <c r="D125" s="99"/>
      <c r="E125" s="99"/>
      <c r="F125" s="99"/>
      <c r="G125" s="99"/>
      <c r="H125" s="99"/>
      <c r="I125" s="99"/>
      <c r="J125" s="99"/>
      <c r="K125" s="99"/>
      <c r="L125" s="99"/>
      <c r="M125" s="99"/>
      <c r="N125" s="99"/>
      <c r="O125" s="99"/>
      <c r="P125" s="99"/>
    </row>
    <row r="126" spans="2:16">
      <c r="B126" s="98"/>
      <c r="C126" s="99"/>
      <c r="D126" s="99"/>
      <c r="E126" s="99"/>
      <c r="F126" s="99"/>
      <c r="G126" s="99"/>
      <c r="H126" s="99"/>
      <c r="I126" s="99"/>
      <c r="J126" s="99"/>
      <c r="K126" s="99"/>
      <c r="L126" s="99"/>
      <c r="M126" s="99"/>
      <c r="N126" s="99"/>
      <c r="O126" s="99"/>
      <c r="P126" s="99"/>
    </row>
    <row r="127" spans="2:16">
      <c r="B127" s="98"/>
      <c r="C127" s="99"/>
      <c r="D127" s="99"/>
      <c r="E127" s="99"/>
      <c r="F127" s="99"/>
      <c r="G127" s="99"/>
      <c r="H127" s="99"/>
      <c r="I127" s="99"/>
      <c r="J127" s="99"/>
      <c r="K127" s="99"/>
      <c r="L127" s="99"/>
      <c r="M127" s="99"/>
      <c r="N127" s="99"/>
      <c r="O127" s="99"/>
      <c r="P127" s="99"/>
    </row>
    <row r="128" spans="2:16">
      <c r="B128" s="98"/>
      <c r="C128" s="99"/>
      <c r="D128" s="99"/>
      <c r="E128" s="99"/>
      <c r="F128" s="99"/>
      <c r="G128" s="99"/>
      <c r="H128" s="99"/>
      <c r="I128" s="99"/>
      <c r="J128" s="99"/>
      <c r="K128" s="99"/>
      <c r="L128" s="99"/>
      <c r="M128" s="99"/>
      <c r="N128" s="99"/>
      <c r="O128" s="99"/>
      <c r="P128" s="99"/>
    </row>
    <row r="129" spans="2:16">
      <c r="B129" s="98"/>
      <c r="C129" s="99"/>
      <c r="D129" s="99"/>
      <c r="E129" s="99"/>
      <c r="F129" s="99"/>
      <c r="G129" s="99"/>
      <c r="H129" s="99"/>
      <c r="I129" s="99"/>
      <c r="J129" s="99"/>
      <c r="K129" s="99"/>
      <c r="L129" s="99"/>
      <c r="M129" s="99"/>
      <c r="N129" s="99"/>
      <c r="O129" s="99"/>
      <c r="P129" s="99"/>
    </row>
    <row r="130" spans="2:16">
      <c r="B130" s="98"/>
      <c r="C130" s="99"/>
      <c r="D130" s="99">
        <v>30</v>
      </c>
      <c r="E130" s="99" t="s">
        <v>116</v>
      </c>
      <c r="F130" s="99"/>
      <c r="G130" s="99"/>
      <c r="H130" s="99"/>
      <c r="I130" s="99"/>
      <c r="J130" s="99"/>
      <c r="K130" s="99"/>
      <c r="L130" s="99"/>
      <c r="M130" s="99"/>
      <c r="N130" s="99"/>
      <c r="O130" s="99"/>
      <c r="P130" s="99"/>
    </row>
    <row r="131" spans="2:16">
      <c r="B131" s="98"/>
      <c r="C131" s="99"/>
      <c r="D131" s="99">
        <v>30</v>
      </c>
      <c r="E131" s="99" t="s">
        <v>115</v>
      </c>
      <c r="F131" s="99"/>
      <c r="G131" s="99"/>
      <c r="H131" s="99"/>
      <c r="I131" s="99"/>
      <c r="J131" s="99"/>
      <c r="K131" s="99"/>
      <c r="L131" s="99"/>
      <c r="M131" s="99"/>
      <c r="N131" s="99"/>
      <c r="O131" s="99"/>
      <c r="P131" s="99"/>
    </row>
    <row r="132" spans="2:16">
      <c r="B132" s="98"/>
      <c r="C132" s="99"/>
      <c r="D132" s="99"/>
      <c r="E132" s="99"/>
      <c r="F132" s="99"/>
      <c r="G132" s="99"/>
      <c r="H132" s="99"/>
      <c r="I132" s="99"/>
      <c r="J132" s="99"/>
      <c r="K132" s="99"/>
      <c r="L132" s="99"/>
      <c r="M132" s="99"/>
      <c r="N132" s="99"/>
      <c r="O132" s="99"/>
      <c r="P132" s="99"/>
    </row>
    <row r="133" spans="2:16">
      <c r="B133" s="98"/>
      <c r="C133" s="99"/>
      <c r="D133" s="99"/>
      <c r="E133" s="99"/>
      <c r="F133" s="99"/>
      <c r="G133" s="99"/>
      <c r="H133" s="99"/>
      <c r="I133" s="99"/>
      <c r="J133" s="99"/>
      <c r="K133" s="99"/>
      <c r="L133" s="99"/>
      <c r="M133" s="99"/>
      <c r="N133" s="99"/>
      <c r="O133" s="99"/>
      <c r="P133" s="99"/>
    </row>
    <row r="134" spans="2:16">
      <c r="B134" s="98"/>
      <c r="C134" s="99"/>
      <c r="D134" s="99"/>
      <c r="E134" s="99"/>
      <c r="F134" s="99"/>
      <c r="G134" s="99"/>
      <c r="H134" s="99"/>
      <c r="I134" s="99"/>
      <c r="J134" s="99"/>
      <c r="K134" s="99"/>
      <c r="L134" s="99"/>
      <c r="M134" s="99"/>
      <c r="N134" s="99"/>
      <c r="O134" s="99"/>
      <c r="P134" s="99"/>
    </row>
    <row r="135" spans="2:16">
      <c r="B135" s="98"/>
      <c r="C135" s="99"/>
      <c r="D135" s="99"/>
      <c r="E135" s="99"/>
      <c r="F135" s="99"/>
      <c r="G135" s="99"/>
      <c r="H135" s="99"/>
      <c r="I135" s="99"/>
      <c r="J135" s="99"/>
      <c r="K135" s="99"/>
      <c r="L135" s="99"/>
      <c r="M135" s="99"/>
      <c r="N135" s="99"/>
      <c r="O135" s="99"/>
      <c r="P135" s="99"/>
    </row>
    <row r="136" spans="2:16">
      <c r="B136" s="98"/>
      <c r="C136" s="99"/>
      <c r="D136" s="99"/>
      <c r="E136" s="99"/>
      <c r="F136" s="99"/>
      <c r="G136" s="99"/>
      <c r="H136" s="99"/>
      <c r="I136" s="99"/>
      <c r="J136" s="99"/>
      <c r="K136" s="99"/>
      <c r="L136" s="99"/>
      <c r="M136" s="99"/>
      <c r="N136" s="99"/>
      <c r="O136" s="99"/>
      <c r="P136" s="99"/>
    </row>
    <row r="137" spans="2:16">
      <c r="B137" s="98"/>
      <c r="C137" s="99"/>
      <c r="D137" s="99"/>
      <c r="E137" s="99"/>
      <c r="F137" s="99"/>
      <c r="G137" s="99"/>
      <c r="H137" s="99"/>
      <c r="I137" s="99"/>
      <c r="J137" s="99"/>
      <c r="K137" s="99"/>
      <c r="L137" s="99"/>
      <c r="M137" s="99"/>
      <c r="N137" s="99"/>
      <c r="O137" s="99"/>
      <c r="P137" s="99"/>
    </row>
    <row r="138" spans="2:16">
      <c r="B138" s="98"/>
      <c r="C138" s="141" t="s">
        <v>152</v>
      </c>
      <c r="D138" s="99"/>
      <c r="E138" s="99"/>
      <c r="F138" s="99"/>
      <c r="G138" s="99"/>
      <c r="H138" s="99"/>
      <c r="I138" s="99"/>
      <c r="J138" s="99"/>
      <c r="K138" s="99"/>
      <c r="L138" s="99"/>
      <c r="M138" s="99"/>
      <c r="N138" s="99"/>
      <c r="O138" s="99"/>
      <c r="P138" s="99"/>
    </row>
    <row r="139" spans="2:16">
      <c r="B139" s="98"/>
      <c r="C139" s="99" t="s">
        <v>117</v>
      </c>
      <c r="D139" s="99"/>
      <c r="E139" s="99"/>
      <c r="F139" s="99"/>
      <c r="G139" s="99"/>
      <c r="H139" s="99"/>
      <c r="I139" s="99"/>
      <c r="J139" s="99"/>
      <c r="K139" s="99"/>
      <c r="L139" s="99"/>
      <c r="M139" s="99"/>
      <c r="N139" s="99"/>
      <c r="O139" s="99"/>
      <c r="P139" s="99"/>
    </row>
    <row r="140" spans="2:16">
      <c r="B140" s="98"/>
      <c r="C140" s="99"/>
      <c r="D140" s="99"/>
      <c r="E140" s="99"/>
      <c r="F140" s="99"/>
      <c r="G140" s="99"/>
      <c r="H140" s="99"/>
      <c r="I140" s="99"/>
      <c r="J140" s="99"/>
      <c r="K140" s="99"/>
      <c r="L140" s="99"/>
      <c r="M140" s="99"/>
      <c r="N140" s="99"/>
      <c r="O140" s="99"/>
      <c r="P140" s="99"/>
    </row>
    <row r="141" spans="2:16">
      <c r="B141" s="98"/>
      <c r="C141" s="99"/>
      <c r="D141" s="99"/>
      <c r="E141" s="99"/>
      <c r="F141" s="99"/>
      <c r="G141" s="99"/>
      <c r="H141" s="99"/>
      <c r="I141" s="99"/>
      <c r="J141" s="99"/>
      <c r="K141" s="99"/>
      <c r="L141" s="99"/>
      <c r="M141" s="99"/>
      <c r="N141" s="99"/>
      <c r="O141" s="99"/>
      <c r="P141" s="99"/>
    </row>
    <row r="142" spans="2:16">
      <c r="B142" s="98"/>
      <c r="C142" s="99"/>
      <c r="D142" s="99">
        <v>2.5</v>
      </c>
      <c r="E142" s="99" t="s">
        <v>118</v>
      </c>
      <c r="F142" s="99"/>
      <c r="G142" s="99"/>
      <c r="H142" s="99"/>
      <c r="I142" s="99"/>
      <c r="J142" s="99"/>
      <c r="K142" s="99"/>
      <c r="L142" s="99"/>
      <c r="M142" s="99"/>
      <c r="N142" s="99"/>
      <c r="O142" s="99"/>
      <c r="P142" s="99"/>
    </row>
    <row r="143" spans="2:16">
      <c r="B143" s="98"/>
      <c r="C143" s="99"/>
      <c r="D143" s="99">
        <v>30</v>
      </c>
      <c r="E143" s="99" t="s">
        <v>115</v>
      </c>
      <c r="F143" s="99"/>
      <c r="G143" s="99"/>
      <c r="H143" s="99"/>
      <c r="I143" s="99"/>
      <c r="J143" s="99"/>
      <c r="K143" s="99"/>
      <c r="L143" s="99"/>
      <c r="M143" s="99"/>
      <c r="N143" s="99"/>
      <c r="O143" s="99"/>
      <c r="P143" s="99"/>
    </row>
    <row r="144" spans="2:16">
      <c r="B144" s="98"/>
      <c r="C144" s="99"/>
      <c r="D144" s="99"/>
      <c r="E144" s="99"/>
      <c r="F144" s="99"/>
      <c r="G144" s="99"/>
      <c r="H144" s="99"/>
      <c r="I144" s="99"/>
      <c r="J144" s="99"/>
      <c r="K144" s="99"/>
      <c r="L144" s="99"/>
      <c r="M144" s="99"/>
      <c r="N144" s="99"/>
      <c r="O144" s="99"/>
      <c r="P144" s="99"/>
    </row>
    <row r="145" spans="2:16">
      <c r="B145" s="98"/>
      <c r="C145" s="99"/>
      <c r="D145" s="99"/>
      <c r="E145" s="99"/>
      <c r="F145" s="99"/>
      <c r="G145" s="99"/>
      <c r="H145" s="99"/>
      <c r="I145" s="99"/>
      <c r="J145" s="99"/>
      <c r="K145" s="99"/>
      <c r="L145" s="99"/>
      <c r="M145" s="99"/>
      <c r="N145" s="99"/>
      <c r="O145" s="99"/>
      <c r="P145" s="99"/>
    </row>
    <row r="146" spans="2:16">
      <c r="B146" s="98"/>
      <c r="C146" s="99"/>
      <c r="D146" s="99"/>
      <c r="E146" s="99"/>
      <c r="F146" s="99"/>
      <c r="G146" s="99"/>
      <c r="H146" s="99"/>
      <c r="I146" s="99"/>
      <c r="J146" s="99"/>
      <c r="K146" s="99"/>
      <c r="L146" s="99"/>
      <c r="M146" s="99"/>
      <c r="N146" s="99"/>
      <c r="O146" s="99"/>
      <c r="P146" s="99"/>
    </row>
    <row r="147" spans="2:16">
      <c r="B147" s="98"/>
      <c r="C147" s="99"/>
      <c r="D147" s="99"/>
      <c r="E147" s="99"/>
      <c r="F147" s="99"/>
      <c r="G147" s="99"/>
      <c r="H147" s="99"/>
      <c r="I147" s="99"/>
      <c r="J147" s="99"/>
      <c r="K147" s="99"/>
      <c r="L147" s="99"/>
      <c r="M147" s="99"/>
      <c r="N147" s="99"/>
      <c r="O147" s="99"/>
      <c r="P147" s="99"/>
    </row>
    <row r="148" spans="2:16">
      <c r="B148" s="98"/>
      <c r="C148" s="99"/>
      <c r="D148" s="99"/>
      <c r="E148" s="99"/>
      <c r="F148" s="99"/>
      <c r="G148" s="99"/>
      <c r="H148" s="99"/>
      <c r="I148" s="99"/>
      <c r="J148" s="99"/>
      <c r="K148" s="99"/>
      <c r="L148" s="99"/>
      <c r="M148" s="99"/>
      <c r="N148" s="99"/>
      <c r="O148" s="99"/>
      <c r="P148" s="99"/>
    </row>
    <row r="149" spans="2:16">
      <c r="B149" s="98"/>
      <c r="C149" s="99"/>
      <c r="D149" s="99"/>
      <c r="E149" s="99"/>
      <c r="F149" s="99"/>
      <c r="G149" s="99"/>
      <c r="H149" s="99"/>
      <c r="I149" s="99"/>
      <c r="J149" s="99"/>
      <c r="K149" s="99"/>
      <c r="L149" s="99"/>
      <c r="M149" s="99"/>
      <c r="N149" s="99"/>
      <c r="O149" s="99"/>
      <c r="P149" s="99"/>
    </row>
    <row r="150" spans="2:16">
      <c r="B150" s="98"/>
      <c r="C150" s="99"/>
      <c r="D150" s="99"/>
      <c r="E150" s="99"/>
      <c r="F150" s="99"/>
      <c r="G150" s="99"/>
      <c r="H150" s="99"/>
      <c r="I150" s="99"/>
      <c r="J150" s="99"/>
      <c r="K150" s="99"/>
      <c r="L150" s="99"/>
      <c r="M150" s="99"/>
      <c r="N150" s="99"/>
      <c r="O150" s="99"/>
      <c r="P150" s="99"/>
    </row>
    <row r="151" spans="2:16">
      <c r="B151" s="98"/>
      <c r="C151" s="99"/>
      <c r="D151" s="99"/>
      <c r="E151" s="99"/>
      <c r="F151" s="99"/>
      <c r="G151" s="99"/>
      <c r="H151" s="99"/>
      <c r="I151" s="99"/>
      <c r="J151" s="99"/>
      <c r="K151" s="99"/>
      <c r="L151" s="99"/>
      <c r="M151" s="99"/>
      <c r="N151" s="99"/>
      <c r="O151" s="99"/>
      <c r="P151" s="99"/>
    </row>
    <row r="152" spans="2:16">
      <c r="B152" s="98"/>
      <c r="C152" s="99"/>
      <c r="D152" s="99"/>
      <c r="E152" s="99"/>
      <c r="F152" s="99"/>
      <c r="G152" s="99"/>
      <c r="H152" s="99"/>
      <c r="I152" s="99"/>
      <c r="J152" s="99"/>
      <c r="K152" s="99"/>
      <c r="L152" s="99"/>
      <c r="M152" s="99"/>
      <c r="N152" s="99"/>
      <c r="O152" s="99"/>
      <c r="P152" s="99"/>
    </row>
    <row r="153" spans="2:16">
      <c r="B153" s="98"/>
      <c r="C153" s="99"/>
      <c r="D153" s="99"/>
      <c r="E153" s="99"/>
      <c r="F153" s="99"/>
      <c r="G153" s="99"/>
      <c r="H153" s="99"/>
      <c r="I153" s="99"/>
      <c r="J153" s="99"/>
      <c r="K153" s="99"/>
      <c r="L153" s="99"/>
      <c r="M153" s="99"/>
      <c r="N153" s="99"/>
      <c r="O153" s="99"/>
      <c r="P153" s="99"/>
    </row>
    <row r="154" spans="2:16">
      <c r="B154" s="98"/>
      <c r="C154" s="141" t="s">
        <v>148</v>
      </c>
      <c r="D154" s="99"/>
      <c r="E154" s="99"/>
      <c r="F154" s="99"/>
      <c r="G154" s="99"/>
      <c r="H154" s="99"/>
      <c r="I154" s="99"/>
      <c r="J154" s="99"/>
      <c r="K154" s="99"/>
      <c r="L154" s="99"/>
      <c r="M154" s="99"/>
      <c r="N154" s="99"/>
      <c r="O154" s="99"/>
      <c r="P154" s="99"/>
    </row>
    <row r="155" spans="2:16">
      <c r="B155" s="98"/>
      <c r="C155" s="141" t="s">
        <v>153</v>
      </c>
      <c r="D155" s="99"/>
      <c r="E155" s="99"/>
      <c r="F155" s="99"/>
      <c r="G155" s="99"/>
      <c r="H155" s="99"/>
      <c r="I155" s="99"/>
      <c r="J155" s="99"/>
      <c r="K155" s="99"/>
      <c r="L155" s="99"/>
      <c r="M155" s="99"/>
      <c r="N155" s="99"/>
      <c r="O155" s="99"/>
      <c r="P155" s="99"/>
    </row>
    <row r="156" spans="2:16">
      <c r="B156" s="98"/>
      <c r="C156" s="99"/>
      <c r="D156" s="99"/>
      <c r="E156" s="99"/>
      <c r="F156" s="99"/>
      <c r="G156" s="99"/>
      <c r="H156" s="99"/>
      <c r="I156" s="99"/>
      <c r="J156" s="99"/>
      <c r="K156" s="99"/>
      <c r="L156" s="99"/>
      <c r="M156" s="99"/>
      <c r="N156" s="99"/>
      <c r="O156" s="99"/>
      <c r="P156" s="99"/>
    </row>
    <row r="157" spans="2:16">
      <c r="B157" s="98"/>
      <c r="C157" s="99"/>
      <c r="D157" s="99">
        <v>380</v>
      </c>
      <c r="E157" s="141" t="s">
        <v>56</v>
      </c>
      <c r="F157" s="99"/>
      <c r="G157" s="99"/>
      <c r="H157" s="99"/>
      <c r="I157" s="99"/>
      <c r="J157" s="99"/>
      <c r="K157" s="99"/>
      <c r="L157" s="99"/>
      <c r="M157" s="99"/>
      <c r="N157" s="99"/>
      <c r="O157" s="99"/>
      <c r="P157" s="99"/>
    </row>
    <row r="158" spans="2:16">
      <c r="B158" s="98"/>
      <c r="C158" s="101" t="s">
        <v>124</v>
      </c>
      <c r="D158" s="102">
        <v>35</v>
      </c>
      <c r="E158" s="141" t="s">
        <v>146</v>
      </c>
      <c r="F158" s="99"/>
      <c r="G158" s="99"/>
      <c r="H158" s="99"/>
      <c r="I158" s="99"/>
      <c r="J158" s="99"/>
      <c r="K158" s="99"/>
      <c r="L158" s="99"/>
      <c r="M158" s="99"/>
      <c r="N158" s="99"/>
      <c r="O158" s="99"/>
      <c r="P158" s="99"/>
    </row>
    <row r="159" spans="2:16">
      <c r="B159" s="98"/>
      <c r="C159" s="99"/>
      <c r="D159" s="99">
        <f>0.47*D158</f>
        <v>16.45</v>
      </c>
      <c r="E159" s="101" t="s">
        <v>134</v>
      </c>
      <c r="F159" s="99"/>
      <c r="G159" s="99"/>
      <c r="H159" s="99"/>
      <c r="I159" s="99"/>
      <c r="J159" s="99"/>
      <c r="K159" s="99"/>
      <c r="L159" s="99"/>
      <c r="M159" s="99"/>
      <c r="N159" s="99"/>
      <c r="O159" s="99"/>
      <c r="P159" s="99"/>
    </row>
    <row r="160" spans="2:16">
      <c r="B160" s="98"/>
      <c r="C160" s="101" t="s">
        <v>125</v>
      </c>
      <c r="D160" s="102">
        <v>4.3</v>
      </c>
      <c r="E160" s="101" t="s">
        <v>126</v>
      </c>
      <c r="F160" s="99"/>
      <c r="G160" s="99"/>
      <c r="H160" s="99"/>
      <c r="I160" s="99"/>
      <c r="J160" s="99"/>
      <c r="K160" s="99"/>
      <c r="L160" s="99"/>
      <c r="M160" s="99"/>
      <c r="N160" s="99"/>
      <c r="O160" s="99"/>
      <c r="P160" s="99"/>
    </row>
    <row r="161" spans="2:16">
      <c r="B161" s="98"/>
      <c r="C161" s="99"/>
      <c r="D161" s="142">
        <f>D160*0.47</f>
        <v>2.0209999999999999</v>
      </c>
      <c r="E161" s="101" t="s">
        <v>127</v>
      </c>
      <c r="F161" s="99"/>
      <c r="G161" s="99"/>
      <c r="H161" s="99"/>
      <c r="I161" s="99"/>
      <c r="J161" s="99"/>
      <c r="K161" s="99"/>
      <c r="L161" s="99"/>
      <c r="M161" s="99"/>
      <c r="N161" s="99"/>
      <c r="O161" s="99"/>
      <c r="P161" s="99"/>
    </row>
    <row r="162" spans="2:16">
      <c r="B162" s="98"/>
      <c r="C162" s="99"/>
      <c r="D162" s="99"/>
      <c r="E162" s="99"/>
      <c r="F162" s="99"/>
      <c r="G162" s="99"/>
      <c r="H162" s="99"/>
      <c r="I162" s="99"/>
      <c r="J162" s="99"/>
      <c r="K162" s="99"/>
      <c r="L162" s="99"/>
      <c r="M162" s="99"/>
      <c r="N162" s="99"/>
      <c r="O162" s="99"/>
      <c r="P162" s="99"/>
    </row>
    <row r="163" spans="2:16">
      <c r="B163" s="98"/>
      <c r="C163" s="99"/>
      <c r="D163" s="141" t="s">
        <v>155</v>
      </c>
      <c r="E163" s="99"/>
      <c r="F163" s="99"/>
      <c r="G163" s="99"/>
      <c r="H163" s="99"/>
      <c r="I163" s="99"/>
      <c r="J163" s="99"/>
      <c r="K163" s="99"/>
      <c r="L163" s="99"/>
      <c r="M163" s="99"/>
      <c r="N163" s="99"/>
      <c r="O163" s="99"/>
      <c r="P163" s="99"/>
    </row>
    <row r="164" spans="2:16">
      <c r="B164" s="98"/>
      <c r="C164" s="99"/>
      <c r="D164" s="99"/>
      <c r="E164" s="99"/>
      <c r="F164" s="99"/>
      <c r="G164" s="99"/>
      <c r="H164" s="99"/>
      <c r="I164" s="99"/>
      <c r="J164" s="99"/>
      <c r="K164" s="99"/>
      <c r="L164" s="99"/>
      <c r="M164" s="99"/>
      <c r="N164" s="99"/>
      <c r="O164" s="99"/>
      <c r="P164" s="99"/>
    </row>
    <row r="165" spans="2:16">
      <c r="B165" s="98"/>
      <c r="C165" s="99"/>
      <c r="D165" s="99"/>
      <c r="E165" s="99"/>
      <c r="F165" s="99"/>
      <c r="G165" s="99"/>
      <c r="H165" s="99"/>
      <c r="I165" s="99"/>
      <c r="J165" s="99"/>
      <c r="K165" s="99"/>
      <c r="L165" s="99"/>
      <c r="M165" s="99"/>
      <c r="N165" s="99"/>
      <c r="O165" s="99"/>
      <c r="P165" s="99"/>
    </row>
    <row r="166" spans="2:16">
      <c r="B166" s="98"/>
      <c r="C166" s="99"/>
      <c r="D166" s="99"/>
      <c r="E166" s="99"/>
      <c r="F166" s="99"/>
      <c r="G166" s="99"/>
      <c r="H166" s="99"/>
      <c r="I166" s="99"/>
      <c r="J166" s="99"/>
      <c r="K166" s="99"/>
      <c r="L166" s="99"/>
      <c r="M166" s="99"/>
      <c r="N166" s="99"/>
      <c r="O166" s="99"/>
      <c r="P166" s="99"/>
    </row>
    <row r="167" spans="2:16">
      <c r="B167" s="98"/>
      <c r="C167" s="99"/>
      <c r="D167" s="99"/>
      <c r="E167" s="99"/>
      <c r="F167" s="99"/>
      <c r="G167" s="99"/>
      <c r="H167" s="99"/>
      <c r="I167" s="99"/>
      <c r="J167" s="99"/>
      <c r="K167" s="99"/>
      <c r="L167" s="99"/>
      <c r="M167" s="99"/>
      <c r="N167" s="99"/>
      <c r="O167" s="99"/>
      <c r="P167" s="99"/>
    </row>
    <row r="168" spans="2:16">
      <c r="B168" s="98"/>
      <c r="C168" s="99"/>
      <c r="D168" s="99"/>
      <c r="E168" s="99"/>
      <c r="F168" s="99"/>
      <c r="G168" s="99"/>
      <c r="H168" s="99"/>
      <c r="I168" s="99"/>
      <c r="J168" s="99"/>
      <c r="K168" s="99"/>
      <c r="L168" s="99"/>
      <c r="M168" s="99"/>
      <c r="N168" s="99"/>
      <c r="O168" s="99"/>
      <c r="P168" s="99"/>
    </row>
    <row r="169" spans="2:16">
      <c r="B169" s="98"/>
      <c r="C169" s="99"/>
      <c r="D169" s="99"/>
      <c r="E169" s="99"/>
      <c r="F169" s="99"/>
      <c r="G169" s="99"/>
      <c r="H169" s="99"/>
      <c r="I169" s="99"/>
      <c r="J169" s="99"/>
      <c r="K169" s="99"/>
      <c r="L169" s="99"/>
      <c r="M169" s="99"/>
      <c r="N169" s="99"/>
      <c r="O169" s="99"/>
      <c r="P169" s="99"/>
    </row>
    <row r="170" spans="2:16">
      <c r="B170" s="98"/>
      <c r="C170" s="99"/>
      <c r="D170" s="99"/>
      <c r="E170" s="99"/>
      <c r="F170" s="99"/>
      <c r="G170" s="99"/>
      <c r="H170" s="99"/>
      <c r="I170" s="99"/>
      <c r="J170" s="99"/>
      <c r="K170" s="99"/>
      <c r="L170" s="99"/>
      <c r="M170" s="99"/>
      <c r="N170" s="99"/>
      <c r="O170" s="99"/>
      <c r="P170" s="99"/>
    </row>
    <row r="171" spans="2:16">
      <c r="B171" s="98"/>
      <c r="C171" s="99"/>
      <c r="D171" s="99"/>
      <c r="E171" s="99"/>
      <c r="F171" s="99"/>
      <c r="G171" s="99"/>
      <c r="H171" s="99"/>
      <c r="I171" s="99"/>
      <c r="J171" s="99"/>
      <c r="K171" s="99"/>
      <c r="L171" s="99"/>
      <c r="M171" s="99"/>
      <c r="N171" s="99"/>
      <c r="O171" s="99"/>
      <c r="P171" s="99"/>
    </row>
    <row r="172" spans="2:16">
      <c r="B172" s="98"/>
      <c r="C172" s="99"/>
      <c r="D172" s="99"/>
      <c r="E172" s="99"/>
      <c r="F172" s="99"/>
      <c r="G172" s="99"/>
      <c r="H172" s="99"/>
      <c r="I172" s="99"/>
      <c r="J172" s="99"/>
      <c r="K172" s="99"/>
      <c r="L172" s="99"/>
      <c r="M172" s="99"/>
      <c r="N172" s="99"/>
      <c r="O172" s="99"/>
      <c r="P172" s="99"/>
    </row>
    <row r="173" spans="2:16">
      <c r="B173" s="98"/>
      <c r="C173" s="99"/>
      <c r="D173" s="99"/>
      <c r="E173" s="99"/>
      <c r="F173" s="99"/>
      <c r="G173" s="99"/>
      <c r="H173" s="99"/>
      <c r="I173" s="99"/>
      <c r="J173" s="99"/>
      <c r="K173" s="99"/>
      <c r="L173" s="99"/>
      <c r="M173" s="99"/>
      <c r="N173" s="99"/>
      <c r="O173" s="99"/>
      <c r="P173" s="99"/>
    </row>
    <row r="174" spans="2:16">
      <c r="B174" s="98"/>
      <c r="C174" s="99"/>
      <c r="D174" s="99"/>
      <c r="E174" s="99"/>
      <c r="F174" s="99"/>
      <c r="G174" s="99"/>
      <c r="H174" s="99"/>
      <c r="I174" s="99"/>
      <c r="J174" s="99"/>
      <c r="K174" s="99"/>
      <c r="L174" s="99"/>
      <c r="M174" s="99"/>
      <c r="N174" s="99"/>
      <c r="O174" s="99"/>
      <c r="P174" s="99"/>
    </row>
    <row r="175" spans="2:16">
      <c r="B175" s="98"/>
      <c r="C175" s="99"/>
      <c r="D175" s="99"/>
      <c r="E175" s="99"/>
      <c r="F175" s="99"/>
      <c r="G175" s="99"/>
      <c r="H175" s="99"/>
      <c r="I175" s="99"/>
      <c r="J175" s="99"/>
      <c r="K175" s="99"/>
      <c r="L175" s="99"/>
      <c r="M175" s="99"/>
      <c r="N175" s="99"/>
      <c r="O175" s="99"/>
      <c r="P175" s="99"/>
    </row>
    <row r="176" spans="2:16">
      <c r="B176" s="98"/>
      <c r="C176" s="99"/>
      <c r="D176" s="99"/>
      <c r="E176" s="99"/>
      <c r="F176" s="99"/>
      <c r="G176" s="99"/>
      <c r="H176" s="99"/>
      <c r="I176" s="99"/>
      <c r="J176" s="99"/>
      <c r="K176" s="99"/>
      <c r="L176" s="99"/>
      <c r="M176" s="99"/>
      <c r="N176" s="99"/>
      <c r="O176" s="99"/>
      <c r="P176" s="99"/>
    </row>
    <row r="177" spans="2:16">
      <c r="B177" s="98"/>
      <c r="C177" s="99"/>
      <c r="D177" s="99"/>
      <c r="E177" s="99"/>
      <c r="F177" s="99"/>
      <c r="G177" s="99"/>
      <c r="H177" s="99"/>
      <c r="I177" s="99"/>
      <c r="J177" s="99"/>
      <c r="K177" s="99"/>
      <c r="L177" s="99"/>
      <c r="M177" s="99"/>
      <c r="N177" s="99"/>
      <c r="O177" s="99"/>
      <c r="P177" s="99"/>
    </row>
    <row r="178" spans="2:16">
      <c r="B178" s="98"/>
      <c r="C178" s="99"/>
      <c r="D178" s="99"/>
      <c r="E178" s="99"/>
      <c r="F178" s="99"/>
      <c r="G178" s="99"/>
      <c r="H178" s="99"/>
      <c r="I178" s="99"/>
      <c r="J178" s="99"/>
      <c r="K178" s="99"/>
      <c r="L178" s="99"/>
      <c r="M178" s="99"/>
      <c r="N178" s="99"/>
      <c r="O178" s="99"/>
      <c r="P178" s="99"/>
    </row>
    <row r="179" spans="2:16">
      <c r="B179" s="98"/>
      <c r="C179" s="99"/>
      <c r="D179" s="99"/>
      <c r="E179" s="99"/>
      <c r="F179" s="99"/>
      <c r="G179" s="99"/>
      <c r="H179" s="99"/>
      <c r="I179" s="99"/>
      <c r="J179" s="99"/>
      <c r="K179" s="99"/>
      <c r="L179" s="99"/>
      <c r="M179" s="99"/>
      <c r="N179" s="99"/>
      <c r="O179" s="99"/>
      <c r="P179" s="99"/>
    </row>
    <row r="180" spans="2:16">
      <c r="B180" s="98"/>
      <c r="C180" s="99"/>
      <c r="D180" s="99"/>
      <c r="E180" s="99"/>
      <c r="F180" s="99"/>
      <c r="G180" s="99"/>
      <c r="H180" s="99"/>
      <c r="I180" s="99"/>
      <c r="J180" s="99"/>
      <c r="K180" s="99"/>
      <c r="L180" s="99"/>
      <c r="M180" s="99"/>
      <c r="N180" s="99"/>
      <c r="O180" s="99"/>
      <c r="P180" s="99"/>
    </row>
    <row r="181" spans="2:16">
      <c r="B181" s="98"/>
      <c r="C181" s="99" t="s">
        <v>66</v>
      </c>
      <c r="D181" s="99"/>
      <c r="E181" s="99"/>
      <c r="F181" s="99"/>
      <c r="G181" s="99"/>
      <c r="H181" s="99"/>
      <c r="I181" s="99"/>
      <c r="J181" s="99"/>
      <c r="K181" s="99"/>
      <c r="L181" s="99"/>
      <c r="M181" s="99"/>
      <c r="N181" s="99"/>
      <c r="O181" s="99"/>
      <c r="P181" s="99"/>
    </row>
    <row r="182" spans="2:16">
      <c r="B182" s="98"/>
      <c r="C182" s="99" t="s">
        <v>119</v>
      </c>
      <c r="D182" s="99"/>
      <c r="E182" s="99"/>
      <c r="F182" s="99"/>
      <c r="G182" s="99"/>
      <c r="H182" s="99"/>
      <c r="I182" s="99"/>
      <c r="J182" s="99"/>
      <c r="K182" s="99"/>
      <c r="L182" s="99"/>
      <c r="M182" s="99"/>
      <c r="N182" s="99"/>
      <c r="O182" s="99"/>
      <c r="P182" s="99"/>
    </row>
    <row r="183" spans="2:16">
      <c r="B183" s="98"/>
      <c r="C183" s="99"/>
      <c r="D183" s="99"/>
      <c r="E183" s="99"/>
      <c r="F183" s="99"/>
      <c r="G183" s="99"/>
      <c r="H183" s="99"/>
      <c r="I183" s="99"/>
      <c r="J183" s="99"/>
      <c r="K183" s="99"/>
      <c r="L183" s="99"/>
      <c r="M183" s="99"/>
      <c r="N183" s="99"/>
      <c r="O183" s="99"/>
      <c r="P183" s="99"/>
    </row>
    <row r="184" spans="2:16">
      <c r="B184" s="98"/>
      <c r="C184" s="99"/>
      <c r="D184" s="99"/>
      <c r="E184" s="99"/>
      <c r="F184" s="99"/>
      <c r="G184" s="99"/>
      <c r="H184" s="99"/>
      <c r="I184" s="99"/>
      <c r="J184" s="99"/>
      <c r="K184" s="99"/>
      <c r="L184" s="99"/>
      <c r="M184" s="99"/>
      <c r="N184" s="99"/>
      <c r="O184" s="99"/>
      <c r="P184" s="99"/>
    </row>
    <row r="185" spans="2:16">
      <c r="B185" s="98"/>
      <c r="C185" s="99"/>
      <c r="D185" s="99"/>
      <c r="E185" s="99"/>
      <c r="F185" s="99"/>
      <c r="G185" s="99"/>
      <c r="H185" s="99"/>
      <c r="I185" s="99"/>
      <c r="J185" s="99"/>
      <c r="K185" s="99"/>
      <c r="L185" s="99"/>
      <c r="M185" s="99"/>
      <c r="N185" s="99"/>
      <c r="O185" s="99"/>
      <c r="P185" s="99"/>
    </row>
    <row r="186" spans="2:16">
      <c r="B186" s="98"/>
      <c r="C186" s="99"/>
      <c r="D186" s="99"/>
      <c r="E186" s="99"/>
      <c r="F186" s="99"/>
      <c r="G186" s="99"/>
      <c r="H186" s="99"/>
      <c r="I186" s="99"/>
      <c r="J186" s="99"/>
      <c r="K186" s="99"/>
      <c r="L186" s="99"/>
      <c r="M186" s="99"/>
      <c r="N186" s="99"/>
      <c r="O186" s="99"/>
      <c r="P186" s="99"/>
    </row>
    <row r="187" spans="2:16">
      <c r="B187" s="98"/>
      <c r="C187" s="99"/>
      <c r="D187" s="99"/>
      <c r="E187" s="99"/>
      <c r="F187" s="99"/>
      <c r="G187" s="99"/>
      <c r="H187" s="99"/>
      <c r="I187" s="99"/>
      <c r="J187" s="99"/>
      <c r="K187" s="99"/>
      <c r="L187" s="99"/>
      <c r="M187" s="99"/>
      <c r="N187" s="99"/>
      <c r="O187" s="99"/>
      <c r="P187" s="99"/>
    </row>
    <row r="188" spans="2:16">
      <c r="B188" s="98"/>
      <c r="C188" s="99"/>
      <c r="D188" s="99"/>
      <c r="E188" s="99"/>
      <c r="F188" s="99"/>
      <c r="G188" s="99"/>
      <c r="H188" s="99"/>
      <c r="I188" s="99"/>
      <c r="J188" s="99"/>
      <c r="K188" s="99"/>
      <c r="L188" s="99"/>
      <c r="M188" s="99"/>
      <c r="N188" s="99"/>
      <c r="O188" s="99"/>
      <c r="P188" s="99"/>
    </row>
    <row r="189" spans="2:16">
      <c r="B189" s="98"/>
      <c r="C189" s="99"/>
      <c r="D189" s="99"/>
      <c r="E189" s="99"/>
      <c r="F189" s="99"/>
      <c r="G189" s="99"/>
      <c r="H189" s="99"/>
      <c r="I189" s="99"/>
      <c r="J189" s="99"/>
      <c r="K189" s="99"/>
      <c r="L189" s="99"/>
      <c r="M189" s="99"/>
      <c r="N189" s="99"/>
      <c r="O189" s="99"/>
      <c r="P189" s="99"/>
    </row>
    <row r="190" spans="2:16">
      <c r="B190" s="98"/>
      <c r="C190" s="99"/>
      <c r="D190" s="99"/>
      <c r="E190" s="99"/>
      <c r="F190" s="99"/>
      <c r="G190" s="99"/>
      <c r="H190" s="99"/>
      <c r="I190" s="99"/>
      <c r="J190" s="99"/>
      <c r="K190" s="99"/>
      <c r="L190" s="99"/>
      <c r="M190" s="99"/>
      <c r="N190" s="99"/>
      <c r="O190" s="99"/>
      <c r="P190" s="99"/>
    </row>
    <row r="191" spans="2:16">
      <c r="B191" s="98"/>
      <c r="C191" s="99"/>
      <c r="D191" s="99"/>
      <c r="E191" s="99"/>
      <c r="F191" s="99"/>
      <c r="G191" s="99"/>
      <c r="H191" s="99"/>
      <c r="I191" s="99"/>
      <c r="J191" s="99"/>
      <c r="K191" s="99"/>
      <c r="L191" s="99"/>
      <c r="M191" s="99"/>
      <c r="N191" s="99"/>
      <c r="O191" s="99"/>
      <c r="P191" s="99"/>
    </row>
    <row r="192" spans="2:16">
      <c r="B192" s="98"/>
      <c r="C192" s="99"/>
      <c r="D192" s="99"/>
      <c r="E192" s="99"/>
      <c r="F192" s="99"/>
      <c r="G192" s="99"/>
      <c r="H192" s="99"/>
      <c r="I192" s="99"/>
      <c r="J192" s="99"/>
      <c r="K192" s="99"/>
      <c r="L192" s="99"/>
      <c r="M192" s="99"/>
      <c r="N192" s="99"/>
      <c r="O192" s="99"/>
      <c r="P192" s="99"/>
    </row>
    <row r="193" spans="2:16">
      <c r="B193" s="98"/>
      <c r="C193" s="99"/>
      <c r="D193" s="99"/>
      <c r="E193" s="99"/>
      <c r="F193" s="99"/>
      <c r="G193" s="99"/>
      <c r="H193" s="99"/>
      <c r="I193" s="99"/>
      <c r="J193" s="99"/>
      <c r="K193" s="99"/>
      <c r="L193" s="99"/>
      <c r="M193" s="99"/>
      <c r="N193" s="99"/>
      <c r="O193" s="99"/>
      <c r="P193" s="99"/>
    </row>
    <row r="194" spans="2:16">
      <c r="B194" s="98"/>
      <c r="C194" s="99"/>
      <c r="D194" s="99"/>
      <c r="E194" s="99"/>
      <c r="F194" s="99"/>
      <c r="G194" s="99"/>
      <c r="H194" s="99"/>
      <c r="I194" s="99"/>
      <c r="J194" s="99"/>
      <c r="K194" s="99"/>
      <c r="L194" s="99"/>
      <c r="M194" s="99"/>
      <c r="N194" s="99"/>
      <c r="O194" s="99"/>
      <c r="P194" s="99"/>
    </row>
    <row r="195" spans="2:16">
      <c r="B195" s="98"/>
      <c r="C195" s="99"/>
      <c r="D195" s="99"/>
      <c r="E195" s="99"/>
      <c r="F195" s="99"/>
      <c r="G195" s="99"/>
      <c r="H195" s="99"/>
      <c r="I195" s="99"/>
      <c r="J195" s="99"/>
      <c r="K195" s="99"/>
      <c r="L195" s="99"/>
      <c r="M195" s="99"/>
      <c r="N195" s="99"/>
      <c r="O195" s="99"/>
      <c r="P195" s="99"/>
    </row>
    <row r="196" spans="2:16">
      <c r="B196" s="98"/>
      <c r="C196" s="99"/>
      <c r="D196" s="99"/>
      <c r="E196" s="99"/>
      <c r="F196" s="99"/>
      <c r="G196" s="99"/>
      <c r="H196" s="99"/>
      <c r="I196" s="99"/>
      <c r="J196" s="99"/>
      <c r="K196" s="99"/>
      <c r="L196" s="99"/>
      <c r="M196" s="99"/>
      <c r="N196" s="99"/>
      <c r="O196" s="99"/>
      <c r="P196" s="99"/>
    </row>
    <row r="197" spans="2:16">
      <c r="B197" s="98"/>
      <c r="C197" s="99"/>
      <c r="D197" s="99"/>
      <c r="E197" s="99"/>
      <c r="F197" s="99"/>
      <c r="G197" s="99"/>
      <c r="H197" s="99"/>
      <c r="I197" s="99"/>
      <c r="J197" s="99"/>
      <c r="K197" s="99"/>
      <c r="L197" s="99"/>
      <c r="M197" s="99"/>
      <c r="N197" s="99"/>
      <c r="O197" s="99"/>
      <c r="P197" s="99"/>
    </row>
    <row r="198" spans="2:16">
      <c r="B198" s="98"/>
      <c r="C198" s="99"/>
      <c r="D198" s="99"/>
      <c r="E198" s="99"/>
      <c r="F198" s="99"/>
      <c r="G198" s="99"/>
      <c r="H198" s="99"/>
      <c r="I198" s="99"/>
      <c r="J198" s="99"/>
      <c r="K198" s="99"/>
      <c r="L198" s="99"/>
      <c r="M198" s="99"/>
      <c r="N198" s="99"/>
      <c r="O198" s="99"/>
      <c r="P198" s="99"/>
    </row>
    <row r="199" spans="2:16">
      <c r="B199" s="98"/>
      <c r="C199" s="99"/>
      <c r="D199" s="99"/>
      <c r="E199" s="99"/>
      <c r="F199" s="99"/>
      <c r="G199" s="99"/>
      <c r="H199" s="99"/>
      <c r="I199" s="99"/>
      <c r="J199" s="99"/>
      <c r="K199" s="99"/>
      <c r="L199" s="99"/>
      <c r="M199" s="99"/>
      <c r="N199" s="99"/>
      <c r="O199" s="99"/>
      <c r="P199" s="99"/>
    </row>
    <row r="200" spans="2:16">
      <c r="B200" s="98"/>
      <c r="C200" s="99"/>
      <c r="D200" s="99">
        <v>620</v>
      </c>
      <c r="E200" s="101" t="s">
        <v>56</v>
      </c>
      <c r="F200" s="99"/>
      <c r="G200" s="99"/>
      <c r="H200" s="99"/>
      <c r="I200" s="99"/>
      <c r="J200" s="99"/>
      <c r="K200" s="99"/>
      <c r="L200" s="99"/>
      <c r="M200" s="99"/>
      <c r="N200" s="99"/>
      <c r="O200" s="99"/>
      <c r="P200" s="99"/>
    </row>
    <row r="201" spans="2:16">
      <c r="B201" s="98"/>
      <c r="C201" s="100" t="s">
        <v>123</v>
      </c>
      <c r="D201" s="99">
        <v>917</v>
      </c>
      <c r="E201" s="99" t="s">
        <v>120</v>
      </c>
      <c r="F201" s="99"/>
      <c r="G201" s="99"/>
      <c r="H201" s="99"/>
      <c r="I201" s="99"/>
      <c r="J201" s="99"/>
      <c r="K201" s="99"/>
      <c r="L201" s="99"/>
      <c r="M201" s="99"/>
      <c r="N201" s="99"/>
      <c r="O201" s="99"/>
      <c r="P201" s="99"/>
    </row>
    <row r="202" spans="2:16">
      <c r="B202" s="98"/>
      <c r="C202" s="99"/>
      <c r="D202" s="99">
        <v>706</v>
      </c>
      <c r="E202" s="99" t="s">
        <v>107</v>
      </c>
      <c r="F202" s="99"/>
      <c r="G202" s="99"/>
      <c r="H202" s="99"/>
      <c r="I202" s="99"/>
      <c r="J202" s="99"/>
      <c r="K202" s="99"/>
      <c r="L202" s="99"/>
      <c r="M202" s="99"/>
      <c r="N202" s="99"/>
      <c r="O202" s="99"/>
      <c r="P202" s="99"/>
    </row>
    <row r="203" spans="2:16">
      <c r="B203" s="98"/>
      <c r="C203" s="100" t="s">
        <v>124</v>
      </c>
      <c r="D203" s="99">
        <v>13.17</v>
      </c>
      <c r="E203" s="100" t="s">
        <v>120</v>
      </c>
      <c r="F203" s="99"/>
      <c r="G203" s="99"/>
      <c r="H203" s="99"/>
      <c r="I203" s="99"/>
      <c r="J203" s="99"/>
      <c r="K203" s="99"/>
      <c r="L203" s="99"/>
      <c r="M203" s="99"/>
      <c r="N203" s="99"/>
      <c r="O203" s="99"/>
      <c r="P203" s="99"/>
    </row>
    <row r="204" spans="2:16">
      <c r="B204" s="98"/>
      <c r="C204" s="99"/>
      <c r="D204" s="99">
        <v>10.1</v>
      </c>
      <c r="E204" s="100" t="s">
        <v>107</v>
      </c>
      <c r="F204" s="99"/>
      <c r="G204" s="99"/>
      <c r="H204" s="99"/>
      <c r="I204" s="99"/>
      <c r="J204" s="99"/>
      <c r="K204" s="99"/>
      <c r="L204" s="99"/>
      <c r="M204" s="99"/>
      <c r="N204" s="99"/>
      <c r="O204" s="99"/>
      <c r="P204" s="99"/>
    </row>
    <row r="205" spans="2:16">
      <c r="B205" s="98"/>
      <c r="C205" s="100" t="s">
        <v>125</v>
      </c>
      <c r="D205" s="99">
        <v>3.6</v>
      </c>
      <c r="E205" s="100" t="s">
        <v>126</v>
      </c>
      <c r="F205" s="99"/>
      <c r="G205" s="99"/>
      <c r="H205" s="99"/>
      <c r="I205" s="99"/>
      <c r="J205" s="99"/>
      <c r="K205" s="99"/>
      <c r="L205" s="99"/>
      <c r="M205" s="99"/>
      <c r="N205" s="99"/>
      <c r="O205" s="99"/>
      <c r="P205" s="99"/>
    </row>
    <row r="206" spans="2:16">
      <c r="B206" s="98"/>
      <c r="C206" s="99"/>
      <c r="D206" s="99">
        <v>2.7</v>
      </c>
      <c r="E206" s="100" t="s">
        <v>127</v>
      </c>
      <c r="F206" s="99"/>
      <c r="G206" s="99"/>
      <c r="H206" s="99"/>
      <c r="I206" s="99"/>
      <c r="J206" s="99"/>
      <c r="K206" s="99"/>
      <c r="L206" s="99"/>
      <c r="M206" s="99"/>
      <c r="N206" s="99"/>
      <c r="O206" s="99"/>
      <c r="P206" s="99"/>
    </row>
    <row r="207" spans="2:16">
      <c r="B207" s="98"/>
      <c r="C207" s="99"/>
      <c r="D207" s="99"/>
      <c r="E207" s="99"/>
      <c r="F207" s="99"/>
      <c r="G207" s="99"/>
      <c r="H207" s="99"/>
      <c r="I207" s="99"/>
      <c r="J207" s="99"/>
      <c r="K207" s="99"/>
      <c r="L207" s="99"/>
      <c r="M207" s="99"/>
      <c r="N207" s="99"/>
      <c r="O207" s="99"/>
      <c r="P207" s="99"/>
    </row>
    <row r="208" spans="2:16">
      <c r="B208" s="98"/>
      <c r="C208" s="101" t="s">
        <v>129</v>
      </c>
      <c r="D208" s="99"/>
      <c r="E208" s="99"/>
      <c r="F208" s="99"/>
      <c r="G208" s="99"/>
      <c r="H208" s="99"/>
      <c r="I208" s="99"/>
      <c r="J208" s="99"/>
      <c r="K208" s="99"/>
      <c r="L208" s="99"/>
      <c r="M208" s="99"/>
      <c r="N208" s="99"/>
      <c r="O208" s="99"/>
      <c r="P208" s="99"/>
    </row>
    <row r="209" spans="2:16">
      <c r="B209" s="98"/>
      <c r="C209" s="101" t="s">
        <v>128</v>
      </c>
      <c r="D209" s="99"/>
      <c r="E209" s="99"/>
      <c r="F209" s="99"/>
      <c r="G209" s="99"/>
      <c r="H209" s="99"/>
      <c r="I209" s="99"/>
      <c r="J209" s="99"/>
      <c r="K209" s="99"/>
      <c r="L209" s="99"/>
      <c r="M209" s="99"/>
      <c r="N209" s="99"/>
      <c r="O209" s="99"/>
      <c r="P209" s="99"/>
    </row>
    <row r="210" spans="2:16">
      <c r="B210" s="98"/>
      <c r="C210" s="99"/>
      <c r="D210" s="99"/>
      <c r="E210" s="99"/>
      <c r="F210" s="99"/>
      <c r="G210" s="99"/>
      <c r="H210" s="99"/>
      <c r="I210" s="99"/>
      <c r="J210" s="99"/>
      <c r="K210" s="99"/>
      <c r="L210" s="99"/>
      <c r="M210" s="99"/>
      <c r="N210" s="99"/>
      <c r="O210" s="99"/>
      <c r="P210" s="99"/>
    </row>
    <row r="211" spans="2:16">
      <c r="B211" s="98"/>
      <c r="C211" s="99"/>
      <c r="D211" s="99"/>
      <c r="E211" s="99"/>
      <c r="F211" s="99"/>
      <c r="G211" s="99"/>
      <c r="H211" s="99"/>
      <c r="I211" s="99"/>
      <c r="J211" s="99"/>
      <c r="K211" s="99"/>
      <c r="L211" s="99"/>
      <c r="M211" s="99"/>
      <c r="N211" s="99"/>
      <c r="O211" s="99"/>
      <c r="P211" s="99"/>
    </row>
    <row r="212" spans="2:16">
      <c r="B212" s="98"/>
      <c r="C212" s="99"/>
      <c r="D212" s="99"/>
      <c r="E212" s="99"/>
      <c r="F212" s="99"/>
      <c r="G212" s="99"/>
      <c r="H212" s="99"/>
      <c r="I212" s="99"/>
      <c r="J212" s="99"/>
      <c r="K212" s="99"/>
      <c r="L212" s="99"/>
      <c r="M212" s="99"/>
      <c r="N212" s="99"/>
      <c r="O212" s="99"/>
      <c r="P212" s="99"/>
    </row>
    <row r="213" spans="2:16">
      <c r="B213" s="98"/>
      <c r="C213" s="99"/>
      <c r="D213" s="99"/>
      <c r="E213" s="99"/>
      <c r="F213" s="99"/>
      <c r="G213" s="99"/>
      <c r="H213" s="99"/>
      <c r="I213" s="99"/>
      <c r="J213" s="99"/>
      <c r="K213" s="99"/>
      <c r="L213" s="99"/>
      <c r="M213" s="99"/>
      <c r="N213" s="99"/>
      <c r="O213" s="99"/>
      <c r="P213" s="99"/>
    </row>
    <row r="214" spans="2:16">
      <c r="B214" s="98"/>
      <c r="C214" s="99"/>
      <c r="D214" s="99"/>
      <c r="E214" s="101"/>
      <c r="F214" s="99"/>
      <c r="G214" s="99"/>
      <c r="H214" s="99"/>
      <c r="I214" s="99"/>
      <c r="J214" s="99"/>
      <c r="K214" s="99"/>
      <c r="L214" s="99"/>
      <c r="M214" s="99"/>
      <c r="N214" s="99"/>
      <c r="O214" s="99"/>
      <c r="P214" s="99"/>
    </row>
    <row r="215" spans="2:16">
      <c r="B215" s="98"/>
      <c r="C215" s="99"/>
      <c r="D215" s="99">
        <v>550</v>
      </c>
      <c r="E215" s="101" t="s">
        <v>56</v>
      </c>
      <c r="F215" s="99"/>
      <c r="G215" s="99"/>
      <c r="H215" s="99"/>
      <c r="I215" s="99"/>
      <c r="J215" s="99"/>
      <c r="K215" s="99"/>
      <c r="L215" s="99"/>
      <c r="M215" s="99"/>
      <c r="N215" s="99"/>
      <c r="O215" s="99"/>
      <c r="P215" s="99"/>
    </row>
    <row r="216" spans="2:16">
      <c r="B216" s="98"/>
      <c r="C216" s="101" t="s">
        <v>123</v>
      </c>
      <c r="D216" s="99">
        <v>1006</v>
      </c>
      <c r="E216" s="101" t="s">
        <v>130</v>
      </c>
      <c r="F216" s="99"/>
      <c r="G216" s="99"/>
      <c r="H216" s="99"/>
      <c r="I216" s="99"/>
      <c r="J216" s="99"/>
      <c r="K216" s="99"/>
      <c r="L216" s="99"/>
      <c r="M216" s="99"/>
      <c r="N216" s="99"/>
      <c r="O216" s="99"/>
      <c r="P216" s="99"/>
    </row>
    <row r="217" spans="2:16">
      <c r="B217" s="98"/>
      <c r="C217" s="99"/>
      <c r="D217" s="99">
        <v>794</v>
      </c>
      <c r="E217" s="99" t="s">
        <v>107</v>
      </c>
      <c r="F217" s="99"/>
      <c r="G217" s="99"/>
      <c r="H217" s="99"/>
      <c r="I217" s="99"/>
      <c r="J217" s="99"/>
      <c r="K217" s="99"/>
      <c r="L217" s="99"/>
      <c r="M217" s="99"/>
      <c r="N217" s="99"/>
      <c r="O217" s="99"/>
      <c r="P217" s="99"/>
    </row>
    <row r="218" spans="2:16">
      <c r="B218" s="98"/>
      <c r="C218" s="99"/>
      <c r="D218" s="99"/>
      <c r="E218" s="99"/>
      <c r="F218" s="99"/>
      <c r="G218" s="99"/>
      <c r="H218" s="99"/>
      <c r="I218" s="99"/>
      <c r="J218" s="99"/>
      <c r="K218" s="99"/>
      <c r="L218" s="99"/>
      <c r="M218" s="99"/>
      <c r="N218" s="99"/>
      <c r="O218" s="99"/>
      <c r="P218" s="99"/>
    </row>
    <row r="219" spans="2:16">
      <c r="B219" s="98"/>
      <c r="C219" s="101" t="s">
        <v>124</v>
      </c>
      <c r="D219" s="102" t="s">
        <v>137</v>
      </c>
      <c r="E219" s="101" t="s">
        <v>136</v>
      </c>
      <c r="F219" s="99"/>
      <c r="G219" s="99"/>
      <c r="H219" s="99"/>
      <c r="I219" s="99"/>
      <c r="J219" s="99"/>
      <c r="K219" s="99"/>
      <c r="L219" s="99"/>
      <c r="M219" s="99"/>
      <c r="N219" s="99"/>
      <c r="O219" s="99"/>
      <c r="P219" s="99"/>
    </row>
    <row r="220" spans="2:16">
      <c r="B220" s="98"/>
      <c r="C220" s="101" t="s">
        <v>131</v>
      </c>
      <c r="D220" s="99">
        <f>AVERAGE(6.2,5.5)</f>
        <v>5.85</v>
      </c>
      <c r="E220" s="101" t="s">
        <v>135</v>
      </c>
      <c r="F220" s="99"/>
      <c r="G220" s="99"/>
      <c r="H220" s="99"/>
      <c r="I220" s="99"/>
      <c r="J220" s="99"/>
      <c r="K220" s="99"/>
      <c r="L220" s="99"/>
      <c r="M220" s="99"/>
      <c r="N220" s="99"/>
      <c r="O220" s="99"/>
      <c r="P220" s="99"/>
    </row>
    <row r="221" spans="2:16">
      <c r="B221" s="98"/>
      <c r="C221" s="99"/>
      <c r="D221" s="99">
        <v>4.53</v>
      </c>
      <c r="E221" s="101" t="s">
        <v>134</v>
      </c>
      <c r="F221" s="99"/>
      <c r="G221" s="99"/>
      <c r="H221" s="99"/>
      <c r="I221" s="99"/>
      <c r="J221" s="99"/>
      <c r="K221" s="99"/>
      <c r="L221" s="99"/>
      <c r="M221" s="99"/>
      <c r="N221" s="99"/>
      <c r="O221" s="99"/>
      <c r="P221" s="99"/>
    </row>
    <row r="222" spans="2:16">
      <c r="B222" s="98"/>
      <c r="C222" s="101" t="s">
        <v>125</v>
      </c>
      <c r="D222" s="102" t="s">
        <v>133</v>
      </c>
      <c r="E222" s="101" t="s">
        <v>126</v>
      </c>
      <c r="F222" s="99"/>
      <c r="G222" s="99"/>
      <c r="H222" s="99"/>
      <c r="I222" s="99"/>
      <c r="J222" s="99"/>
      <c r="K222" s="99"/>
      <c r="L222" s="99"/>
      <c r="M222" s="99"/>
      <c r="N222" s="99"/>
      <c r="O222" s="99"/>
      <c r="P222" s="99"/>
    </row>
    <row r="223" spans="2:16">
      <c r="B223" s="98"/>
      <c r="C223" s="101" t="s">
        <v>131</v>
      </c>
      <c r="D223" s="99">
        <f>AVERAGE(3.5,2)</f>
        <v>2.75</v>
      </c>
      <c r="E223" s="101" t="s">
        <v>126</v>
      </c>
      <c r="F223" s="99"/>
      <c r="G223" s="99"/>
      <c r="H223" s="99"/>
      <c r="I223" s="99"/>
      <c r="J223" s="99"/>
      <c r="K223" s="99"/>
      <c r="L223" s="99"/>
      <c r="M223" s="99"/>
      <c r="N223" s="99"/>
      <c r="O223" s="99"/>
      <c r="P223" s="99"/>
    </row>
    <row r="224" spans="2:16">
      <c r="B224" s="98"/>
      <c r="C224" s="99"/>
      <c r="D224" s="99">
        <v>2</v>
      </c>
      <c r="E224" s="101" t="s">
        <v>127</v>
      </c>
      <c r="F224" s="99"/>
      <c r="G224" s="99"/>
      <c r="H224" s="99"/>
      <c r="I224" s="99"/>
      <c r="J224" s="99"/>
      <c r="K224" s="99"/>
      <c r="L224" s="99"/>
      <c r="M224" s="99"/>
      <c r="N224" s="99"/>
      <c r="O224" s="99"/>
      <c r="P224" s="99"/>
    </row>
    <row r="225" spans="2:16">
      <c r="B225" s="98"/>
      <c r="C225" s="99"/>
      <c r="D225" s="99"/>
      <c r="E225" s="99"/>
      <c r="F225" s="99"/>
      <c r="G225" s="99"/>
      <c r="H225" s="99"/>
      <c r="I225" s="99"/>
      <c r="J225" s="99"/>
      <c r="K225" s="99"/>
      <c r="L225" s="99"/>
      <c r="M225" s="99"/>
      <c r="N225" s="99"/>
      <c r="O225" s="99"/>
      <c r="P225" s="99"/>
    </row>
    <row r="226" spans="2:16">
      <c r="B226" s="98"/>
      <c r="C226" s="99"/>
      <c r="D226" s="99"/>
      <c r="E226" s="99"/>
      <c r="F226" s="99"/>
      <c r="G226" s="99"/>
      <c r="H226" s="99"/>
      <c r="I226" s="99"/>
      <c r="J226" s="99"/>
      <c r="K226" s="99"/>
      <c r="L226" s="99"/>
      <c r="M226" s="99"/>
      <c r="N226" s="99"/>
      <c r="O226" s="99"/>
      <c r="P226" s="99"/>
    </row>
    <row r="227" spans="2:16">
      <c r="B227" s="98"/>
      <c r="C227" s="99"/>
      <c r="D227" s="99"/>
      <c r="E227" s="99"/>
      <c r="F227" s="99"/>
      <c r="G227" s="99"/>
      <c r="H227" s="99"/>
      <c r="I227" s="99"/>
      <c r="J227" s="99"/>
      <c r="K227" s="99"/>
      <c r="L227" s="99"/>
      <c r="M227" s="99"/>
      <c r="N227" s="99"/>
      <c r="O227" s="99"/>
      <c r="P227" s="99"/>
    </row>
    <row r="228" spans="2:16">
      <c r="B228" s="98"/>
      <c r="C228" s="99"/>
      <c r="D228" s="99"/>
      <c r="E228" s="99"/>
      <c r="F228" s="99"/>
      <c r="G228" s="99"/>
      <c r="H228" s="99"/>
      <c r="I228" s="99"/>
      <c r="J228" s="99"/>
      <c r="K228" s="99"/>
      <c r="L228" s="99"/>
      <c r="M228" s="99"/>
      <c r="N228" s="99"/>
      <c r="O228" s="99"/>
      <c r="P228" s="99"/>
    </row>
    <row r="229" spans="2:16">
      <c r="B229" s="98"/>
      <c r="C229" s="99"/>
      <c r="D229" s="99"/>
      <c r="E229" s="99"/>
      <c r="F229" s="99"/>
      <c r="G229" s="99"/>
      <c r="H229" s="99"/>
      <c r="I229" s="99"/>
      <c r="J229" s="99"/>
      <c r="K229" s="99"/>
      <c r="L229" s="99"/>
      <c r="M229" s="99"/>
      <c r="N229" s="99"/>
      <c r="O229" s="99"/>
      <c r="P229" s="99"/>
    </row>
    <row r="230" spans="2:16">
      <c r="B230" s="98"/>
      <c r="C230" s="99"/>
      <c r="D230" s="99"/>
      <c r="E230" s="99"/>
      <c r="F230" s="99"/>
      <c r="G230" s="99"/>
      <c r="H230" s="99"/>
      <c r="I230" s="99"/>
      <c r="J230" s="99"/>
      <c r="K230" s="99"/>
      <c r="L230" s="99"/>
      <c r="M230" s="99"/>
      <c r="N230" s="99"/>
      <c r="O230" s="99"/>
      <c r="P230" s="99"/>
    </row>
    <row r="231" spans="2:16">
      <c r="B231" s="98"/>
      <c r="C231" s="99"/>
      <c r="D231" s="99"/>
      <c r="E231" s="99"/>
      <c r="F231" s="99"/>
      <c r="G231" s="99"/>
      <c r="H231" s="99"/>
      <c r="I231" s="99"/>
      <c r="J231" s="99"/>
      <c r="K231" s="99"/>
      <c r="L231" s="99"/>
      <c r="M231" s="99"/>
      <c r="N231" s="99"/>
      <c r="O231" s="99"/>
      <c r="P231" s="99"/>
    </row>
    <row r="232" spans="2:16">
      <c r="B232" s="98"/>
      <c r="C232" s="99"/>
      <c r="D232" s="99"/>
      <c r="E232" s="99"/>
      <c r="F232" s="99"/>
      <c r="G232" s="99"/>
      <c r="H232" s="99"/>
      <c r="I232" s="99"/>
      <c r="J232" s="99"/>
      <c r="K232" s="99"/>
      <c r="L232" s="99"/>
      <c r="M232" s="99"/>
      <c r="N232" s="99"/>
      <c r="O232" s="99"/>
      <c r="P232" s="99"/>
    </row>
    <row r="233" spans="2:16">
      <c r="B233" s="98"/>
      <c r="C233" s="99"/>
      <c r="D233" s="99"/>
      <c r="E233" s="99"/>
      <c r="F233" s="99"/>
      <c r="G233" s="99"/>
      <c r="H233" s="99"/>
      <c r="I233" s="99"/>
      <c r="J233" s="99"/>
      <c r="K233" s="99"/>
      <c r="L233" s="99"/>
      <c r="M233" s="99"/>
      <c r="N233" s="99"/>
      <c r="O233" s="99"/>
      <c r="P233" s="99"/>
    </row>
    <row r="234" spans="2:16">
      <c r="B234" s="98"/>
      <c r="C234" s="99"/>
      <c r="D234" s="99"/>
      <c r="E234" s="99"/>
      <c r="F234" s="99"/>
      <c r="G234" s="99"/>
      <c r="H234" s="99"/>
      <c r="I234" s="99"/>
      <c r="J234" s="99"/>
      <c r="K234" s="99"/>
      <c r="L234" s="99"/>
      <c r="M234" s="99"/>
      <c r="N234" s="99"/>
      <c r="O234" s="99"/>
      <c r="P234" s="99"/>
    </row>
    <row r="235" spans="2:16">
      <c r="B235" s="98"/>
      <c r="C235" s="143" t="s">
        <v>164</v>
      </c>
      <c r="D235" s="99"/>
      <c r="E235" s="99"/>
      <c r="F235" s="99"/>
      <c r="G235" s="99"/>
      <c r="H235" s="99"/>
      <c r="I235" s="99"/>
      <c r="J235" s="99"/>
      <c r="K235" s="99"/>
      <c r="L235" s="99"/>
      <c r="M235" s="99"/>
      <c r="N235" s="99"/>
      <c r="O235" s="99"/>
      <c r="P235" s="99"/>
    </row>
    <row r="236" spans="2:16">
      <c r="B236" s="98"/>
      <c r="C236" s="143" t="s">
        <v>165</v>
      </c>
      <c r="D236" s="99"/>
      <c r="E236" s="99"/>
      <c r="F236" s="99"/>
      <c r="G236" s="99"/>
      <c r="H236" s="99"/>
      <c r="I236" s="99"/>
      <c r="J236" s="99"/>
      <c r="K236" s="99"/>
      <c r="L236" s="99"/>
      <c r="M236" s="99"/>
      <c r="N236" s="99"/>
      <c r="O236" s="99"/>
      <c r="P236" s="99"/>
    </row>
    <row r="237" spans="2:16">
      <c r="B237" s="98"/>
      <c r="C237" s="99"/>
      <c r="D237" s="99"/>
      <c r="E237" s="99"/>
      <c r="F237" s="99"/>
      <c r="G237" s="99"/>
      <c r="H237" s="99"/>
      <c r="I237" s="99"/>
      <c r="J237" s="99"/>
      <c r="K237" s="99"/>
      <c r="L237" s="99"/>
      <c r="M237" s="99"/>
      <c r="N237" s="99"/>
      <c r="O237" s="99"/>
      <c r="P237" s="99"/>
    </row>
    <row r="238" spans="2:16">
      <c r="B238" s="98"/>
      <c r="C238" s="99"/>
      <c r="D238" s="99"/>
      <c r="E238" s="99"/>
      <c r="F238" s="99"/>
      <c r="G238" s="99"/>
      <c r="H238" s="99"/>
      <c r="I238" s="99"/>
      <c r="J238" s="99"/>
      <c r="K238" s="99"/>
      <c r="L238" s="99"/>
      <c r="M238" s="99"/>
      <c r="N238" s="99"/>
      <c r="O238" s="99"/>
      <c r="P238" s="99"/>
    </row>
    <row r="239" spans="2:16">
      <c r="B239" s="98"/>
      <c r="C239" s="99"/>
      <c r="D239" s="99"/>
      <c r="E239" s="99"/>
      <c r="F239" s="99"/>
      <c r="G239" s="99"/>
      <c r="H239" s="99"/>
      <c r="I239" s="99"/>
      <c r="J239" s="99"/>
      <c r="K239" s="99"/>
      <c r="L239" s="99"/>
      <c r="M239" s="99"/>
      <c r="N239" s="99"/>
      <c r="O239" s="99"/>
      <c r="P239" s="99"/>
    </row>
    <row r="240" spans="2:16">
      <c r="B240" s="98"/>
      <c r="C240" s="99"/>
      <c r="D240" s="99">
        <v>400</v>
      </c>
      <c r="E240" s="144" t="s">
        <v>56</v>
      </c>
      <c r="F240" s="99"/>
      <c r="G240" s="99"/>
      <c r="H240" s="99"/>
      <c r="I240" s="99"/>
      <c r="J240" s="99"/>
      <c r="K240" s="99"/>
      <c r="L240" s="99"/>
      <c r="M240" s="99"/>
      <c r="N240" s="99"/>
      <c r="O240" s="99"/>
      <c r="P240" s="99"/>
    </row>
    <row r="241" spans="2:16">
      <c r="B241" s="98"/>
      <c r="C241" s="144" t="s">
        <v>124</v>
      </c>
      <c r="D241" s="99">
        <v>14.39</v>
      </c>
      <c r="E241" s="144" t="s">
        <v>135</v>
      </c>
      <c r="F241" s="99"/>
      <c r="G241" s="99"/>
      <c r="H241" s="99"/>
      <c r="I241" s="99"/>
      <c r="J241" s="99"/>
      <c r="K241" s="99"/>
      <c r="L241" s="99"/>
      <c r="M241" s="99"/>
      <c r="N241" s="99"/>
      <c r="O241" s="99"/>
      <c r="P241" s="99"/>
    </row>
    <row r="242" spans="2:16">
      <c r="B242" s="98"/>
      <c r="C242" s="144"/>
      <c r="D242" s="99">
        <v>11</v>
      </c>
      <c r="E242" s="144" t="s">
        <v>134</v>
      </c>
      <c r="F242" s="99"/>
      <c r="G242" s="99"/>
      <c r="H242" s="99"/>
      <c r="I242" s="99"/>
      <c r="J242" s="99"/>
      <c r="K242" s="99"/>
      <c r="L242" s="99"/>
      <c r="M242" s="99"/>
      <c r="N242" s="99"/>
      <c r="O242" s="99"/>
      <c r="P242" s="99"/>
    </row>
    <row r="243" spans="2:16">
      <c r="B243" s="98"/>
      <c r="C243" s="99"/>
      <c r="D243" s="99"/>
      <c r="E243" s="99"/>
      <c r="F243" s="99"/>
      <c r="G243" s="99"/>
      <c r="H243" s="99"/>
      <c r="I243" s="99"/>
      <c r="J243" s="99"/>
      <c r="K243" s="99"/>
      <c r="L243" s="99"/>
      <c r="M243" s="99"/>
      <c r="N243" s="99"/>
      <c r="O243" s="99"/>
      <c r="P243" s="99"/>
    </row>
    <row r="244" spans="2:16">
      <c r="B244" s="98"/>
      <c r="C244" s="99" t="s">
        <v>125</v>
      </c>
      <c r="D244" s="99">
        <v>3.43</v>
      </c>
      <c r="E244" s="144" t="s">
        <v>126</v>
      </c>
      <c r="F244" s="99"/>
      <c r="G244" s="99"/>
      <c r="H244" s="99"/>
      <c r="I244" s="99"/>
      <c r="J244" s="99"/>
      <c r="K244" s="99"/>
      <c r="L244" s="99"/>
      <c r="M244" s="99"/>
      <c r="N244" s="99"/>
      <c r="O244" s="99"/>
      <c r="P244" s="99"/>
    </row>
    <row r="245" spans="2:16">
      <c r="B245" s="98"/>
      <c r="C245" s="99"/>
      <c r="D245" s="99">
        <v>2.6</v>
      </c>
      <c r="E245" s="144" t="s">
        <v>127</v>
      </c>
      <c r="F245" s="99"/>
      <c r="G245" s="99"/>
      <c r="H245" s="99"/>
      <c r="I245" s="99"/>
      <c r="J245" s="99"/>
      <c r="K245" s="99"/>
      <c r="L245" s="99"/>
      <c r="M245" s="99"/>
      <c r="N245" s="99"/>
      <c r="O245" s="99"/>
      <c r="P245" s="99"/>
    </row>
    <row r="246" spans="2:16">
      <c r="B246" s="98"/>
      <c r="C246" s="99"/>
      <c r="D246" s="99"/>
      <c r="E246" s="99"/>
      <c r="F246" s="99"/>
      <c r="G246" s="99"/>
      <c r="H246" s="99"/>
      <c r="I246" s="99"/>
      <c r="J246" s="99"/>
      <c r="K246" s="99"/>
      <c r="L246" s="99"/>
      <c r="M246" s="99"/>
      <c r="N246" s="99"/>
      <c r="O246" s="99"/>
      <c r="P246" s="99"/>
    </row>
    <row r="247" spans="2:16">
      <c r="B247" s="98"/>
      <c r="C247" s="99"/>
      <c r="D247" s="99"/>
      <c r="E247" s="99"/>
      <c r="F247" s="99"/>
      <c r="G247" s="99"/>
      <c r="H247" s="99"/>
      <c r="I247" s="99"/>
      <c r="J247" s="99"/>
      <c r="K247" s="99"/>
      <c r="L247" s="99"/>
      <c r="M247" s="99"/>
      <c r="N247" s="99"/>
      <c r="O247" s="99"/>
      <c r="P247" s="99"/>
    </row>
    <row r="248" spans="2:16">
      <c r="B248" s="98"/>
      <c r="C248" s="99"/>
      <c r="D248" s="99"/>
      <c r="E248" s="99"/>
      <c r="F248" s="99"/>
      <c r="G248" s="99"/>
      <c r="H248" s="99"/>
      <c r="I248" s="99"/>
      <c r="J248" s="99"/>
      <c r="K248" s="99"/>
      <c r="L248" s="99"/>
      <c r="M248" s="99"/>
      <c r="N248" s="99"/>
      <c r="O248" s="99"/>
      <c r="P248" s="99"/>
    </row>
    <row r="249" spans="2:16">
      <c r="B249" s="98"/>
      <c r="C249" s="99"/>
      <c r="D249" s="99"/>
      <c r="E249" s="99"/>
      <c r="F249" s="99"/>
      <c r="G249" s="99"/>
      <c r="H249" s="99"/>
      <c r="I249" s="99"/>
      <c r="J249" s="99"/>
      <c r="K249" s="99"/>
      <c r="L249" s="99"/>
      <c r="M249" s="99"/>
      <c r="N249" s="99"/>
      <c r="O249" s="99"/>
      <c r="P249" s="99"/>
    </row>
    <row r="250" spans="2:16">
      <c r="B250" s="98"/>
      <c r="C250" s="99"/>
      <c r="D250" s="99"/>
      <c r="E250" s="99"/>
      <c r="F250" s="99"/>
      <c r="G250" s="99"/>
      <c r="H250" s="99"/>
      <c r="I250" s="99"/>
      <c r="J250" s="99"/>
      <c r="K250" s="99"/>
      <c r="L250" s="99"/>
      <c r="M250" s="99"/>
      <c r="N250" s="99"/>
      <c r="O250" s="99"/>
      <c r="P250" s="99"/>
    </row>
    <row r="251" spans="2:16">
      <c r="B251" s="98"/>
      <c r="C251" s="99"/>
      <c r="D251" s="99"/>
      <c r="E251" s="99"/>
      <c r="F251" s="99"/>
      <c r="G251" s="99"/>
      <c r="H251" s="99"/>
      <c r="I251" s="99"/>
      <c r="J251" s="99"/>
      <c r="K251" s="99"/>
      <c r="L251" s="99"/>
      <c r="M251" s="99"/>
      <c r="N251" s="99"/>
      <c r="O251" s="99"/>
      <c r="P251" s="99"/>
    </row>
    <row r="252" spans="2:16">
      <c r="B252" s="98"/>
      <c r="C252" s="99"/>
      <c r="D252" s="99"/>
      <c r="E252" s="99"/>
      <c r="F252" s="99"/>
      <c r="G252" s="99"/>
      <c r="H252" s="99"/>
      <c r="I252" s="99"/>
      <c r="J252" s="99"/>
      <c r="K252" s="99"/>
      <c r="L252" s="99"/>
      <c r="M252" s="99"/>
      <c r="N252" s="99"/>
      <c r="O252" s="99"/>
      <c r="P252" s="99"/>
    </row>
    <row r="253" spans="2:16">
      <c r="B253" s="98"/>
      <c r="C253" s="99"/>
      <c r="D253" s="99"/>
      <c r="E253" s="99"/>
      <c r="F253" s="99"/>
      <c r="G253" s="99"/>
      <c r="H253" s="99"/>
      <c r="I253" s="99"/>
      <c r="J253" s="99"/>
      <c r="K253" s="99"/>
      <c r="L253" s="99"/>
      <c r="M253" s="99"/>
      <c r="N253" s="99"/>
      <c r="O253" s="99"/>
      <c r="P253" s="99"/>
    </row>
    <row r="254" spans="2:16">
      <c r="B254" s="98"/>
      <c r="C254" s="99"/>
      <c r="D254" s="99"/>
      <c r="E254" s="99"/>
      <c r="F254" s="99"/>
      <c r="G254" s="99"/>
      <c r="H254" s="99"/>
      <c r="I254" s="99"/>
      <c r="J254" s="99"/>
      <c r="K254" s="99"/>
      <c r="L254" s="99"/>
      <c r="M254" s="99"/>
      <c r="N254" s="99"/>
      <c r="O254" s="99"/>
      <c r="P254" s="99"/>
    </row>
    <row r="255" spans="2:16">
      <c r="B255" s="98"/>
      <c r="C255" s="99"/>
      <c r="D255" s="99"/>
      <c r="E255" s="99"/>
      <c r="F255" s="99"/>
      <c r="G255" s="99"/>
      <c r="H255" s="99"/>
      <c r="I255" s="99"/>
      <c r="J255" s="99"/>
      <c r="K255" s="99"/>
      <c r="L255" s="99"/>
      <c r="M255" s="99"/>
      <c r="N255" s="99"/>
      <c r="O255" s="99"/>
      <c r="P255" s="99"/>
    </row>
    <row r="256" spans="2:16">
      <c r="B256" s="98"/>
      <c r="C256" s="99"/>
      <c r="D256" s="99"/>
      <c r="E256" s="99"/>
      <c r="F256" s="99"/>
      <c r="G256" s="99"/>
      <c r="H256" s="99"/>
      <c r="I256" s="99"/>
      <c r="J256" s="99"/>
      <c r="K256" s="99"/>
      <c r="L256" s="99"/>
      <c r="M256" s="99"/>
      <c r="N256" s="99"/>
      <c r="O256" s="99"/>
      <c r="P256" s="99"/>
    </row>
    <row r="257" spans="2:16">
      <c r="B257" s="98"/>
      <c r="C257" s="99"/>
      <c r="D257" s="99"/>
      <c r="E257" s="99"/>
      <c r="F257" s="99"/>
      <c r="G257" s="99"/>
      <c r="H257" s="99"/>
      <c r="I257" s="99"/>
      <c r="J257" s="99"/>
      <c r="K257" s="99"/>
      <c r="L257" s="99"/>
      <c r="M257" s="99"/>
      <c r="N257" s="99"/>
      <c r="O257" s="99"/>
      <c r="P257" s="99"/>
    </row>
    <row r="258" spans="2:16">
      <c r="B258" s="98"/>
      <c r="C258" s="99"/>
      <c r="D258" s="99"/>
      <c r="E258" s="99"/>
      <c r="F258" s="99"/>
      <c r="G258" s="99"/>
      <c r="H258" s="99"/>
      <c r="I258" s="99"/>
      <c r="J258" s="99"/>
      <c r="K258" s="99"/>
      <c r="L258" s="99"/>
      <c r="M258" s="99"/>
      <c r="N258" s="99"/>
      <c r="O258" s="99"/>
      <c r="P258" s="99"/>
    </row>
    <row r="259" spans="2:16">
      <c r="B259" s="98"/>
      <c r="C259" s="99"/>
      <c r="D259" s="99"/>
      <c r="E259" s="99"/>
      <c r="F259" s="99"/>
      <c r="G259" s="99"/>
      <c r="H259" s="99"/>
      <c r="I259" s="99"/>
      <c r="J259" s="99"/>
      <c r="K259" s="99"/>
      <c r="L259" s="99"/>
      <c r="M259" s="99"/>
      <c r="N259" s="99"/>
      <c r="O259" s="99"/>
      <c r="P259" s="99"/>
    </row>
    <row r="260" spans="2:16">
      <c r="B260" s="98"/>
      <c r="C260" s="99"/>
      <c r="D260" s="99"/>
      <c r="E260" s="99"/>
      <c r="F260" s="99"/>
      <c r="G260" s="99"/>
      <c r="H260" s="99"/>
      <c r="I260" s="99"/>
      <c r="J260" s="99"/>
      <c r="K260" s="99"/>
      <c r="L260" s="99"/>
      <c r="M260" s="99"/>
      <c r="N260" s="99"/>
      <c r="O260" s="99"/>
      <c r="P260" s="99"/>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Quintel</cp:lastModifiedBy>
  <dcterms:created xsi:type="dcterms:W3CDTF">2011-10-26T09:05:09Z</dcterms:created>
  <dcterms:modified xsi:type="dcterms:W3CDTF">2021-12-08T13:49:39Z</dcterms:modified>
</cp:coreProperties>
</file>