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showInkAnnotation="0" codeName="ThisWorkbook" autoCompressPictures="0"/>
  <mc:AlternateContent xmlns:mc="http://schemas.openxmlformats.org/markup-compatibility/2006">
    <mc:Choice Requires="x15">
      <x15ac:absPath xmlns:x15ac="http://schemas.microsoft.com/office/spreadsheetml/2010/11/ac" url="/Users/lottevanvlimmeren/Code/etdataset/nodes_source_analyses/molecules/industry/"/>
    </mc:Choice>
  </mc:AlternateContent>
  <xr:revisionPtr revIDLastSave="0" documentId="13_ncr:1_{DF2BBA47-A66C-DD4D-92B3-1DE2F6AB0EAD}" xr6:coauthVersionLast="47" xr6:coauthVersionMax="47" xr10:uidLastSave="{00000000-0000-0000-0000-000000000000}"/>
  <bookViews>
    <workbookView xWindow="0" yWindow="500" windowWidth="28800" windowHeight="1582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L12" i="13" l="1"/>
  <c r="L11" i="13"/>
  <c r="L10" i="13"/>
  <c r="F117" i="16" l="1"/>
  <c r="F105" i="16"/>
  <c r="F93" i="16"/>
  <c r="F88" i="16"/>
  <c r="F90" i="16" s="1"/>
  <c r="F91" i="16" s="1"/>
  <c r="L15" i="13"/>
  <c r="F120" i="16" l="1"/>
  <c r="F107" i="16"/>
  <c r="F108" i="16" s="1"/>
  <c r="E18" i="12" l="1"/>
  <c r="J15" i="13"/>
  <c r="J7" i="13"/>
  <c r="F58" i="16" l="1"/>
  <c r="F57" i="16"/>
  <c r="F61" i="16"/>
  <c r="F62" i="16" s="1"/>
  <c r="F38" i="16"/>
  <c r="F39" i="16" s="1"/>
  <c r="J11" i="13" s="1"/>
  <c r="F11" i="16"/>
  <c r="F12" i="16" s="1"/>
  <c r="J6" i="13" s="1"/>
  <c r="F32" i="16"/>
  <c r="F33" i="16" s="1"/>
  <c r="J10" i="13" s="1"/>
  <c r="F59" i="16" l="1"/>
  <c r="F63" i="16" s="1"/>
  <c r="F65" i="16" s="1"/>
  <c r="F66" i="16" s="1"/>
  <c r="F67" i="16" s="1"/>
  <c r="J12" i="13" s="1"/>
  <c r="H12" i="13" s="1"/>
  <c r="E17" i="12" s="1"/>
  <c r="H7" i="13"/>
  <c r="E12" i="12" s="1"/>
  <c r="H10" i="13"/>
  <c r="H15" i="13"/>
  <c r="H11" i="13"/>
  <c r="H6" i="13"/>
  <c r="E11" i="12" s="1"/>
  <c r="E16" i="12" l="1"/>
  <c r="E15" i="12"/>
  <c r="E22" i="12"/>
</calcChain>
</file>

<file path=xl/sharedStrings.xml><?xml version="1.0" encoding="utf-8"?>
<sst xmlns="http://schemas.openxmlformats.org/spreadsheetml/2006/main" count="181" uniqueCount="124">
  <si>
    <t>Source</t>
  </si>
  <si>
    <t>years</t>
  </si>
  <si>
    <t>%</t>
  </si>
  <si>
    <t>Technical lifetime</t>
  </si>
  <si>
    <t>Value</t>
  </si>
  <si>
    <t>Other</t>
  </si>
  <si>
    <t>Initial investment costs</t>
  </si>
  <si>
    <t>Definition</t>
  </si>
  <si>
    <t>Unit</t>
  </si>
  <si>
    <t>Link</t>
  </si>
  <si>
    <t>Cover Sheet</t>
  </si>
  <si>
    <t>Document</t>
  </si>
  <si>
    <t>Country</t>
  </si>
  <si>
    <t>Organization</t>
  </si>
  <si>
    <t>Quintel Intelligence</t>
  </si>
  <si>
    <t>Definition on the sources</t>
  </si>
  <si>
    <t>Weighted average cost of capita</t>
  </si>
  <si>
    <t>Technical lifetime of the plant</t>
  </si>
  <si>
    <t xml:space="preserve">Construction time of the plant </t>
  </si>
  <si>
    <t>Type</t>
  </si>
  <si>
    <t>Date published</t>
  </si>
  <si>
    <t>Date retrieved</t>
  </si>
  <si>
    <t>Attribute</t>
  </si>
  <si>
    <t>euro</t>
  </si>
  <si>
    <t>initial_investment</t>
  </si>
  <si>
    <t>fixed_operation_and_maintenance_costs_per_year</t>
  </si>
  <si>
    <t>variable_operation_and_maintenance_costs_per_full_load_hour</t>
  </si>
  <si>
    <t>construction_time</t>
  </si>
  <si>
    <t>technical_lifetime</t>
  </si>
  <si>
    <t>wacc</t>
  </si>
  <si>
    <t>euro/year</t>
  </si>
  <si>
    <t>euro/FLH</t>
  </si>
  <si>
    <t>Fixed operational and maintenance costs per year</t>
  </si>
  <si>
    <t>Variable operational and maintenance costs</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</si>
  <si>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</si>
  <si>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</si>
  <si>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</si>
  <si>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</si>
  <si>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</si>
  <si>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</si>
  <si>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</si>
  <si>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</si>
  <si>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</si>
  <si>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</si>
  <si>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</si>
  <si>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</si>
  <si>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</si>
  <si>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</si>
  <si>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</si>
  <si>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</si>
  <si>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Costs</t>
  </si>
  <si>
    <t>Cost</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</si>
  <si>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</si>
  <si>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</si>
  <si>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</si>
  <si>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</si>
  <si>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</si>
  <si>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</si>
  <si>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</si>
  <si>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 xml:space="preserve">      Initial investment costs</t>
  </si>
  <si>
    <t>full_load_hours</t>
  </si>
  <si>
    <t>Full load hours per year</t>
  </si>
  <si>
    <t>kg / hour</t>
  </si>
  <si>
    <t>kg/hour</t>
  </si>
  <si>
    <t>FLH/year</t>
  </si>
  <si>
    <t>Fixed operational and maintenance costs</t>
  </si>
  <si>
    <t>Full load hours</t>
  </si>
  <si>
    <t>FLH / year</t>
  </si>
  <si>
    <t>Typical input capacity</t>
  </si>
  <si>
    <t>typical_input_capacity</t>
  </si>
  <si>
    <t>Molecule input capacity</t>
  </si>
  <si>
    <t>Michiel den Haan</t>
  </si>
  <si>
    <t>Data is only available for a blastfurnace with capture in both the blastfurnace itself and the power plant part. As these are modelled separately in the ETM, we are only interested in the blastfurnace part. We assume that the cost per ton captured CO2 is roughly the same for both the blastfurnace and power plant part.</t>
  </si>
  <si>
    <t>investment costs</t>
  </si>
  <si>
    <t>USD</t>
  </si>
  <si>
    <t>Amount of CO2 captured</t>
  </si>
  <si>
    <t>kg CO2</t>
  </si>
  <si>
    <t>flh</t>
  </si>
  <si>
    <t>assumption</t>
  </si>
  <si>
    <t>Capture capacity per hour</t>
  </si>
  <si>
    <t>kg CO2 / hour</t>
  </si>
  <si>
    <t>difference between plant with and without CCS</t>
  </si>
  <si>
    <t>Variable costs</t>
  </si>
  <si>
    <t>Fuel and Reductant without CCS</t>
  </si>
  <si>
    <t>Fuel and Reductant with CCS</t>
  </si>
  <si>
    <t>Fuel costs are taken into account separately in the ETM. We are only interested in the additional costs for the reductant</t>
  </si>
  <si>
    <t>Increase in fuel consumption due to CCS</t>
  </si>
  <si>
    <t>Additional fuel and reductant costs due to CCS</t>
  </si>
  <si>
    <t>Estimation of fuel 'part' of additional costs</t>
  </si>
  <si>
    <t>Estimation of reductant 'part' of additional costs</t>
  </si>
  <si>
    <t>Additional O&amp;M cost per kg captured CO2</t>
  </si>
  <si>
    <t>Quintel assumption</t>
  </si>
  <si>
    <t>No specific data for blastfurnace, assume same as generic capture plant (see e.g. industry_other_paper_captured_co2)</t>
  </si>
  <si>
    <t>USD to EUR</t>
  </si>
  <si>
    <t>exchange rate 11/09/2020</t>
  </si>
  <si>
    <t>EUR</t>
  </si>
  <si>
    <t>Fixed O&amp;M</t>
  </si>
  <si>
    <t>Variable O&amp;M per full load hour</t>
  </si>
  <si>
    <t>https://refman.energytransitionmodel.com/publications/2121</t>
  </si>
  <si>
    <t xml:space="preserve"> IEA-GHG - Iron and Steel CCS Study (Techno-Economics Integrated Steel Mill) </t>
  </si>
  <si>
    <t>fixfixed_operation_and_maintenance_costs_per_year</t>
  </si>
  <si>
    <t>IEA</t>
  </si>
  <si>
    <t>industry_steel_blastfurnace_bof_captured_co2</t>
  </si>
  <si>
    <t>PBL &amp; ECN/TNO (2019) - Decarbonisation options for the Dutch steel industry (including separate Excel file with source data)</t>
  </si>
  <si>
    <t>Only process CO2 is taken into account, off-site power generation is modelled separately</t>
  </si>
  <si>
    <t>Annual steel production</t>
  </si>
  <si>
    <t>ton-HRC</t>
  </si>
  <si>
    <t>Divide total process emissions by proces emissions per ton-HRC to obtain total ton-HRC</t>
  </si>
  <si>
    <t>EUR2017/ton-HRC</t>
  </si>
  <si>
    <t>Additional CCS cost</t>
  </si>
  <si>
    <t>O&amp;M costs (excluding energy)</t>
  </si>
  <si>
    <t>Additional variable costs for CCS</t>
  </si>
  <si>
    <t>Technical specs blast furnace/BF+BOF</t>
  </si>
  <si>
    <t>Investment costs blast furnace/BF+BOF</t>
  </si>
  <si>
    <t>Capital cost BF+BOF plant</t>
  </si>
  <si>
    <t>Capital cost BF+BOF plant + CCS</t>
  </si>
  <si>
    <t>BF+BOF with CCS</t>
  </si>
  <si>
    <t>BF+BOF without CCS</t>
  </si>
  <si>
    <t>No specific data for BF+BOF, assume same as generic capture plant (see e.g. industry_other_paper_captured_co2)</t>
  </si>
  <si>
    <t xml:space="preserve">PBL - Decarbonisation options for the Dutch steel industry </t>
  </si>
  <si>
    <t>NL</t>
  </si>
  <si>
    <t>Report: https://refman.energytransitionmodel.com/publications/2122</t>
  </si>
  <si>
    <t>https://www.pbl.nl/en/publications/decarbonisation-options-for-the-dutch-steel-industry</t>
  </si>
  <si>
    <t>PBL &amp; ECN/TNO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</si>
</sst>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s>
  <fonts count="74">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
      <i/>
      <sz val="11"/>
      <color indexed="8"/>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52">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style="thick">
        <color auto="1"/>
      </right>
      <top/>
      <bottom style="medium">
        <color auto="1"/>
      </bottom>
      <diagonal/>
    </border>
    <border>
      <left/>
      <right style="thick">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53779">
    <xf numFmtId="0" fontId="0" fillId="0" borderId="0"/>
    <xf numFmtId="0" fontId="19" fillId="3" borderId="1" applyFont="0" applyBorder="0">
      <alignment vertical="center"/>
    </xf>
    <xf numFmtId="167" fontId="21" fillId="4" borderId="2">
      <alignment horizontal="right" vertical="center"/>
    </xf>
    <xf numFmtId="0" fontId="19" fillId="0" borderId="2">
      <alignment vertical="center"/>
    </xf>
    <xf numFmtId="0" fontId="22" fillId="0" borderId="0"/>
    <xf numFmtId="166" fontId="22" fillId="0" borderId="0" applyFont="0" applyFill="0" applyBorder="0" applyAlignment="0" applyProtection="0"/>
    <xf numFmtId="9" fontId="22"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7" fillId="0" borderId="0"/>
    <xf numFmtId="0" fontId="18" fillId="0" borderId="0"/>
    <xf numFmtId="9" fontId="18" fillId="0" borderId="0" applyFont="0" applyFill="0" applyBorder="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7" fillId="0" borderId="0"/>
    <xf numFmtId="0" fontId="62" fillId="0" borderId="0" applyNumberFormat="0" applyFill="0" applyBorder="0" applyAlignment="0" applyProtection="0">
      <alignment vertical="top"/>
      <protection locked="0"/>
    </xf>
    <xf numFmtId="166" fontId="17" fillId="0" borderId="0" applyFont="0" applyFill="0" applyBorder="0" applyAlignment="0" applyProtection="0"/>
    <xf numFmtId="9" fontId="17" fillId="0" borderId="0" applyFont="0" applyFill="0" applyBorder="0" applyAlignment="0" applyProtection="0"/>
    <xf numFmtId="0" fontId="29" fillId="6" borderId="0" applyNumberFormat="0" applyBorder="0" applyAlignment="0" applyProtection="0"/>
    <xf numFmtId="0" fontId="17" fillId="13" borderId="0" applyNumberFormat="0" applyBorder="0" applyAlignment="0" applyProtection="0"/>
    <xf numFmtId="0" fontId="19" fillId="36" borderId="0" applyNumberFormat="0" applyBorder="0" applyAlignment="0" applyProtection="0"/>
    <xf numFmtId="0" fontId="17" fillId="17" borderId="0" applyNumberFormat="0" applyBorder="0" applyAlignment="0" applyProtection="0"/>
    <xf numFmtId="0" fontId="19" fillId="37" borderId="0" applyNumberFormat="0" applyBorder="0" applyAlignment="0" applyProtection="0"/>
    <xf numFmtId="0" fontId="17" fillId="21" borderId="0" applyNumberFormat="0" applyBorder="0" applyAlignment="0" applyProtection="0"/>
    <xf numFmtId="0" fontId="19" fillId="38" borderId="0" applyNumberFormat="0" applyBorder="0" applyAlignment="0" applyProtection="0"/>
    <xf numFmtId="0" fontId="17" fillId="25" borderId="0" applyNumberFormat="0" applyBorder="0" applyAlignment="0" applyProtection="0"/>
    <xf numFmtId="0" fontId="19" fillId="39" borderId="0" applyNumberFormat="0" applyBorder="0" applyAlignment="0" applyProtection="0"/>
    <xf numFmtId="0" fontId="17" fillId="29" borderId="0" applyNumberFormat="0" applyBorder="0" applyAlignment="0" applyProtection="0"/>
    <xf numFmtId="0" fontId="19" fillId="40" borderId="0" applyNumberFormat="0" applyBorder="0" applyAlignment="0" applyProtection="0"/>
    <xf numFmtId="0" fontId="17" fillId="33" borderId="0" applyNumberFormat="0" applyBorder="0" applyAlignment="0" applyProtection="0"/>
    <xf numFmtId="0" fontId="19" fillId="41" borderId="0" applyNumberFormat="0" applyBorder="0" applyAlignment="0" applyProtection="0"/>
    <xf numFmtId="0" fontId="17" fillId="14" borderId="0" applyNumberFormat="0" applyBorder="0" applyAlignment="0" applyProtection="0"/>
    <xf numFmtId="0" fontId="19" fillId="42" borderId="0" applyNumberFormat="0" applyBorder="0" applyAlignment="0" applyProtection="0"/>
    <xf numFmtId="0" fontId="17" fillId="18" borderId="0" applyNumberFormat="0" applyBorder="0" applyAlignment="0" applyProtection="0"/>
    <xf numFmtId="0" fontId="19" fillId="43" borderId="0" applyNumberFormat="0" applyBorder="0" applyAlignment="0" applyProtection="0"/>
    <xf numFmtId="0" fontId="17" fillId="22" borderId="0" applyNumberFormat="0" applyBorder="0" applyAlignment="0" applyProtection="0"/>
    <xf numFmtId="0" fontId="19" fillId="44" borderId="0" applyNumberFormat="0" applyBorder="0" applyAlignment="0" applyProtection="0"/>
    <xf numFmtId="0" fontId="17" fillId="26" borderId="0" applyNumberFormat="0" applyBorder="0" applyAlignment="0" applyProtection="0"/>
    <xf numFmtId="0" fontId="19" fillId="39" borderId="0" applyNumberFormat="0" applyBorder="0" applyAlignment="0" applyProtection="0"/>
    <xf numFmtId="0" fontId="17" fillId="30" borderId="0" applyNumberFormat="0" applyBorder="0" applyAlignment="0" applyProtection="0"/>
    <xf numFmtId="0" fontId="19" fillId="42" borderId="0" applyNumberFormat="0" applyBorder="0" applyAlignment="0" applyProtection="0"/>
    <xf numFmtId="0" fontId="17" fillId="34" borderId="0" applyNumberFormat="0" applyBorder="0" applyAlignment="0" applyProtection="0"/>
    <xf numFmtId="0" fontId="19" fillId="45" borderId="0" applyNumberFormat="0" applyBorder="0" applyAlignment="0" applyProtection="0"/>
    <xf numFmtId="0" fontId="38" fillId="15" borderId="0" applyNumberFormat="0" applyBorder="0" applyAlignment="0" applyProtection="0"/>
    <xf numFmtId="0" fontId="41" fillId="46" borderId="0" applyNumberFormat="0" applyBorder="0" applyAlignment="0" applyProtection="0"/>
    <xf numFmtId="0" fontId="38" fillId="19" borderId="0" applyNumberFormat="0" applyBorder="0" applyAlignment="0" applyProtection="0"/>
    <xf numFmtId="0" fontId="41" fillId="43" borderId="0" applyNumberFormat="0" applyBorder="0" applyAlignment="0" applyProtection="0"/>
    <xf numFmtId="0" fontId="38" fillId="23" borderId="0" applyNumberFormat="0" applyBorder="0" applyAlignment="0" applyProtection="0"/>
    <xf numFmtId="0" fontId="41" fillId="44" borderId="0" applyNumberFormat="0" applyBorder="0" applyAlignment="0" applyProtection="0"/>
    <xf numFmtId="0" fontId="38" fillId="27" borderId="0" applyNumberFormat="0" applyBorder="0" applyAlignment="0" applyProtection="0"/>
    <xf numFmtId="0" fontId="41" fillId="47" borderId="0" applyNumberFormat="0" applyBorder="0" applyAlignment="0" applyProtection="0"/>
    <xf numFmtId="0" fontId="38" fillId="31" borderId="0" applyNumberFormat="0" applyBorder="0" applyAlignment="0" applyProtection="0"/>
    <xf numFmtId="0" fontId="41" fillId="48" borderId="0" applyNumberFormat="0" applyBorder="0" applyAlignment="0" applyProtection="0"/>
    <xf numFmtId="0" fontId="38" fillId="35" borderId="0" applyNumberFormat="0" applyBorder="0" applyAlignment="0" applyProtection="0"/>
    <xf numFmtId="0" fontId="41" fillId="49" borderId="0" applyNumberFormat="0" applyBorder="0" applyAlignment="0" applyProtection="0"/>
    <xf numFmtId="0" fontId="38" fillId="12" borderId="0" applyNumberFormat="0" applyBorder="0" applyAlignment="0" applyProtection="0"/>
    <xf numFmtId="0" fontId="41" fillId="50" borderId="0" applyNumberFormat="0" applyBorder="0" applyAlignment="0" applyProtection="0"/>
    <xf numFmtId="0" fontId="38" fillId="16" borderId="0" applyNumberFormat="0" applyBorder="0" applyAlignment="0" applyProtection="0"/>
    <xf numFmtId="0" fontId="41" fillId="51" borderId="0" applyNumberFormat="0" applyBorder="0" applyAlignment="0" applyProtection="0"/>
    <xf numFmtId="0" fontId="38" fillId="20" borderId="0" applyNumberFormat="0" applyBorder="0" applyAlignment="0" applyProtection="0"/>
    <xf numFmtId="0" fontId="41" fillId="52" borderId="0" applyNumberFormat="0" applyBorder="0" applyAlignment="0" applyProtection="0"/>
    <xf numFmtId="0" fontId="38" fillId="24" borderId="0" applyNumberFormat="0" applyBorder="0" applyAlignment="0" applyProtection="0"/>
    <xf numFmtId="0" fontId="41" fillId="47" borderId="0" applyNumberFormat="0" applyBorder="0" applyAlignment="0" applyProtection="0"/>
    <xf numFmtId="0" fontId="38" fillId="28" borderId="0" applyNumberFormat="0" applyBorder="0" applyAlignment="0" applyProtection="0"/>
    <xf numFmtId="0" fontId="41" fillId="48" borderId="0" applyNumberFormat="0" applyBorder="0" applyAlignment="0" applyProtection="0"/>
    <xf numFmtId="0" fontId="38" fillId="32" borderId="0" applyNumberFormat="0" applyBorder="0" applyAlignment="0" applyProtection="0"/>
    <xf numFmtId="0" fontId="41" fillId="53" borderId="0" applyNumberFormat="0" applyBorder="0" applyAlignment="0" applyProtection="0"/>
    <xf numFmtId="0" fontId="17" fillId="54" borderId="0"/>
    <xf numFmtId="0" fontId="19" fillId="3" borderId="1" applyFont="0" applyBorder="0">
      <alignment vertical="center"/>
    </xf>
    <xf numFmtId="0" fontId="39" fillId="2" borderId="0" applyNumberFormat="0" applyBorder="0" applyAlignment="0" applyProtection="0"/>
    <xf numFmtId="0" fontId="42" fillId="37" borderId="0" applyNumberFormat="0" applyBorder="0" applyAlignment="0" applyProtection="0"/>
    <xf numFmtId="0" fontId="19" fillId="0" borderId="2">
      <alignment vertical="center"/>
    </xf>
    <xf numFmtId="168" fontId="19" fillId="0" borderId="2">
      <alignment vertical="center"/>
    </xf>
    <xf numFmtId="0" fontId="33" fillId="9" borderId="7" applyNumberFormat="0" applyAlignment="0" applyProtection="0"/>
    <xf numFmtId="0" fontId="43" fillId="55" borderId="13" applyNumberFormat="0" applyAlignment="0" applyProtection="0"/>
    <xf numFmtId="0" fontId="35" fillId="10" borderId="10" applyNumberFormat="0" applyAlignment="0" applyProtection="0"/>
    <xf numFmtId="0" fontId="44" fillId="56" borderId="14" applyNumberFormat="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0" fontId="37" fillId="0" borderId="0" applyNumberFormat="0" applyFill="0" applyBorder="0" applyAlignment="0" applyProtection="0"/>
    <xf numFmtId="0" fontId="45" fillId="0" borderId="0" applyNumberFormat="0" applyFill="0" applyBorder="0" applyAlignment="0" applyProtection="0"/>
    <xf numFmtId="0" fontId="46" fillId="38" borderId="0" applyNumberFormat="0" applyBorder="0" applyAlignment="0" applyProtection="0"/>
    <xf numFmtId="0" fontId="47" fillId="0" borderId="0"/>
    <xf numFmtId="0" fontId="47" fillId="0" borderId="0" applyNumberFormat="0" applyFill="0" applyBorder="0" applyProtection="0"/>
    <xf numFmtId="0" fontId="47" fillId="0" borderId="0" applyNumberFormat="0" applyFill="0" applyBorder="0" applyProtection="0"/>
    <xf numFmtId="0" fontId="26" fillId="0" borderId="4" applyNumberFormat="0" applyFill="0" applyAlignment="0" applyProtection="0"/>
    <xf numFmtId="0" fontId="48" fillId="0" borderId="15" applyNumberFormat="0" applyFill="0" applyAlignment="0" applyProtection="0"/>
    <xf numFmtId="0" fontId="27" fillId="0" borderId="5" applyNumberFormat="0" applyFill="0" applyAlignment="0" applyProtection="0"/>
    <xf numFmtId="0" fontId="49" fillId="0" borderId="16" applyNumberFormat="0" applyFill="0" applyAlignment="0" applyProtection="0"/>
    <xf numFmtId="0" fontId="28" fillId="0" borderId="6" applyNumberFormat="0" applyFill="0" applyAlignment="0" applyProtection="0"/>
    <xf numFmtId="0" fontId="50" fillId="0" borderId="17" applyNumberFormat="0" applyFill="0" applyAlignment="0" applyProtection="0"/>
    <xf numFmtId="0" fontId="28"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Protection="0"/>
    <xf numFmtId="0" fontId="31" fillId="8" borderId="7" applyNumberFormat="0" applyAlignment="0" applyProtection="0"/>
    <xf numFmtId="0" fontId="53" fillId="41" borderId="13" applyNumberFormat="0" applyAlignment="0" applyProtection="0"/>
    <xf numFmtId="167" fontId="21" fillId="4" borderId="2">
      <alignment horizontal="right" vertical="center"/>
    </xf>
    <xf numFmtId="168" fontId="21" fillId="4" borderId="2">
      <alignment horizontal="right" vertical="center"/>
    </xf>
    <xf numFmtId="0" fontId="34" fillId="0" borderId="9" applyNumberFormat="0" applyFill="0" applyAlignment="0" applyProtection="0"/>
    <xf numFmtId="0" fontId="54" fillId="0" borderId="18" applyNumberFormat="0" applyFill="0" applyAlignment="0" applyProtection="0"/>
    <xf numFmtId="0" fontId="30" fillId="7" borderId="0" applyNumberFormat="0" applyBorder="0" applyAlignment="0" applyProtection="0"/>
    <xf numFmtId="0" fontId="55" fillId="57" borderId="0" applyNumberFormat="0" applyBorder="0" applyAlignment="0" applyProtection="0"/>
    <xf numFmtId="0" fontId="40" fillId="0" borderId="0"/>
    <xf numFmtId="0" fontId="56" fillId="0" borderId="0"/>
    <xf numFmtId="0" fontId="22" fillId="0" borderId="0"/>
    <xf numFmtId="0" fontId="22" fillId="0" borderId="0"/>
    <xf numFmtId="0" fontId="22" fillId="0" borderId="0" applyNumberFormat="0" applyFont="0" applyFill="0" applyBorder="0" applyAlignment="0" applyProtection="0"/>
    <xf numFmtId="0" fontId="22" fillId="58" borderId="0">
      <alignment vertical="center"/>
    </xf>
    <xf numFmtId="0" fontId="22" fillId="0" borderId="0" applyNumberFormat="0" applyFont="0" applyFill="0" applyBorder="0" applyAlignment="0" applyProtection="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40" fillId="0" borderId="0" applyNumberFormat="0" applyFill="0" applyBorder="0" applyProtection="0"/>
    <xf numFmtId="0" fontId="22"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22" fillId="58" borderId="0">
      <alignment vertical="center"/>
    </xf>
    <xf numFmtId="0" fontId="40" fillId="0" borderId="0" applyNumberFormat="0" applyFill="0" applyBorder="0" applyProtection="0"/>
    <xf numFmtId="0" fontId="57" fillId="0" borderId="0"/>
    <xf numFmtId="0" fontId="19" fillId="0" borderId="0"/>
    <xf numFmtId="0" fontId="57" fillId="0" borderId="0"/>
    <xf numFmtId="0" fontId="57" fillId="0" borderId="0"/>
    <xf numFmtId="0" fontId="57"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19" fillId="11" borderId="11" applyNumberFormat="0" applyFont="0" applyAlignment="0" applyProtection="0"/>
    <xf numFmtId="0" fontId="19" fillId="59" borderId="19" applyNumberFormat="0" applyFont="0" applyAlignment="0" applyProtection="0"/>
    <xf numFmtId="0" fontId="32" fillId="9" borderId="8" applyNumberFormat="0" applyAlignment="0" applyProtection="0"/>
    <xf numFmtId="0" fontId="58" fillId="55" borderId="2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6" fillId="0" borderId="0" applyFont="0" applyFill="0" applyBorder="0" applyAlignment="0" applyProtection="0"/>
    <xf numFmtId="9" fontId="22" fillId="0" borderId="0" applyFont="0" applyFill="0" applyBorder="0" applyAlignment="0" applyProtection="0"/>
    <xf numFmtId="0" fontId="23" fillId="0" borderId="0" applyNumberFormat="0" applyFill="0" applyBorder="0" applyProtection="0"/>
    <xf numFmtId="0" fontId="23" fillId="0" borderId="0" applyNumberFormat="0" applyFill="0" applyBorder="0" applyProtection="0"/>
    <xf numFmtId="0" fontId="59" fillId="0" borderId="0" applyNumberFormat="0" applyFill="0" applyBorder="0" applyAlignment="0" applyProtection="0"/>
    <xf numFmtId="0" fontId="20" fillId="0" borderId="12" applyNumberFormat="0" applyFill="0" applyAlignment="0" applyProtection="0"/>
    <xf numFmtId="0" fontId="60" fillId="0" borderId="21" applyNumberFormat="0" applyFill="0" applyAlignment="0" applyProtection="0"/>
    <xf numFmtId="0" fontId="36" fillId="0" borderId="0" applyNumberFormat="0" applyFill="0" applyBorder="0" applyAlignment="0" applyProtection="0"/>
    <xf numFmtId="0" fontId="61" fillId="0" borderId="0" applyNumberFormat="0" applyFill="0" applyBorder="0" applyAlignment="0" applyProtection="0"/>
    <xf numFmtId="0" fontId="17" fillId="0" borderId="0"/>
    <xf numFmtId="166"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4" fontId="17" fillId="0" borderId="0" applyFont="0" applyFill="0" applyBorder="0" applyAlignment="0" applyProtection="0"/>
    <xf numFmtId="164" fontId="17"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6" fillId="0" borderId="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4" fontId="16" fillId="0" borderId="0" applyFont="0" applyFill="0" applyBorder="0" applyAlignment="0" applyProtection="0"/>
    <xf numFmtId="164" fontId="16"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3" fillId="55" borderId="13" applyNumberFormat="0" applyAlignment="0" applyProtection="0"/>
    <xf numFmtId="164" fontId="16" fillId="0" borderId="0" applyFont="0" applyFill="0" applyBorder="0" applyAlignment="0" applyProtection="0"/>
    <xf numFmtId="164" fontId="16"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5" fillId="0" borderId="0"/>
    <xf numFmtId="0" fontId="18" fillId="0" borderId="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53" fillId="41" borderId="24" applyNumberFormat="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8">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15" fillId="0" borderId="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3" fillId="41" borderId="24"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22" fillId="0" borderId="0">
      <alignment horizontal="center"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7"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5" fillId="54" borderId="0"/>
    <xf numFmtId="167"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43" fillId="55"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168"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7" fontId="21" fillId="4" borderId="22">
      <alignment horizontal="right" vertical="center"/>
    </xf>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54" borderId="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4" fontId="15" fillId="0" borderId="0" applyFont="0" applyFill="0" applyBorder="0" applyAlignment="0" applyProtection="0"/>
    <xf numFmtId="164"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3" fillId="0" borderId="0" applyNumberFormat="0" applyFill="0" applyBorder="0" applyAlignment="0" applyProtection="0">
      <alignment vertical="top"/>
      <protection locked="0"/>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7"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5" fillId="54" borderId="0"/>
    <xf numFmtId="167"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9" fillId="0" borderId="22">
      <alignment vertical="center"/>
    </xf>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9" fillId="59" borderId="19" applyNumberFormat="0" applyFont="0" applyAlignment="0" applyProtection="0"/>
    <xf numFmtId="0" fontId="15" fillId="17" borderId="0" applyNumberFormat="0" applyBorder="0" applyAlignment="0" applyProtection="0"/>
    <xf numFmtId="0" fontId="43" fillId="55" borderId="13" applyNumberFormat="0" applyAlignment="0" applyProtection="0"/>
    <xf numFmtId="0" fontId="15" fillId="21" borderId="0" applyNumberFormat="0" applyBorder="0" applyAlignment="0" applyProtection="0"/>
    <xf numFmtId="0" fontId="19" fillId="0" borderId="22">
      <alignment vertical="center"/>
    </xf>
    <xf numFmtId="0" fontId="15" fillId="25" borderId="0" applyNumberFormat="0" applyBorder="0" applyAlignment="0" applyProtection="0"/>
    <xf numFmtId="168" fontId="19" fillId="0" borderId="22">
      <alignment vertical="center"/>
    </xf>
    <xf numFmtId="0" fontId="15" fillId="29" borderId="0" applyNumberFormat="0" applyBorder="0" applyAlignment="0" applyProtection="0"/>
    <xf numFmtId="0" fontId="53" fillId="41" borderId="13" applyNumberFormat="0" applyAlignment="0" applyProtection="0"/>
    <xf numFmtId="0" fontId="15" fillId="33" borderId="0" applyNumberFormat="0" applyBorder="0" applyAlignment="0" applyProtection="0"/>
    <xf numFmtId="167" fontId="21" fillId="4" borderId="22">
      <alignment horizontal="right" vertical="center"/>
    </xf>
    <xf numFmtId="0" fontId="15" fillId="14" borderId="0" applyNumberFormat="0" applyBorder="0" applyAlignment="0" applyProtection="0"/>
    <xf numFmtId="168" fontId="21" fillId="4" borderId="22">
      <alignment horizontal="right" vertical="center"/>
    </xf>
    <xf numFmtId="0" fontId="15" fillId="18" borderId="0" applyNumberFormat="0" applyBorder="0" applyAlignment="0" applyProtection="0"/>
    <xf numFmtId="168" fontId="21" fillId="4" borderId="22">
      <alignment horizontal="right" vertical="center"/>
    </xf>
    <xf numFmtId="0" fontId="15" fillId="22" borderId="0" applyNumberFormat="0" applyBorder="0" applyAlignment="0" applyProtection="0"/>
    <xf numFmtId="168" fontId="21" fillId="4" borderId="22">
      <alignment horizontal="right" vertical="center"/>
    </xf>
    <xf numFmtId="0" fontId="15" fillId="26" borderId="0" applyNumberFormat="0" applyBorder="0" applyAlignment="0" applyProtection="0"/>
    <xf numFmtId="167" fontId="21" fillId="4" borderId="22">
      <alignment horizontal="right" vertical="center"/>
    </xf>
    <xf numFmtId="0" fontId="15" fillId="30" borderId="0" applyNumberFormat="0" applyBorder="0" applyAlignment="0" applyProtection="0"/>
    <xf numFmtId="168" fontId="19" fillId="0" borderId="22">
      <alignment vertical="center"/>
    </xf>
    <xf numFmtId="0" fontId="15" fillId="34" borderId="0" applyNumberFormat="0" applyBorder="0" applyAlignment="0" applyProtection="0"/>
    <xf numFmtId="0" fontId="53" fillId="41" borderId="13" applyNumberFormat="0" applyAlignment="0" applyProtection="0"/>
    <xf numFmtId="0" fontId="15" fillId="54" borderId="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58" fillId="55" borderId="20"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7" fontId="21" fillId="4" borderId="22">
      <alignment horizontal="right" vertical="center"/>
    </xf>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5" fillId="54" borderId="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4" fontId="15" fillId="0" borderId="0" applyFont="0" applyFill="0" applyBorder="0" applyAlignment="0" applyProtection="0"/>
    <xf numFmtId="164"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5" fillId="0" borderId="0"/>
    <xf numFmtId="0" fontId="19" fillId="59" borderId="19" applyNumberFormat="0" applyFont="0" applyAlignment="0" applyProtection="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21" fillId="4" borderId="22">
      <alignment horizontal="right" vertical="center"/>
    </xf>
    <xf numFmtId="168" fontId="19" fillId="0" borderId="22">
      <alignment vertical="center"/>
    </xf>
    <xf numFmtId="168"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53" fillId="41" borderId="13" applyNumberFormat="0" applyAlignment="0" applyProtection="0"/>
    <xf numFmtId="168"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0" fontId="19" fillId="0" borderId="22">
      <alignment vertical="center"/>
    </xf>
    <xf numFmtId="168" fontId="21" fillId="4" borderId="22">
      <alignment horizontal="right" vertical="center"/>
    </xf>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43" fillId="55" borderId="13" applyNumberFormat="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167" fontId="21"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8"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7"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8" fontId="19" fillId="0" borderId="22">
      <alignment vertical="center"/>
    </xf>
    <xf numFmtId="0" fontId="60" fillId="0" borderId="21" applyNumberFormat="0" applyFill="0" applyAlignment="0" applyProtection="0"/>
    <xf numFmtId="167" fontId="21" fillId="4" borderId="22">
      <alignment horizontal="righ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167"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8" fontId="19" fillId="0" borderId="22">
      <alignment vertical="center"/>
    </xf>
    <xf numFmtId="167"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7"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168"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7"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168" fontId="19" fillId="0" borderId="28">
      <alignmen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8" fontId="19" fillId="0" borderId="28">
      <alignmen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19" fillId="0" borderId="28">
      <alignment vertical="center"/>
    </xf>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168" fontId="19" fillId="0" borderId="28">
      <alignment vertical="center"/>
    </xf>
    <xf numFmtId="167"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168"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8" fontId="19" fillId="0" borderId="28">
      <alignment vertical="center"/>
    </xf>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167"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167"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167" fontId="21" fillId="4" borderId="28">
      <alignment horizontal="righ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167"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8" fontId="19" fillId="0" borderId="28">
      <alignmen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7"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7"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168"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7"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167" fontId="21" fillId="4" borderId="28">
      <alignment horizontal="righ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7"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7"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7"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167"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7"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168"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7"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4" fillId="0" borderId="0"/>
    <xf numFmtId="9" fontId="64"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9" fontId="18" fillId="0" borderId="0" applyFont="0" applyFill="0" applyBorder="0" applyAlignment="0" applyProtection="0"/>
  </cellStyleXfs>
  <cellXfs count="176">
    <xf numFmtId="0" fontId="0" fillId="0" borderId="0" xfId="0"/>
    <xf numFmtId="0" fontId="66" fillId="60" borderId="33" xfId="0" applyFont="1" applyFill="1" applyBorder="1"/>
    <xf numFmtId="0" fontId="68" fillId="60" borderId="33" xfId="0" applyFont="1" applyFill="1" applyBorder="1" applyAlignment="1">
      <alignment vertical="center"/>
    </xf>
    <xf numFmtId="0" fontId="68" fillId="60" borderId="3" xfId="0" applyFont="1" applyFill="1" applyBorder="1" applyAlignment="1">
      <alignment vertical="center"/>
    </xf>
    <xf numFmtId="0" fontId="66" fillId="60" borderId="0" xfId="0" applyFont="1" applyFill="1" applyBorder="1"/>
    <xf numFmtId="0"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horizontal="right" vertical="center"/>
    </xf>
    <xf numFmtId="2" fontId="65" fillId="5" borderId="0" xfId="0" applyNumberFormat="1" applyFont="1" applyFill="1" applyBorder="1" applyAlignment="1" applyProtection="1">
      <alignment horizontal="right" vertical="center"/>
    </xf>
    <xf numFmtId="0" fontId="65" fillId="0" borderId="0" xfId="0" applyNumberFormat="1" applyFont="1" applyFill="1" applyBorder="1" applyAlignment="1" applyProtection="1">
      <alignment horizontal="left" vertical="center"/>
    </xf>
    <xf numFmtId="0" fontId="65" fillId="5" borderId="0" xfId="0" applyFont="1" applyFill="1" applyBorder="1"/>
    <xf numFmtId="0" fontId="65" fillId="5" borderId="31" xfId="0" applyFont="1" applyFill="1" applyBorder="1"/>
    <xf numFmtId="0" fontId="65" fillId="5" borderId="35" xfId="0" applyFont="1" applyFill="1" applyBorder="1"/>
    <xf numFmtId="0" fontId="65" fillId="0" borderId="35" xfId="0" applyFont="1" applyFill="1" applyBorder="1"/>
    <xf numFmtId="0" fontId="67" fillId="0" borderId="35" xfId="0" applyFont="1" applyFill="1" applyBorder="1"/>
    <xf numFmtId="49" fontId="65" fillId="5" borderId="0" xfId="0" applyNumberFormat="1" applyFont="1" applyFill="1" applyBorder="1"/>
    <xf numFmtId="49" fontId="65" fillId="5" borderId="35" xfId="0" applyNumberFormat="1" applyFont="1" applyFill="1" applyBorder="1"/>
    <xf numFmtId="0" fontId="65" fillId="5" borderId="30" xfId="0" applyFont="1" applyFill="1" applyBorder="1"/>
    <xf numFmtId="0" fontId="14" fillId="5" borderId="0" xfId="0" applyFont="1" applyFill="1" applyBorder="1"/>
    <xf numFmtId="0" fontId="66" fillId="0" borderId="0" xfId="0" applyFont="1" applyFill="1" applyBorder="1"/>
    <xf numFmtId="0" fontId="65" fillId="0" borderId="42" xfId="0" applyFont="1" applyFill="1" applyBorder="1"/>
    <xf numFmtId="0" fontId="65" fillId="5" borderId="32" xfId="0" applyFont="1" applyFill="1" applyBorder="1"/>
    <xf numFmtId="0" fontId="65" fillId="5" borderId="0" xfId="0" applyFont="1" applyFill="1"/>
    <xf numFmtId="0" fontId="66" fillId="60" borderId="43" xfId="0" applyFont="1" applyFill="1" applyBorder="1"/>
    <xf numFmtId="0" fontId="66" fillId="60" borderId="23" xfId="0" applyFont="1" applyFill="1" applyBorder="1"/>
    <xf numFmtId="0" fontId="14" fillId="5" borderId="23" xfId="0" applyFont="1" applyFill="1" applyBorder="1"/>
    <xf numFmtId="0" fontId="69" fillId="60" borderId="0" xfId="0" applyFont="1" applyFill="1" applyBorder="1"/>
    <xf numFmtId="0" fontId="14" fillId="5" borderId="33" xfId="0" applyFont="1" applyFill="1" applyBorder="1"/>
    <xf numFmtId="0" fontId="65" fillId="5" borderId="45" xfId="0" applyFont="1" applyFill="1" applyBorder="1"/>
    <xf numFmtId="0" fontId="67" fillId="60" borderId="0" xfId="0" applyFont="1" applyFill="1" applyBorder="1"/>
    <xf numFmtId="0" fontId="65" fillId="5" borderId="0" xfId="0" applyNumberFormat="1" applyFont="1" applyFill="1" applyBorder="1" applyAlignment="1" applyProtection="1">
      <alignment horizontal="left" vertical="center"/>
    </xf>
    <xf numFmtId="0" fontId="13" fillId="5" borderId="0" xfId="0" applyFont="1" applyFill="1"/>
    <xf numFmtId="0" fontId="13" fillId="5" borderId="0" xfId="0" applyFont="1" applyFill="1" applyBorder="1"/>
    <xf numFmtId="0" fontId="13" fillId="5" borderId="29" xfId="0" applyFont="1" applyFill="1" applyBorder="1"/>
    <xf numFmtId="0" fontId="13" fillId="5" borderId="41" xfId="0" applyFont="1" applyFill="1" applyBorder="1"/>
    <xf numFmtId="0" fontId="13" fillId="0" borderId="0" xfId="0" applyFont="1" applyFill="1" applyBorder="1"/>
    <xf numFmtId="0" fontId="13" fillId="5" borderId="32" xfId="0" applyFont="1" applyFill="1" applyBorder="1"/>
    <xf numFmtId="167" fontId="13" fillId="5" borderId="44" xfId="0" applyNumberFormat="1"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0" fontId="65" fillId="5" borderId="43" xfId="0" applyFont="1" applyFill="1" applyBorder="1"/>
    <xf numFmtId="0" fontId="12" fillId="5" borderId="23" xfId="0" applyFont="1" applyFill="1" applyBorder="1"/>
    <xf numFmtId="0" fontId="12" fillId="5" borderId="39" xfId="0" applyFont="1" applyFill="1" applyBorder="1"/>
    <xf numFmtId="0" fontId="65" fillId="5" borderId="33" xfId="0" applyFont="1" applyFill="1" applyBorder="1"/>
    <xf numFmtId="0" fontId="12" fillId="5" borderId="0" xfId="0" applyFont="1" applyFill="1" applyBorder="1"/>
    <xf numFmtId="0" fontId="12" fillId="5" borderId="34" xfId="0" applyFont="1" applyFill="1" applyBorder="1"/>
    <xf numFmtId="0" fontId="72" fillId="5" borderId="0" xfId="0" applyFont="1" applyFill="1" applyBorder="1"/>
    <xf numFmtId="0" fontId="12" fillId="5" borderId="44" xfId="0" applyFont="1" applyFill="1" applyBorder="1"/>
    <xf numFmtId="0" fontId="12" fillId="61" borderId="0" xfId="0" applyFont="1" applyFill="1" applyBorder="1"/>
    <xf numFmtId="0" fontId="12" fillId="62" borderId="0" xfId="0" applyFont="1" applyFill="1" applyBorder="1"/>
    <xf numFmtId="0" fontId="12" fillId="63" borderId="0" xfId="0" applyFont="1" applyFill="1" applyBorder="1"/>
    <xf numFmtId="0" fontId="12" fillId="64" borderId="0" xfId="0" applyFont="1" applyFill="1" applyBorder="1"/>
    <xf numFmtId="0" fontId="12" fillId="5" borderId="33" xfId="0" applyFont="1" applyFill="1" applyBorder="1"/>
    <xf numFmtId="0" fontId="12" fillId="65" borderId="0" xfId="0" applyFont="1" applyFill="1" applyBorder="1"/>
    <xf numFmtId="0" fontId="12" fillId="66" borderId="0" xfId="0" applyFont="1" applyFill="1" applyBorder="1"/>
    <xf numFmtId="0" fontId="12" fillId="67" borderId="0" xfId="0" applyFont="1" applyFill="1" applyBorder="1"/>
    <xf numFmtId="0" fontId="12" fillId="68" borderId="0" xfId="0" applyFont="1" applyFill="1" applyBorder="1"/>
    <xf numFmtId="0" fontId="12" fillId="5" borderId="3" xfId="0" applyFont="1" applyFill="1" applyBorder="1"/>
    <xf numFmtId="0" fontId="12" fillId="5" borderId="35" xfId="0" applyFont="1" applyFill="1" applyBorder="1"/>
    <xf numFmtId="0" fontId="12" fillId="5" borderId="40" xfId="0" applyFont="1" applyFill="1" applyBorder="1"/>
    <xf numFmtId="0" fontId="65" fillId="5" borderId="35" xfId="0" applyNumberFormat="1" applyFont="1" applyFill="1" applyBorder="1" applyAlignment="1" applyProtection="1">
      <alignment vertical="center"/>
    </xf>
    <xf numFmtId="1" fontId="65" fillId="5" borderId="23" xfId="0" applyNumberFormat="1" applyFont="1" applyFill="1" applyBorder="1" applyAlignment="1" applyProtection="1">
      <alignment vertical="center"/>
    </xf>
    <xf numFmtId="167" fontId="70" fillId="5" borderId="46" xfId="0" applyNumberFormat="1" applyFont="1" applyFill="1" applyBorder="1"/>
    <xf numFmtId="0" fontId="71" fillId="69" borderId="0" xfId="0" applyFont="1" applyFill="1" applyBorder="1" applyAlignment="1">
      <alignment horizontal="left" vertical="top" wrapText="1"/>
    </xf>
    <xf numFmtId="0" fontId="66" fillId="5" borderId="0" xfId="0" applyFont="1" applyFill="1" applyBorder="1"/>
    <xf numFmtId="170" fontId="13" fillId="5" borderId="0" xfId="0" applyNumberFormat="1" applyFont="1" applyFill="1" applyBorder="1"/>
    <xf numFmtId="167" fontId="13" fillId="5" borderId="0" xfId="0" applyNumberFormat="1" applyFont="1" applyFill="1" applyBorder="1"/>
    <xf numFmtId="0" fontId="13" fillId="5" borderId="31" xfId="0" applyFont="1" applyFill="1" applyBorder="1"/>
    <xf numFmtId="0" fontId="11" fillId="5" borderId="44" xfId="0" applyFont="1" applyFill="1" applyBorder="1"/>
    <xf numFmtId="0" fontId="10" fillId="5" borderId="0" xfId="0" applyFont="1" applyFill="1"/>
    <xf numFmtId="0" fontId="10" fillId="5" borderId="29" xfId="0" applyFont="1" applyFill="1" applyBorder="1"/>
    <xf numFmtId="0" fontId="10" fillId="5" borderId="30" xfId="0" applyFont="1" applyFill="1" applyBorder="1"/>
    <xf numFmtId="0" fontId="10" fillId="5" borderId="41" xfId="0" applyFont="1" applyFill="1" applyBorder="1"/>
    <xf numFmtId="0" fontId="65" fillId="5" borderId="42" xfId="0" applyFont="1" applyFill="1" applyBorder="1"/>
    <xf numFmtId="0" fontId="10" fillId="5" borderId="32" xfId="0" applyFont="1" applyFill="1" applyBorder="1"/>
    <xf numFmtId="0" fontId="10" fillId="5" borderId="0" xfId="0" applyFont="1" applyFill="1" applyBorder="1"/>
    <xf numFmtId="0" fontId="10" fillId="5" borderId="31" xfId="0" applyFont="1" applyFill="1" applyBorder="1"/>
    <xf numFmtId="9" fontId="10" fillId="5" borderId="0" xfId="0" applyNumberFormat="1" applyFont="1" applyFill="1" applyBorder="1"/>
    <xf numFmtId="0" fontId="71" fillId="69" borderId="0" xfId="0" applyFont="1" applyFill="1" applyBorder="1"/>
    <xf numFmtId="0" fontId="10" fillId="5" borderId="36" xfId="0" applyFont="1" applyFill="1" applyBorder="1"/>
    <xf numFmtId="0" fontId="10" fillId="5" borderId="37" xfId="0" applyFont="1" applyFill="1" applyBorder="1"/>
    <xf numFmtId="0" fontId="10" fillId="5" borderId="38" xfId="0" applyFont="1" applyFill="1" applyBorder="1"/>
    <xf numFmtId="49" fontId="10" fillId="5" borderId="0" xfId="0" applyNumberFormat="1" applyFont="1" applyFill="1"/>
    <xf numFmtId="49" fontId="10" fillId="5" borderId="30" xfId="0" applyNumberFormat="1" applyFont="1" applyFill="1" applyBorder="1"/>
    <xf numFmtId="49" fontId="10" fillId="5" borderId="0" xfId="0" applyNumberFormat="1" applyFont="1" applyFill="1" applyBorder="1"/>
    <xf numFmtId="0" fontId="10" fillId="5" borderId="42" xfId="0" applyFont="1" applyFill="1" applyBorder="1"/>
    <xf numFmtId="0" fontId="10" fillId="0" borderId="0" xfId="0" applyFont="1" applyFill="1" applyBorder="1" applyAlignment="1">
      <alignment vertical="top"/>
    </xf>
    <xf numFmtId="0" fontId="10" fillId="0" borderId="37" xfId="0" applyFont="1" applyFill="1" applyBorder="1" applyAlignment="1">
      <alignment vertical="top"/>
    </xf>
    <xf numFmtId="0" fontId="10" fillId="5" borderId="0" xfId="0" applyNumberFormat="1" applyFont="1" applyFill="1" applyBorder="1" applyAlignment="1" applyProtection="1">
      <alignment horizontal="left" vertical="center"/>
    </xf>
    <xf numFmtId="1" fontId="10" fillId="5" borderId="0" xfId="0" applyNumberFormat="1" applyFont="1" applyFill="1" applyBorder="1" applyAlignment="1" applyProtection="1">
      <alignment vertical="center"/>
    </xf>
    <xf numFmtId="1" fontId="10" fillId="5" borderId="23" xfId="0" applyNumberFormat="1" applyFont="1" applyFill="1" applyBorder="1" applyAlignment="1" applyProtection="1">
      <alignment vertical="center"/>
    </xf>
    <xf numFmtId="0" fontId="10" fillId="0" borderId="0" xfId="0" applyFont="1" applyFill="1" applyBorder="1"/>
    <xf numFmtId="0" fontId="10" fillId="0" borderId="0" xfId="0" applyNumberFormat="1" applyFont="1" applyFill="1" applyBorder="1" applyAlignment="1" applyProtection="1">
      <alignment horizontal="left" vertical="center"/>
    </xf>
    <xf numFmtId="169" fontId="10" fillId="0" borderId="0" xfId="0" applyNumberFormat="1" applyFont="1" applyFill="1" applyBorder="1" applyAlignment="1" applyProtection="1">
      <alignment vertical="center"/>
    </xf>
    <xf numFmtId="169" fontId="10" fillId="5" borderId="0" xfId="0" applyNumberFormat="1" applyFont="1" applyFill="1" applyBorder="1" applyAlignment="1" applyProtection="1">
      <alignment vertical="center"/>
    </xf>
    <xf numFmtId="1" fontId="10" fillId="5" borderId="44" xfId="0" applyNumberFormat="1" applyFont="1" applyFill="1" applyBorder="1" applyAlignment="1" applyProtection="1">
      <alignment vertical="center"/>
    </xf>
    <xf numFmtId="0" fontId="10" fillId="0" borderId="0" xfId="0" applyFont="1" applyFill="1"/>
    <xf numFmtId="10" fontId="10" fillId="5" borderId="0" xfId="0" applyNumberFormat="1" applyFont="1" applyFill="1" applyBorder="1" applyAlignment="1" applyProtection="1">
      <alignment horizontal="left" vertical="center" indent="2"/>
    </xf>
    <xf numFmtId="2" fontId="10" fillId="5" borderId="0" xfId="0" applyNumberFormat="1" applyFont="1" applyFill="1" applyBorder="1" applyAlignment="1" applyProtection="1">
      <alignment horizontal="right" vertical="center"/>
    </xf>
    <xf numFmtId="0" fontId="10" fillId="0" borderId="0" xfId="0" applyNumberFormat="1" applyFont="1" applyFill="1" applyBorder="1" applyAlignment="1" applyProtection="1">
      <alignment horizontal="left" vertical="center" indent="2"/>
    </xf>
    <xf numFmtId="1" fontId="10" fillId="5" borderId="44" xfId="0" applyNumberFormat="1" applyFont="1" applyFill="1" applyBorder="1" applyAlignment="1" applyProtection="1">
      <alignment horizontal="right" vertical="center"/>
    </xf>
    <xf numFmtId="1" fontId="10" fillId="5" borderId="0" xfId="0" applyNumberFormat="1" applyFont="1" applyFill="1" applyBorder="1" applyAlignment="1" applyProtection="1">
      <alignment horizontal="right" vertical="center"/>
    </xf>
    <xf numFmtId="167" fontId="10" fillId="5" borderId="46" xfId="0" applyNumberFormat="1" applyFont="1" applyFill="1" applyBorder="1" applyAlignment="1" applyProtection="1">
      <alignment horizontal="right" vertical="center"/>
    </xf>
    <xf numFmtId="2" fontId="10" fillId="5" borderId="44" xfId="0" applyNumberFormat="1" applyFont="1" applyFill="1" applyBorder="1" applyAlignment="1" applyProtection="1">
      <alignment horizontal="right" vertical="center"/>
    </xf>
    <xf numFmtId="3" fontId="10" fillId="0" borderId="0" xfId="0" applyNumberFormat="1" applyFont="1" applyFill="1" applyBorder="1" applyAlignment="1" applyProtection="1">
      <alignment horizontal="left" vertical="center" indent="3"/>
    </xf>
    <xf numFmtId="2" fontId="10" fillId="5" borderId="0" xfId="0" applyNumberFormat="1" applyFont="1" applyFill="1" applyBorder="1"/>
    <xf numFmtId="3" fontId="10" fillId="0" borderId="37" xfId="0" applyNumberFormat="1" applyFont="1" applyFill="1" applyBorder="1" applyAlignment="1" applyProtection="1">
      <alignment horizontal="left" vertical="center" indent="3"/>
    </xf>
    <xf numFmtId="0" fontId="9" fillId="5" borderId="0" xfId="0" applyFont="1" applyFill="1" applyBorder="1"/>
    <xf numFmtId="0" fontId="8" fillId="0" borderId="0" xfId="0" applyFont="1" applyFill="1"/>
    <xf numFmtId="0" fontId="71" fillId="69" borderId="44" xfId="0" applyFont="1" applyFill="1" applyBorder="1"/>
    <xf numFmtId="0" fontId="7" fillId="0" borderId="0" xfId="0" applyNumberFormat="1" applyFont="1" applyFill="1" applyBorder="1" applyAlignment="1" applyProtection="1">
      <alignment horizontal="left" vertical="center"/>
    </xf>
    <xf numFmtId="0" fontId="7" fillId="0" borderId="0" xfId="0" applyFont="1" applyFill="1" applyBorder="1"/>
    <xf numFmtId="0" fontId="7" fillId="5" borderId="0" xfId="0" applyFont="1" applyFill="1" applyBorder="1"/>
    <xf numFmtId="169" fontId="7" fillId="0" borderId="0" xfId="0" applyNumberFormat="1" applyFont="1" applyFill="1" applyBorder="1" applyAlignment="1" applyProtection="1">
      <alignment vertical="center"/>
    </xf>
    <xf numFmtId="0" fontId="7" fillId="0" borderId="0" xfId="0" applyNumberFormat="1" applyFont="1" applyFill="1" applyBorder="1" applyAlignment="1" applyProtection="1">
      <alignment horizontal="left" vertical="center" indent="2"/>
    </xf>
    <xf numFmtId="0" fontId="6" fillId="5" borderId="0" xfId="0" applyFont="1" applyFill="1"/>
    <xf numFmtId="0" fontId="6" fillId="5" borderId="32" xfId="0" applyFont="1" applyFill="1" applyBorder="1"/>
    <xf numFmtId="49" fontId="65" fillId="5" borderId="0" xfId="0" applyNumberFormat="1" applyFont="1" applyFill="1"/>
    <xf numFmtId="0" fontId="5" fillId="5" borderId="0" xfId="0" applyFont="1" applyFill="1"/>
    <xf numFmtId="0" fontId="4" fillId="5" borderId="0" xfId="0" applyFont="1" applyFill="1"/>
    <xf numFmtId="0" fontId="4" fillId="5" borderId="32" xfId="0" applyFont="1" applyFill="1" applyBorder="1"/>
    <xf numFmtId="0" fontId="4" fillId="0" borderId="0" xfId="0" applyFont="1" applyAlignment="1">
      <alignment horizontal="left" vertical="center" indent="2"/>
    </xf>
    <xf numFmtId="0" fontId="4" fillId="0" borderId="0" xfId="0" applyFont="1" applyAlignment="1">
      <alignment horizontal="left" vertical="center"/>
    </xf>
    <xf numFmtId="169" fontId="4" fillId="0" borderId="0" xfId="0" applyNumberFormat="1" applyFont="1" applyAlignment="1">
      <alignment vertical="center"/>
    </xf>
    <xf numFmtId="169" fontId="4" fillId="5" borderId="0" xfId="0" applyNumberFormat="1" applyFont="1" applyFill="1" applyAlignment="1">
      <alignment vertical="center"/>
    </xf>
    <xf numFmtId="1" fontId="4" fillId="5" borderId="44" xfId="0" applyNumberFormat="1" applyFont="1" applyFill="1" applyBorder="1" applyAlignment="1">
      <alignment vertical="center"/>
    </xf>
    <xf numFmtId="1" fontId="4" fillId="5" borderId="44" xfId="0" applyNumberFormat="1" applyFont="1" applyFill="1" applyBorder="1" applyAlignment="1">
      <alignment horizontal="right" vertical="center"/>
    </xf>
    <xf numFmtId="0" fontId="4" fillId="0" borderId="0" xfId="0" applyFont="1"/>
    <xf numFmtId="0" fontId="4" fillId="5" borderId="31" xfId="0" applyFont="1" applyFill="1" applyBorder="1"/>
    <xf numFmtId="0" fontId="66" fillId="0" borderId="0" xfId="0" applyFont="1"/>
    <xf numFmtId="0" fontId="4" fillId="5" borderId="44" xfId="0" applyFont="1" applyFill="1" applyBorder="1"/>
    <xf numFmtId="0" fontId="3" fillId="5" borderId="0" xfId="0" applyFont="1" applyFill="1" applyBorder="1"/>
    <xf numFmtId="0" fontId="2" fillId="5" borderId="0" xfId="0" applyFont="1" applyFill="1" applyBorder="1"/>
    <xf numFmtId="0" fontId="2" fillId="5" borderId="0" xfId="0" applyFont="1" applyFill="1" applyBorder="1" applyAlignment="1">
      <alignment wrapText="1"/>
    </xf>
    <xf numFmtId="0" fontId="10" fillId="5" borderId="44" xfId="0" applyFont="1" applyFill="1" applyBorder="1"/>
    <xf numFmtId="0" fontId="2" fillId="5" borderId="44" xfId="0" applyFont="1" applyFill="1" applyBorder="1"/>
    <xf numFmtId="0" fontId="2" fillId="5" borderId="0" xfId="0" applyFont="1" applyFill="1"/>
    <xf numFmtId="0" fontId="10" fillId="5" borderId="23" xfId="0" applyFont="1" applyFill="1" applyBorder="1"/>
    <xf numFmtId="0" fontId="10" fillId="5" borderId="48" xfId="0" applyFont="1" applyFill="1" applyBorder="1"/>
    <xf numFmtId="0" fontId="65" fillId="5" borderId="48" xfId="0" applyFont="1" applyFill="1" applyBorder="1"/>
    <xf numFmtId="0" fontId="10" fillId="5" borderId="47" xfId="0" applyFont="1" applyFill="1" applyBorder="1"/>
    <xf numFmtId="9" fontId="10" fillId="5" borderId="44" xfId="53778" applyFont="1" applyFill="1" applyBorder="1"/>
    <xf numFmtId="1" fontId="10" fillId="5" borderId="0" xfId="0" applyNumberFormat="1" applyFont="1" applyFill="1" applyBorder="1"/>
    <xf numFmtId="0" fontId="0" fillId="5" borderId="0" xfId="0" applyFill="1"/>
    <xf numFmtId="0" fontId="73" fillId="5" borderId="0" xfId="0" applyFont="1" applyFill="1"/>
    <xf numFmtId="9" fontId="13" fillId="5" borderId="44" xfId="53778" applyFont="1" applyFill="1" applyBorder="1"/>
    <xf numFmtId="49" fontId="66" fillId="5" borderId="0" xfId="0" applyNumberFormat="1" applyFont="1" applyFill="1" applyBorder="1" applyAlignment="1">
      <alignment horizontal="left"/>
    </xf>
    <xf numFmtId="0" fontId="66" fillId="60" borderId="35" xfId="0" applyFont="1" applyFill="1" applyBorder="1"/>
    <xf numFmtId="0" fontId="67" fillId="60" borderId="49" xfId="0" applyFont="1" applyFill="1" applyBorder="1"/>
    <xf numFmtId="0" fontId="66" fillId="60" borderId="50" xfId="0" applyFont="1" applyFill="1" applyBorder="1"/>
    <xf numFmtId="0" fontId="14" fillId="5" borderId="51" xfId="0" applyFont="1" applyFill="1" applyBorder="1"/>
    <xf numFmtId="0" fontId="14" fillId="5" borderId="34" xfId="0" applyFont="1" applyFill="1" applyBorder="1"/>
    <xf numFmtId="0" fontId="14" fillId="5" borderId="40" xfId="0" applyFont="1" applyFill="1" applyBorder="1"/>
    <xf numFmtId="0" fontId="71" fillId="69" borderId="43" xfId="0" applyFont="1" applyFill="1" applyBorder="1" applyAlignment="1">
      <alignment horizontal="left" vertical="top" wrapText="1"/>
    </xf>
    <xf numFmtId="0" fontId="71" fillId="69" borderId="23" xfId="0" applyFont="1" applyFill="1" applyBorder="1" applyAlignment="1">
      <alignment horizontal="left" vertical="top" wrapText="1"/>
    </xf>
    <xf numFmtId="0" fontId="71" fillId="69" borderId="39" xfId="0" applyFont="1" applyFill="1" applyBorder="1" applyAlignment="1">
      <alignment horizontal="left" vertical="top" wrapText="1"/>
    </xf>
    <xf numFmtId="0" fontId="71" fillId="69" borderId="33" xfId="0" applyFont="1" applyFill="1" applyBorder="1" applyAlignment="1">
      <alignment horizontal="left" vertical="top" wrapText="1"/>
    </xf>
    <xf numFmtId="0" fontId="71" fillId="69" borderId="0" xfId="0" applyFont="1" applyFill="1" applyBorder="1" applyAlignment="1">
      <alignment horizontal="left" vertical="top" wrapText="1"/>
    </xf>
    <xf numFmtId="0" fontId="71" fillId="69" borderId="34" xfId="0" applyFont="1" applyFill="1" applyBorder="1" applyAlignment="1">
      <alignment horizontal="left" vertical="top" wrapText="1"/>
    </xf>
    <xf numFmtId="0" fontId="71" fillId="69" borderId="3" xfId="0" applyFont="1" applyFill="1" applyBorder="1" applyAlignment="1">
      <alignment horizontal="left" vertical="top" wrapText="1"/>
    </xf>
    <xf numFmtId="0" fontId="71" fillId="69" borderId="35" xfId="0" applyFont="1" applyFill="1" applyBorder="1" applyAlignment="1">
      <alignment horizontal="left" vertical="top" wrapText="1"/>
    </xf>
    <xf numFmtId="0" fontId="71" fillId="69" borderId="40" xfId="0" applyFont="1" applyFill="1" applyBorder="1" applyAlignment="1">
      <alignment horizontal="left" vertical="top" wrapText="1"/>
    </xf>
    <xf numFmtId="0" fontId="2" fillId="5" borderId="0" xfId="0" applyFont="1" applyFill="1" applyBorder="1" applyAlignment="1">
      <alignment horizontal="left" vertical="top" wrapText="1"/>
    </xf>
    <xf numFmtId="1" fontId="65" fillId="5" borderId="50" xfId="0" applyNumberFormat="1" applyFont="1" applyFill="1" applyBorder="1" applyAlignment="1" applyProtection="1">
      <alignment vertical="center"/>
    </xf>
    <xf numFmtId="1" fontId="4" fillId="5" borderId="0" xfId="0" applyNumberFormat="1" applyFont="1" applyFill="1" applyBorder="1" applyAlignment="1">
      <alignment horizontal="right" vertical="center"/>
    </xf>
    <xf numFmtId="167" fontId="10" fillId="5" borderId="0" xfId="0" applyNumberFormat="1" applyFont="1" applyFill="1" applyBorder="1" applyAlignment="1" applyProtection="1">
      <alignment horizontal="right" vertical="center"/>
    </xf>
    <xf numFmtId="0" fontId="1" fillId="5" borderId="0" xfId="0" applyFont="1" applyFill="1"/>
    <xf numFmtId="0" fontId="1" fillId="5" borderId="0" xfId="0" applyFont="1" applyFill="1" applyAlignment="1">
      <alignment wrapText="1"/>
    </xf>
    <xf numFmtId="3" fontId="1" fillId="5" borderId="0" xfId="0" applyNumberFormat="1" applyFont="1" applyFill="1"/>
    <xf numFmtId="0" fontId="71" fillId="69" borderId="0" xfId="0" applyFont="1" applyFill="1"/>
    <xf numFmtId="9" fontId="1" fillId="5" borderId="0" xfId="0" applyNumberFormat="1" applyFont="1" applyFill="1" applyAlignment="1">
      <alignment wrapText="1"/>
    </xf>
    <xf numFmtId="0" fontId="1" fillId="5" borderId="32" xfId="0" applyFont="1" applyFill="1" applyBorder="1"/>
    <xf numFmtId="0" fontId="65" fillId="5" borderId="0" xfId="0" applyFont="1" applyFill="1" applyAlignment="1">
      <alignment horizontal="center" vertical="center"/>
    </xf>
    <xf numFmtId="0" fontId="65" fillId="5" borderId="0" xfId="0" applyNumberFormat="1" applyFont="1" applyFill="1" applyBorder="1" applyAlignment="1" applyProtection="1">
      <alignment horizontal="center" vertical="center"/>
    </xf>
    <xf numFmtId="0" fontId="65" fillId="5" borderId="35" xfId="0" applyNumberFormat="1" applyFont="1" applyFill="1" applyBorder="1" applyAlignment="1" applyProtection="1">
      <alignment horizontal="center" vertical="center"/>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 cent" xfId="53778" builtinId="5"/>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tiff"/><Relationship Id="rId7" Type="http://schemas.openxmlformats.org/officeDocument/2006/relationships/image" Target="../media/image7.png"/><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7</xdr:col>
      <xdr:colOff>368300</xdr:colOff>
      <xdr:row>4</xdr:row>
      <xdr:rowOff>152400</xdr:rowOff>
    </xdr:from>
    <xdr:to>
      <xdr:col>8</xdr:col>
      <xdr:colOff>0</xdr:colOff>
      <xdr:row>30</xdr:row>
      <xdr:rowOff>114300</xdr:rowOff>
    </xdr:to>
    <xdr:pic>
      <xdr:nvPicPr>
        <xdr:cNvPr id="4" name="Picture 3">
          <a:extLst>
            <a:ext uri="{FF2B5EF4-FFF2-40B4-BE49-F238E27FC236}">
              <a16:creationId xmlns:a16="http://schemas.microsoft.com/office/drawing/2014/main" id="{FF6BE967-804D-8847-A065-7FF99770757B}"/>
            </a:ext>
          </a:extLst>
        </xdr:cNvPr>
        <xdr:cNvPicPr>
          <a:picLocks noChangeAspect="1"/>
        </xdr:cNvPicPr>
      </xdr:nvPicPr>
      <xdr:blipFill>
        <a:blip xmlns:r="http://schemas.openxmlformats.org/officeDocument/2006/relationships" r:embed="rId1"/>
        <a:stretch>
          <a:fillRect/>
        </a:stretch>
      </xdr:blipFill>
      <xdr:spPr>
        <a:xfrm>
          <a:off x="11785600" y="977900"/>
          <a:ext cx="8978900" cy="7213600"/>
        </a:xfrm>
        <a:prstGeom prst="rect">
          <a:avLst/>
        </a:prstGeom>
      </xdr:spPr>
    </xdr:pic>
    <xdr:clientData/>
  </xdr:twoCellAnchor>
  <xdr:twoCellAnchor editAs="oneCell">
    <xdr:from>
      <xdr:col>6</xdr:col>
      <xdr:colOff>2730500</xdr:colOff>
      <xdr:row>32</xdr:row>
      <xdr:rowOff>76200</xdr:rowOff>
    </xdr:from>
    <xdr:to>
      <xdr:col>7</xdr:col>
      <xdr:colOff>7315200</xdr:colOff>
      <xdr:row>37</xdr:row>
      <xdr:rowOff>203200</xdr:rowOff>
    </xdr:to>
    <xdr:pic>
      <xdr:nvPicPr>
        <xdr:cNvPr id="5" name="Picture 4">
          <a:extLst>
            <a:ext uri="{FF2B5EF4-FFF2-40B4-BE49-F238E27FC236}">
              <a16:creationId xmlns:a16="http://schemas.microsoft.com/office/drawing/2014/main" id="{4089ADC3-5BBC-DC44-B1FA-F403CC8B83AD}"/>
            </a:ext>
          </a:extLst>
        </xdr:cNvPr>
        <xdr:cNvPicPr>
          <a:picLocks noChangeAspect="1"/>
        </xdr:cNvPicPr>
      </xdr:nvPicPr>
      <xdr:blipFill>
        <a:blip xmlns:r="http://schemas.openxmlformats.org/officeDocument/2006/relationships" r:embed="rId2"/>
        <a:stretch>
          <a:fillRect/>
        </a:stretch>
      </xdr:blipFill>
      <xdr:spPr>
        <a:xfrm>
          <a:off x="9791700" y="7835900"/>
          <a:ext cx="8902700" cy="1155700"/>
        </a:xfrm>
        <a:prstGeom prst="rect">
          <a:avLst/>
        </a:prstGeom>
      </xdr:spPr>
    </xdr:pic>
    <xdr:clientData/>
  </xdr:twoCellAnchor>
  <xdr:twoCellAnchor editAs="oneCell">
    <xdr:from>
      <xdr:col>7</xdr:col>
      <xdr:colOff>101600</xdr:colOff>
      <xdr:row>40</xdr:row>
      <xdr:rowOff>0</xdr:rowOff>
    </xdr:from>
    <xdr:to>
      <xdr:col>8</xdr:col>
      <xdr:colOff>0</xdr:colOff>
      <xdr:row>53</xdr:row>
      <xdr:rowOff>165100</xdr:rowOff>
    </xdr:to>
    <xdr:pic>
      <xdr:nvPicPr>
        <xdr:cNvPr id="6" name="Picture 5">
          <a:extLst>
            <a:ext uri="{FF2B5EF4-FFF2-40B4-BE49-F238E27FC236}">
              <a16:creationId xmlns:a16="http://schemas.microsoft.com/office/drawing/2014/main" id="{E18CA688-A496-1543-8B0D-D264A606930D}"/>
            </a:ext>
          </a:extLst>
        </xdr:cNvPr>
        <xdr:cNvPicPr>
          <a:picLocks noChangeAspect="1"/>
        </xdr:cNvPicPr>
      </xdr:nvPicPr>
      <xdr:blipFill>
        <a:blip xmlns:r="http://schemas.openxmlformats.org/officeDocument/2006/relationships" r:embed="rId3"/>
        <a:stretch>
          <a:fillRect/>
        </a:stretch>
      </xdr:blipFill>
      <xdr:spPr>
        <a:xfrm>
          <a:off x="11887200" y="9436100"/>
          <a:ext cx="8737600" cy="2806700"/>
        </a:xfrm>
        <a:prstGeom prst="rect">
          <a:avLst/>
        </a:prstGeom>
      </xdr:spPr>
    </xdr:pic>
    <xdr:clientData/>
  </xdr:twoCellAnchor>
  <xdr:twoCellAnchor editAs="oneCell">
    <xdr:from>
      <xdr:col>7</xdr:col>
      <xdr:colOff>381000</xdr:colOff>
      <xdr:row>56</xdr:row>
      <xdr:rowOff>101600</xdr:rowOff>
    </xdr:from>
    <xdr:to>
      <xdr:col>8</xdr:col>
      <xdr:colOff>0</xdr:colOff>
      <xdr:row>61</xdr:row>
      <xdr:rowOff>76200</xdr:rowOff>
    </xdr:to>
    <xdr:pic>
      <xdr:nvPicPr>
        <xdr:cNvPr id="7" name="Picture 6">
          <a:extLst>
            <a:ext uri="{FF2B5EF4-FFF2-40B4-BE49-F238E27FC236}">
              <a16:creationId xmlns:a16="http://schemas.microsoft.com/office/drawing/2014/main" id="{7CEDF424-E30F-4048-AD37-2B3466F0CD02}"/>
            </a:ext>
          </a:extLst>
        </xdr:cNvPr>
        <xdr:cNvPicPr>
          <a:picLocks noChangeAspect="1"/>
        </xdr:cNvPicPr>
      </xdr:nvPicPr>
      <xdr:blipFill>
        <a:blip xmlns:r="http://schemas.openxmlformats.org/officeDocument/2006/relationships" r:embed="rId4"/>
        <a:stretch>
          <a:fillRect/>
        </a:stretch>
      </xdr:blipFill>
      <xdr:spPr>
        <a:xfrm>
          <a:off x="11798300" y="12788900"/>
          <a:ext cx="8534400" cy="1701800"/>
        </a:xfrm>
        <a:prstGeom prst="rect">
          <a:avLst/>
        </a:prstGeom>
      </xdr:spPr>
    </xdr:pic>
    <xdr:clientData/>
  </xdr:twoCellAnchor>
  <xdr:twoCellAnchor editAs="oneCell">
    <xdr:from>
      <xdr:col>7</xdr:col>
      <xdr:colOff>393700</xdr:colOff>
      <xdr:row>62</xdr:row>
      <xdr:rowOff>165100</xdr:rowOff>
    </xdr:from>
    <xdr:to>
      <xdr:col>7</xdr:col>
      <xdr:colOff>8103558</xdr:colOff>
      <xdr:row>80</xdr:row>
      <xdr:rowOff>0</xdr:rowOff>
    </xdr:to>
    <xdr:pic>
      <xdr:nvPicPr>
        <xdr:cNvPr id="8" name="Picture 7">
          <a:extLst>
            <a:ext uri="{FF2B5EF4-FFF2-40B4-BE49-F238E27FC236}">
              <a16:creationId xmlns:a16="http://schemas.microsoft.com/office/drawing/2014/main" id="{1B5D1FE8-2721-B841-AD0A-8BBE6A3E5F57}"/>
            </a:ext>
          </a:extLst>
        </xdr:cNvPr>
        <xdr:cNvPicPr>
          <a:picLocks noChangeAspect="1"/>
        </xdr:cNvPicPr>
      </xdr:nvPicPr>
      <xdr:blipFill>
        <a:blip xmlns:r="http://schemas.openxmlformats.org/officeDocument/2006/relationships" r:embed="rId5"/>
        <a:stretch>
          <a:fillRect/>
        </a:stretch>
      </xdr:blipFill>
      <xdr:spPr>
        <a:xfrm>
          <a:off x="11811000" y="14770100"/>
          <a:ext cx="7709858" cy="3492500"/>
        </a:xfrm>
        <a:prstGeom prst="rect">
          <a:avLst/>
        </a:prstGeom>
      </xdr:spPr>
    </xdr:pic>
    <xdr:clientData/>
  </xdr:twoCellAnchor>
  <xdr:twoCellAnchor editAs="oneCell">
    <xdr:from>
      <xdr:col>7</xdr:col>
      <xdr:colOff>520700</xdr:colOff>
      <xdr:row>110</xdr:row>
      <xdr:rowOff>25400</xdr:rowOff>
    </xdr:from>
    <xdr:to>
      <xdr:col>7</xdr:col>
      <xdr:colOff>8451720</xdr:colOff>
      <xdr:row>139</xdr:row>
      <xdr:rowOff>59267</xdr:rowOff>
    </xdr:to>
    <xdr:pic>
      <xdr:nvPicPr>
        <xdr:cNvPr id="9" name="Picture 8">
          <a:extLst>
            <a:ext uri="{FF2B5EF4-FFF2-40B4-BE49-F238E27FC236}">
              <a16:creationId xmlns:a16="http://schemas.microsoft.com/office/drawing/2014/main" id="{83C6E038-E9BB-6949-A58A-22950C948E11}"/>
            </a:ext>
          </a:extLst>
        </xdr:cNvPr>
        <xdr:cNvPicPr>
          <a:picLocks noChangeAspect="1"/>
        </xdr:cNvPicPr>
      </xdr:nvPicPr>
      <xdr:blipFill>
        <a:blip xmlns:r="http://schemas.openxmlformats.org/officeDocument/2006/relationships" r:embed="rId6"/>
        <a:stretch>
          <a:fillRect/>
        </a:stretch>
      </xdr:blipFill>
      <xdr:spPr>
        <a:xfrm>
          <a:off x="12141200" y="26492200"/>
          <a:ext cx="7931020" cy="5926667"/>
        </a:xfrm>
        <a:prstGeom prst="rect">
          <a:avLst/>
        </a:prstGeom>
      </xdr:spPr>
    </xdr:pic>
    <xdr:clientData/>
  </xdr:twoCellAnchor>
  <xdr:twoCellAnchor editAs="oneCell">
    <xdr:from>
      <xdr:col>7</xdr:col>
      <xdr:colOff>615820</xdr:colOff>
      <xdr:row>87</xdr:row>
      <xdr:rowOff>330200</xdr:rowOff>
    </xdr:from>
    <xdr:to>
      <xdr:col>14</xdr:col>
      <xdr:colOff>412620</xdr:colOff>
      <xdr:row>95</xdr:row>
      <xdr:rowOff>88900</xdr:rowOff>
    </xdr:to>
    <xdr:pic>
      <xdr:nvPicPr>
        <xdr:cNvPr id="10" name="Picture 9">
          <a:extLst>
            <a:ext uri="{FF2B5EF4-FFF2-40B4-BE49-F238E27FC236}">
              <a16:creationId xmlns:a16="http://schemas.microsoft.com/office/drawing/2014/main" id="{25A94C78-F97F-204C-B341-B43C3F6ED31C}"/>
            </a:ext>
          </a:extLst>
        </xdr:cNvPr>
        <xdr:cNvPicPr>
          <a:picLocks noChangeAspect="1"/>
        </xdr:cNvPicPr>
      </xdr:nvPicPr>
      <xdr:blipFill>
        <a:blip xmlns:r="http://schemas.openxmlformats.org/officeDocument/2006/relationships" r:embed="rId7"/>
        <a:stretch>
          <a:fillRect/>
        </a:stretch>
      </xdr:blipFill>
      <xdr:spPr>
        <a:xfrm>
          <a:off x="12236320" y="20980400"/>
          <a:ext cx="13220700" cy="2298700"/>
        </a:xfrm>
        <a:prstGeom prst="rect">
          <a:avLst/>
        </a:prstGeom>
      </xdr:spPr>
    </xdr:pic>
    <xdr:clientData/>
  </xdr:twoCellAnchor>
  <xdr:twoCellAnchor editAs="oneCell">
    <xdr:from>
      <xdr:col>7</xdr:col>
      <xdr:colOff>641220</xdr:colOff>
      <xdr:row>97</xdr:row>
      <xdr:rowOff>101600</xdr:rowOff>
    </xdr:from>
    <xdr:to>
      <xdr:col>16</xdr:col>
      <xdr:colOff>514220</xdr:colOff>
      <xdr:row>109</xdr:row>
      <xdr:rowOff>0</xdr:rowOff>
    </xdr:to>
    <xdr:pic>
      <xdr:nvPicPr>
        <xdr:cNvPr id="11" name="Picture 10">
          <a:extLst>
            <a:ext uri="{FF2B5EF4-FFF2-40B4-BE49-F238E27FC236}">
              <a16:creationId xmlns:a16="http://schemas.microsoft.com/office/drawing/2014/main" id="{01F20B01-E5D9-AD4C-88A9-6C42D8614419}"/>
            </a:ext>
          </a:extLst>
        </xdr:cNvPr>
        <xdr:cNvPicPr>
          <a:picLocks noChangeAspect="1"/>
        </xdr:cNvPicPr>
      </xdr:nvPicPr>
      <xdr:blipFill>
        <a:blip xmlns:r="http://schemas.openxmlformats.org/officeDocument/2006/relationships" r:embed="rId8"/>
        <a:stretch>
          <a:fillRect/>
        </a:stretch>
      </xdr:blipFill>
      <xdr:spPr>
        <a:xfrm>
          <a:off x="12261720" y="23926800"/>
          <a:ext cx="14922500" cy="2336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E6" sqref="E6"/>
    </sheetView>
  </sheetViews>
  <sheetFormatPr baseColWidth="10" defaultColWidth="10.6640625" defaultRowHeight="16"/>
  <cols>
    <col min="1" max="1" width="3.5" style="27" customWidth="1"/>
    <col min="2" max="2" width="11.5" style="18" customWidth="1"/>
    <col min="3" max="3" width="38.5" style="18" customWidth="1"/>
    <col min="4" max="4" width="9.6640625" style="18" customWidth="1"/>
    <col min="5" max="16384" width="10.6640625" style="18"/>
  </cols>
  <sheetData>
    <row r="1" spans="1:4" s="25" customFormat="1">
      <c r="A1" s="23"/>
      <c r="B1" s="24"/>
      <c r="C1" s="24"/>
    </row>
    <row r="2" spans="1:4" ht="21">
      <c r="A2" s="1"/>
      <c r="B2" s="26" t="s">
        <v>10</v>
      </c>
      <c r="C2" s="26"/>
    </row>
    <row r="3" spans="1:4">
      <c r="A3" s="1"/>
      <c r="B3" s="4"/>
      <c r="C3" s="4"/>
    </row>
    <row r="4" spans="1:4">
      <c r="A4" s="1"/>
      <c r="B4" s="149" t="s">
        <v>11</v>
      </c>
      <c r="C4" s="150" t="s">
        <v>102</v>
      </c>
      <c r="D4" s="151"/>
    </row>
    <row r="5" spans="1:4">
      <c r="A5" s="1"/>
      <c r="B5" s="2" t="s">
        <v>34</v>
      </c>
      <c r="C5" s="147" t="s">
        <v>71</v>
      </c>
      <c r="D5" s="152"/>
    </row>
    <row r="6" spans="1:4">
      <c r="A6" s="1"/>
      <c r="B6" s="3" t="s">
        <v>13</v>
      </c>
      <c r="C6" s="148" t="s">
        <v>14</v>
      </c>
      <c r="D6" s="153"/>
    </row>
    <row r="7" spans="1:4">
      <c r="A7" s="1"/>
      <c r="B7" s="4"/>
      <c r="C7" s="4"/>
    </row>
    <row r="8" spans="1:4">
      <c r="A8" s="1"/>
      <c r="B8" s="4"/>
      <c r="C8" s="4"/>
    </row>
    <row r="9" spans="1:4">
      <c r="A9" s="1"/>
      <c r="B9" s="41" t="s">
        <v>35</v>
      </c>
      <c r="C9" s="42"/>
      <c r="D9" s="43"/>
    </row>
    <row r="10" spans="1:4">
      <c r="A10" s="1"/>
      <c r="B10" s="44"/>
      <c r="C10" s="45"/>
      <c r="D10" s="46"/>
    </row>
    <row r="11" spans="1:4">
      <c r="A11" s="1"/>
      <c r="B11" s="44" t="s">
        <v>36</v>
      </c>
      <c r="C11" s="47" t="s">
        <v>37</v>
      </c>
      <c r="D11" s="46"/>
    </row>
    <row r="12" spans="1:4" ht="17" thickBot="1">
      <c r="A12" s="1"/>
      <c r="B12" s="44"/>
      <c r="C12" s="10" t="s">
        <v>38</v>
      </c>
      <c r="D12" s="46"/>
    </row>
    <row r="13" spans="1:4" ht="17" thickBot="1">
      <c r="A13" s="1"/>
      <c r="B13" s="44"/>
      <c r="C13" s="48" t="s">
        <v>39</v>
      </c>
      <c r="D13" s="46"/>
    </row>
    <row r="14" spans="1:4">
      <c r="A14" s="1"/>
      <c r="B14" s="44"/>
      <c r="C14" s="45" t="s">
        <v>40</v>
      </c>
      <c r="D14" s="46"/>
    </row>
    <row r="15" spans="1:4">
      <c r="A15" s="1"/>
      <c r="B15" s="44"/>
      <c r="C15" s="45"/>
      <c r="D15" s="46"/>
    </row>
    <row r="16" spans="1:4">
      <c r="A16" s="1"/>
      <c r="B16" s="44" t="s">
        <v>41</v>
      </c>
      <c r="C16" s="49" t="s">
        <v>42</v>
      </c>
      <c r="D16" s="46"/>
    </row>
    <row r="17" spans="1:4">
      <c r="A17" s="1"/>
      <c r="B17" s="44"/>
      <c r="C17" s="50" t="s">
        <v>43</v>
      </c>
      <c r="D17" s="46"/>
    </row>
    <row r="18" spans="1:4">
      <c r="A18" s="1"/>
      <c r="B18" s="44"/>
      <c r="C18" s="51" t="s">
        <v>44</v>
      </c>
      <c r="D18" s="46"/>
    </row>
    <row r="19" spans="1:4">
      <c r="A19" s="1"/>
      <c r="B19" s="44"/>
      <c r="C19" s="52" t="s">
        <v>45</v>
      </c>
      <c r="D19" s="46"/>
    </row>
    <row r="20" spans="1:4">
      <c r="A20" s="1"/>
      <c r="B20" s="53"/>
      <c r="C20" s="54" t="s">
        <v>46</v>
      </c>
      <c r="D20" s="46"/>
    </row>
    <row r="21" spans="1:4">
      <c r="A21" s="1"/>
      <c r="B21" s="53"/>
      <c r="C21" s="55" t="s">
        <v>47</v>
      </c>
      <c r="D21" s="46"/>
    </row>
    <row r="22" spans="1:4">
      <c r="A22" s="1"/>
      <c r="B22" s="53"/>
      <c r="C22" s="56" t="s">
        <v>48</v>
      </c>
      <c r="D22" s="46"/>
    </row>
    <row r="23" spans="1:4">
      <c r="B23" s="53"/>
      <c r="C23" s="57" t="s">
        <v>49</v>
      </c>
      <c r="D23" s="46"/>
    </row>
    <row r="24" spans="1:4">
      <c r="B24" s="58"/>
      <c r="C24" s="59"/>
      <c r="D24" s="60"/>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23"/>
  <sheetViews>
    <sheetView tabSelected="1" workbookViewId="0">
      <selection activeCell="E32" sqref="E32"/>
    </sheetView>
  </sheetViews>
  <sheetFormatPr baseColWidth="10" defaultColWidth="10.6640625" defaultRowHeight="16"/>
  <cols>
    <col min="1" max="1" width="3.5" style="31" customWidth="1"/>
    <col min="2" max="2" width="3.6640625" style="31" customWidth="1"/>
    <col min="3" max="3" width="46.83203125" style="31" customWidth="1"/>
    <col min="4" max="4" width="12.5" style="31" customWidth="1"/>
    <col min="5" max="5" width="17.5" style="31" customWidth="1"/>
    <col min="6" max="6" width="4.5" style="31" customWidth="1"/>
    <col min="7" max="7" width="43.33203125" style="31" customWidth="1"/>
    <col min="8" max="8" width="5.1640625" style="31" customWidth="1"/>
    <col min="9" max="9" width="42.5" style="31" customWidth="1"/>
    <col min="10" max="10" width="5.5" style="31" customWidth="1"/>
    <col min="11" max="16384" width="10.6640625" style="31"/>
  </cols>
  <sheetData>
    <row r="1" spans="2:10">
      <c r="D1" s="32"/>
    </row>
    <row r="2" spans="2:10">
      <c r="B2" s="154" t="s">
        <v>58</v>
      </c>
      <c r="C2" s="155"/>
      <c r="D2" s="155"/>
      <c r="E2" s="156"/>
      <c r="F2" s="32"/>
      <c r="G2" s="32"/>
    </row>
    <row r="3" spans="2:10">
      <c r="B3" s="157"/>
      <c r="C3" s="158"/>
      <c r="D3" s="158"/>
      <c r="E3" s="159"/>
      <c r="F3" s="32"/>
      <c r="G3" s="32"/>
    </row>
    <row r="4" spans="2:10">
      <c r="B4" s="157"/>
      <c r="C4" s="158"/>
      <c r="D4" s="158"/>
      <c r="E4" s="159"/>
      <c r="F4" s="32"/>
      <c r="G4" s="32"/>
    </row>
    <row r="5" spans="2:10">
      <c r="B5" s="160"/>
      <c r="C5" s="161"/>
      <c r="D5" s="161"/>
      <c r="E5" s="162"/>
    </row>
    <row r="6" spans="2:10" ht="17" thickBot="1">
      <c r="B6" s="64"/>
      <c r="C6" s="64"/>
      <c r="D6" s="64"/>
      <c r="E6" s="64"/>
    </row>
    <row r="7" spans="2:10">
      <c r="B7" s="33"/>
      <c r="C7" s="17"/>
      <c r="D7" s="17"/>
      <c r="E7" s="17"/>
      <c r="F7" s="17"/>
      <c r="G7" s="17"/>
      <c r="H7" s="17"/>
      <c r="I7" s="17"/>
      <c r="J7" s="34"/>
    </row>
    <row r="8" spans="2:10" s="22" customFormat="1">
      <c r="B8" s="20"/>
      <c r="C8" s="13" t="s">
        <v>22</v>
      </c>
      <c r="D8" s="14" t="s">
        <v>8</v>
      </c>
      <c r="E8" s="12" t="s">
        <v>4</v>
      </c>
      <c r="F8" s="13"/>
      <c r="G8" s="13" t="s">
        <v>7</v>
      </c>
      <c r="H8" s="13"/>
      <c r="I8" s="13" t="s">
        <v>0</v>
      </c>
      <c r="J8" s="28"/>
    </row>
    <row r="9" spans="2:10" s="22" customFormat="1">
      <c r="B9" s="21"/>
      <c r="C9" s="10"/>
      <c r="D9" s="29"/>
      <c r="E9" s="10"/>
      <c r="F9" s="10"/>
      <c r="G9" s="10"/>
      <c r="H9" s="10"/>
      <c r="I9" s="10"/>
      <c r="J9" s="11"/>
    </row>
    <row r="10" spans="2:10" s="22" customFormat="1" ht="17" thickBot="1">
      <c r="B10" s="21"/>
      <c r="C10" s="10" t="s">
        <v>52</v>
      </c>
      <c r="D10" s="29"/>
      <c r="E10" s="10"/>
      <c r="F10" s="10"/>
      <c r="G10" s="10"/>
      <c r="H10" s="10"/>
      <c r="I10" s="10"/>
      <c r="J10" s="11"/>
    </row>
    <row r="11" spans="2:10" s="120" customFormat="1" ht="17" thickBot="1">
      <c r="B11" s="121"/>
      <c r="C11" s="128" t="s">
        <v>69</v>
      </c>
      <c r="D11" s="130" t="s">
        <v>63</v>
      </c>
      <c r="E11" s="37">
        <f>'Research data'!H6</f>
        <v>621565.625</v>
      </c>
      <c r="F11" s="128"/>
      <c r="G11" s="128" t="s">
        <v>70</v>
      </c>
      <c r="H11" s="128"/>
      <c r="I11" s="131"/>
      <c r="J11" s="129"/>
    </row>
    <row r="12" spans="2:10" ht="17" thickBot="1">
      <c r="B12" s="36"/>
      <c r="C12" s="112" t="s">
        <v>60</v>
      </c>
      <c r="D12" s="19" t="s">
        <v>64</v>
      </c>
      <c r="E12" s="37">
        <f>'Research data'!H7</f>
        <v>8000</v>
      </c>
      <c r="F12" s="35"/>
      <c r="G12" s="112" t="s">
        <v>61</v>
      </c>
      <c r="H12" s="35"/>
      <c r="I12" s="131"/>
      <c r="J12" s="68"/>
    </row>
    <row r="13" spans="2:10">
      <c r="B13" s="36"/>
      <c r="C13" s="32"/>
      <c r="D13" s="65"/>
      <c r="E13" s="66"/>
      <c r="F13" s="32"/>
      <c r="G13" s="32"/>
      <c r="H13" s="32"/>
      <c r="I13" s="32"/>
      <c r="J13" s="68"/>
    </row>
    <row r="14" spans="2:10" ht="17" thickBot="1">
      <c r="B14" s="36"/>
      <c r="C14" s="10" t="s">
        <v>51</v>
      </c>
      <c r="D14" s="65"/>
      <c r="E14" s="66"/>
      <c r="F14" s="32"/>
      <c r="G14" s="32"/>
      <c r="H14" s="32"/>
      <c r="I14" s="32"/>
      <c r="J14" s="68"/>
    </row>
    <row r="15" spans="2:10" ht="17" thickBot="1">
      <c r="B15" s="36"/>
      <c r="C15" s="35" t="s">
        <v>24</v>
      </c>
      <c r="D15" s="19" t="s">
        <v>23</v>
      </c>
      <c r="E15" s="37">
        <f>'Research data'!H10</f>
        <v>570360000</v>
      </c>
      <c r="F15" s="35"/>
      <c r="G15" s="35" t="s">
        <v>6</v>
      </c>
      <c r="H15" s="35"/>
      <c r="I15" s="131"/>
      <c r="J15" s="68"/>
    </row>
    <row r="16" spans="2:10" ht="17" thickBot="1">
      <c r="B16" s="36"/>
      <c r="C16" s="35" t="s">
        <v>25</v>
      </c>
      <c r="D16" s="19" t="s">
        <v>30</v>
      </c>
      <c r="E16" s="63">
        <f>'Research data'!H11</f>
        <v>26518799.999999993</v>
      </c>
      <c r="F16" s="35"/>
      <c r="G16" s="35" t="s">
        <v>32</v>
      </c>
      <c r="H16" s="35"/>
      <c r="I16" s="131"/>
      <c r="J16" s="68"/>
    </row>
    <row r="17" spans="2:10" ht="17" thickBot="1">
      <c r="B17" s="36"/>
      <c r="C17" s="35" t="s">
        <v>26</v>
      </c>
      <c r="D17" s="19" t="s">
        <v>31</v>
      </c>
      <c r="E17" s="63">
        <f>'Research data'!H12</f>
        <v>5768.3374809590978</v>
      </c>
      <c r="F17" s="35"/>
      <c r="G17" s="35" t="s">
        <v>33</v>
      </c>
      <c r="H17" s="35"/>
      <c r="I17" s="131"/>
      <c r="J17" s="68"/>
    </row>
    <row r="18" spans="2:10" ht="17" thickBot="1">
      <c r="B18" s="36"/>
      <c r="C18" s="35" t="s">
        <v>29</v>
      </c>
      <c r="D18" s="19" t="s">
        <v>2</v>
      </c>
      <c r="E18" s="146">
        <f>Notes!F15</f>
        <v>7.0000000000000007E-2</v>
      </c>
      <c r="F18" s="35"/>
      <c r="G18" s="35" t="s">
        <v>16</v>
      </c>
      <c r="H18" s="35"/>
      <c r="I18" s="110"/>
      <c r="J18" s="68"/>
    </row>
    <row r="19" spans="2:10">
      <c r="B19" s="36"/>
      <c r="C19" s="32"/>
      <c r="D19" s="65"/>
      <c r="E19" s="67"/>
      <c r="F19" s="32"/>
      <c r="G19" s="32"/>
      <c r="H19" s="32"/>
      <c r="I19" s="32"/>
      <c r="J19" s="68"/>
    </row>
    <row r="20" spans="2:10" ht="17" thickBot="1">
      <c r="B20" s="36"/>
      <c r="C20" s="10" t="s">
        <v>5</v>
      </c>
      <c r="D20" s="65"/>
      <c r="E20" s="67"/>
      <c r="F20" s="32"/>
      <c r="G20" s="32"/>
      <c r="H20" s="32"/>
      <c r="I20" s="32"/>
      <c r="J20" s="68"/>
    </row>
    <row r="21" spans="2:10" ht="17" thickBot="1">
      <c r="B21" s="36"/>
      <c r="C21" s="35" t="s">
        <v>27</v>
      </c>
      <c r="D21" s="19" t="s">
        <v>1</v>
      </c>
      <c r="E21" s="37">
        <v>0</v>
      </c>
      <c r="F21" s="35"/>
      <c r="G21" s="35" t="s">
        <v>18</v>
      </c>
      <c r="H21" s="35"/>
      <c r="I21" s="69"/>
      <c r="J21" s="68"/>
    </row>
    <row r="22" spans="2:10" ht="17" thickBot="1">
      <c r="B22" s="36"/>
      <c r="C22" s="35" t="s">
        <v>28</v>
      </c>
      <c r="D22" s="19" t="s">
        <v>1</v>
      </c>
      <c r="E22" s="37">
        <f>'Research data'!H15</f>
        <v>15</v>
      </c>
      <c r="F22" s="35"/>
      <c r="G22" s="35" t="s">
        <v>17</v>
      </c>
      <c r="H22" s="35"/>
      <c r="I22" s="131"/>
      <c r="J22" s="68"/>
    </row>
    <row r="23" spans="2:10" ht="15" customHeight="1" thickBot="1">
      <c r="B23" s="38"/>
      <c r="C23" s="39"/>
      <c r="D23" s="39"/>
      <c r="E23" s="39"/>
      <c r="F23" s="39"/>
      <c r="G23" s="39"/>
      <c r="H23" s="39"/>
      <c r="I23" s="39"/>
      <c r="J23" s="40"/>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O21"/>
  <sheetViews>
    <sheetView workbookViewId="0">
      <selection activeCell="N13" sqref="N13"/>
    </sheetView>
  </sheetViews>
  <sheetFormatPr baseColWidth="10" defaultColWidth="10.6640625" defaultRowHeight="16"/>
  <cols>
    <col min="1" max="1" width="3.33203125" style="70" customWidth="1"/>
    <col min="2" max="2" width="2.5" style="70" customWidth="1"/>
    <col min="3" max="3" width="35.83203125" style="70" customWidth="1"/>
    <col min="4" max="4" width="16.5" style="70" hidden="1" customWidth="1"/>
    <col min="5" max="5" width="13.83203125" style="70" hidden="1" customWidth="1"/>
    <col min="6" max="6" width="11.5" style="70" customWidth="1"/>
    <col min="7" max="7" width="3" style="70" customWidth="1"/>
    <col min="8" max="8" width="12.6640625" style="70" bestFit="1" customWidth="1"/>
    <col min="9" max="9" width="2.5" style="70" customWidth="1"/>
    <col min="10" max="10" width="13.33203125" style="70" customWidth="1"/>
    <col min="11" max="11" width="2.83203125" style="70" customWidth="1"/>
    <col min="12" max="12" width="14.33203125" style="70" bestFit="1" customWidth="1"/>
    <col min="13" max="13" width="1.83203125" style="70" customWidth="1"/>
    <col min="14" max="14" width="55.5" style="70" customWidth="1"/>
    <col min="15" max="15" width="3.83203125" style="70" customWidth="1"/>
    <col min="16" max="16384" width="10.6640625" style="70"/>
  </cols>
  <sheetData>
    <row r="1" spans="2:15" ht="17" thickBot="1"/>
    <row r="2" spans="2:15">
      <c r="B2" s="71"/>
      <c r="C2" s="72"/>
      <c r="D2" s="72"/>
      <c r="E2" s="72"/>
      <c r="F2" s="72"/>
      <c r="G2" s="72"/>
      <c r="H2" s="72"/>
      <c r="I2" s="72"/>
      <c r="J2" s="72"/>
      <c r="K2" s="72"/>
      <c r="L2" s="72"/>
      <c r="M2" s="72"/>
      <c r="N2" s="72"/>
      <c r="O2" s="73"/>
    </row>
    <row r="3" spans="2:15" s="22" customFormat="1">
      <c r="B3" s="21"/>
      <c r="C3" s="61" t="s">
        <v>56</v>
      </c>
      <c r="D3" s="5"/>
      <c r="E3" s="5"/>
      <c r="F3" s="61" t="s">
        <v>8</v>
      </c>
      <c r="G3" s="61"/>
      <c r="H3" s="175" t="s">
        <v>46</v>
      </c>
      <c r="I3" s="61"/>
      <c r="J3" s="174" t="s">
        <v>101</v>
      </c>
      <c r="K3" s="5"/>
      <c r="L3" s="173" t="s">
        <v>123</v>
      </c>
      <c r="M3" s="61"/>
      <c r="N3" s="61" t="s">
        <v>53</v>
      </c>
      <c r="O3" s="11"/>
    </row>
    <row r="4" spans="2:15">
      <c r="B4" s="75"/>
      <c r="C4" s="89"/>
      <c r="D4" s="89"/>
      <c r="E4" s="89"/>
      <c r="F4" s="89"/>
      <c r="G4" s="89"/>
      <c r="H4" s="90"/>
      <c r="I4" s="90"/>
      <c r="J4" s="62"/>
      <c r="K4" s="164"/>
      <c r="L4" s="91"/>
      <c r="M4" s="5"/>
      <c r="N4" s="5"/>
      <c r="O4" s="77"/>
    </row>
    <row r="5" spans="2:15" ht="17" thickBot="1">
      <c r="B5" s="75"/>
      <c r="C5" s="30" t="s">
        <v>52</v>
      </c>
      <c r="D5" s="30"/>
      <c r="E5" s="30"/>
      <c r="F5" s="30"/>
      <c r="G5" s="30"/>
      <c r="H5" s="6"/>
      <c r="I5" s="6"/>
      <c r="J5" s="6"/>
      <c r="K5" s="6"/>
      <c r="L5" s="6"/>
      <c r="M5" s="10"/>
      <c r="N5" s="92"/>
      <c r="O5" s="77"/>
    </row>
    <row r="6" spans="2:15" s="120" customFormat="1" ht="17" thickBot="1">
      <c r="B6" s="121"/>
      <c r="C6" s="122" t="s">
        <v>68</v>
      </c>
      <c r="D6" s="123"/>
      <c r="E6" s="123"/>
      <c r="F6" s="124" t="s">
        <v>62</v>
      </c>
      <c r="G6" s="125"/>
      <c r="H6" s="126">
        <f>J6</f>
        <v>621565.625</v>
      </c>
      <c r="I6" s="125"/>
      <c r="J6" s="127">
        <f>Notes!F12</f>
        <v>621565.625</v>
      </c>
      <c r="K6" s="165"/>
      <c r="L6" s="125"/>
      <c r="N6" s="128"/>
      <c r="O6" s="129"/>
    </row>
    <row r="7" spans="2:15" ht="17" thickBot="1">
      <c r="B7" s="75"/>
      <c r="C7" s="115" t="s">
        <v>66</v>
      </c>
      <c r="D7" s="93"/>
      <c r="E7" s="93"/>
      <c r="F7" s="114" t="s">
        <v>67</v>
      </c>
      <c r="G7" s="95"/>
      <c r="H7" s="96">
        <f>J7</f>
        <v>8000</v>
      </c>
      <c r="I7" s="95"/>
      <c r="J7" s="101">
        <f>Notes!F10</f>
        <v>8000</v>
      </c>
      <c r="K7" s="102"/>
      <c r="L7" s="95"/>
      <c r="N7" s="97"/>
      <c r="O7" s="77"/>
    </row>
    <row r="8" spans="2:15">
      <c r="B8" s="75"/>
      <c r="C8" s="115"/>
      <c r="D8" s="93"/>
      <c r="E8" s="93"/>
      <c r="F8" s="114"/>
      <c r="G8" s="95"/>
      <c r="H8" s="90"/>
      <c r="I8" s="95"/>
      <c r="J8" s="102"/>
      <c r="K8" s="102"/>
      <c r="L8" s="95"/>
      <c r="N8" s="97"/>
      <c r="O8" s="77"/>
    </row>
    <row r="9" spans="2:15" ht="17" thickBot="1">
      <c r="B9" s="75"/>
      <c r="C9" s="9" t="s">
        <v>50</v>
      </c>
      <c r="D9" s="9"/>
      <c r="E9" s="9"/>
      <c r="F9" s="9"/>
      <c r="G9" s="30"/>
      <c r="H9" s="8"/>
      <c r="I9" s="8"/>
      <c r="J9" s="8"/>
      <c r="K9" s="8"/>
      <c r="L9" s="8"/>
      <c r="N9" s="97"/>
      <c r="O9" s="77"/>
    </row>
    <row r="10" spans="2:15" ht="17" thickBot="1">
      <c r="B10" s="75"/>
      <c r="C10" s="111" t="s">
        <v>59</v>
      </c>
      <c r="D10" s="9"/>
      <c r="E10" s="9"/>
      <c r="F10" s="93" t="s">
        <v>23</v>
      </c>
      <c r="G10" s="89"/>
      <c r="H10" s="104">
        <f>J10</f>
        <v>570360000</v>
      </c>
      <c r="I10" s="8"/>
      <c r="J10" s="101">
        <f>Notes!F33</f>
        <v>570360000</v>
      </c>
      <c r="K10" s="102"/>
      <c r="L10" s="101">
        <f>Notes!F108</f>
        <v>474812500</v>
      </c>
      <c r="M10" s="99"/>
      <c r="N10" s="97"/>
      <c r="O10" s="77"/>
    </row>
    <row r="11" spans="2:15" ht="17" thickBot="1">
      <c r="B11" s="75"/>
      <c r="C11" s="115" t="s">
        <v>65</v>
      </c>
      <c r="D11" s="105"/>
      <c r="E11" s="105"/>
      <c r="F11" s="94" t="s">
        <v>30</v>
      </c>
      <c r="G11" s="95"/>
      <c r="H11" s="104">
        <f t="shared" ref="H11:H12" si="0">J11</f>
        <v>26518799.999999993</v>
      </c>
      <c r="I11" s="106"/>
      <c r="J11" s="103">
        <f>Notes!F39</f>
        <v>26518799.999999993</v>
      </c>
      <c r="K11" s="166"/>
      <c r="L11" s="103">
        <f>Notes!F120</f>
        <v>68814375</v>
      </c>
      <c r="M11" s="99"/>
      <c r="N11" s="97"/>
      <c r="O11" s="77"/>
    </row>
    <row r="12" spans="2:15" ht="17" thickBot="1">
      <c r="B12" s="75"/>
      <c r="C12" s="100" t="s">
        <v>33</v>
      </c>
      <c r="D12" s="107"/>
      <c r="E12" s="107"/>
      <c r="F12" s="94" t="s">
        <v>31</v>
      </c>
      <c r="G12" s="95"/>
      <c r="H12" s="104">
        <f t="shared" si="0"/>
        <v>5768.3374809590978</v>
      </c>
      <c r="I12" s="99"/>
      <c r="J12" s="101">
        <f>Notes!F67</f>
        <v>5768.3374809590978</v>
      </c>
      <c r="K12" s="102"/>
      <c r="L12" s="101">
        <f>Notes!F124</f>
        <v>0</v>
      </c>
      <c r="M12" s="99"/>
      <c r="N12" s="109"/>
      <c r="O12" s="77"/>
    </row>
    <row r="13" spans="2:15" ht="18" customHeight="1">
      <c r="B13" s="75"/>
      <c r="C13" s="98"/>
      <c r="D13" s="98"/>
      <c r="E13" s="98"/>
      <c r="F13" s="76"/>
      <c r="G13" s="76"/>
      <c r="H13" s="99"/>
      <c r="I13" s="99"/>
      <c r="J13" s="99"/>
      <c r="K13" s="99"/>
      <c r="L13" s="99"/>
      <c r="N13" s="97"/>
      <c r="O13" s="77"/>
    </row>
    <row r="14" spans="2:15" ht="18" customHeight="1" thickBot="1">
      <c r="B14" s="75"/>
      <c r="C14" s="30" t="s">
        <v>5</v>
      </c>
      <c r="D14" s="30"/>
      <c r="E14" s="30"/>
      <c r="F14" s="30"/>
      <c r="G14" s="30"/>
      <c r="H14" s="7"/>
      <c r="I14" s="7"/>
      <c r="J14" s="7"/>
      <c r="K14" s="7"/>
      <c r="L14" s="7"/>
      <c r="N14" s="97"/>
      <c r="O14" s="77"/>
    </row>
    <row r="15" spans="2:15" ht="17" thickBot="1">
      <c r="B15" s="75"/>
      <c r="C15" s="100" t="s">
        <v>3</v>
      </c>
      <c r="D15" s="100"/>
      <c r="E15" s="100"/>
      <c r="F15" s="94" t="s">
        <v>1</v>
      </c>
      <c r="G15" s="95"/>
      <c r="H15" s="101">
        <f t="shared" ref="H15" si="1">J15</f>
        <v>15</v>
      </c>
      <c r="I15" s="99"/>
      <c r="J15" s="101">
        <f>Notes!F16</f>
        <v>15</v>
      </c>
      <c r="K15" s="102"/>
      <c r="L15" s="101">
        <f>Notes!H16</f>
        <v>0</v>
      </c>
      <c r="N15" s="97"/>
      <c r="O15" s="77"/>
    </row>
    <row r="16" spans="2:15" ht="17" thickBot="1">
      <c r="B16" s="80"/>
      <c r="C16" s="81"/>
      <c r="D16" s="81"/>
      <c r="E16" s="81"/>
      <c r="F16" s="81"/>
      <c r="G16" s="81"/>
      <c r="H16" s="81"/>
      <c r="I16" s="81"/>
      <c r="J16" s="81"/>
      <c r="K16" s="81"/>
      <c r="L16" s="81"/>
      <c r="M16" s="81"/>
      <c r="N16" s="81"/>
      <c r="O16" s="82"/>
    </row>
    <row r="19" spans="8:9">
      <c r="H19" s="76"/>
      <c r="I19" s="76"/>
    </row>
    <row r="20" spans="8:9">
      <c r="H20" s="76"/>
      <c r="I20" s="76"/>
    </row>
    <row r="21" spans="8:9">
      <c r="H21" s="76"/>
      <c r="I21" s="76"/>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9"/>
  <sheetViews>
    <sheetView workbookViewId="0">
      <selection activeCell="C12" sqref="C12"/>
    </sheetView>
  </sheetViews>
  <sheetFormatPr baseColWidth="10" defaultColWidth="33.1640625" defaultRowHeight="16"/>
  <cols>
    <col min="1" max="1" width="4.83203125" style="70" customWidth="1"/>
    <col min="2" max="2" width="2.5" style="70" customWidth="1"/>
    <col min="3" max="3" width="26.6640625" style="70" customWidth="1"/>
    <col min="4" max="4" width="45.5" style="70" bestFit="1" customWidth="1"/>
    <col min="5" max="5" width="10.33203125" style="70" customWidth="1"/>
    <col min="6" max="7" width="13.33203125" style="70" customWidth="1"/>
    <col min="8" max="8" width="12.6640625" style="83" customWidth="1"/>
    <col min="9" max="9" width="33.33203125" style="83" customWidth="1"/>
    <col min="10" max="10" width="85" style="70" customWidth="1"/>
    <col min="11" max="11" width="3.5" style="70" customWidth="1"/>
    <col min="12" max="12" width="9.5" style="70" customWidth="1"/>
    <col min="13" max="16384" width="33.1640625" style="70"/>
  </cols>
  <sheetData>
    <row r="1" spans="2:11" ht="17" thickBot="1"/>
    <row r="2" spans="2:11">
      <c r="B2" s="71"/>
      <c r="C2" s="72"/>
      <c r="D2" s="72"/>
      <c r="E2" s="72"/>
      <c r="F2" s="72"/>
      <c r="G2" s="72"/>
      <c r="H2" s="84"/>
      <c r="I2" s="84"/>
      <c r="J2" s="72"/>
      <c r="K2" s="73"/>
    </row>
    <row r="3" spans="2:11">
      <c r="B3" s="75"/>
      <c r="C3" s="10" t="s">
        <v>15</v>
      </c>
      <c r="D3" s="10"/>
      <c r="E3" s="10"/>
      <c r="F3" s="10"/>
      <c r="G3" s="10"/>
      <c r="H3" s="15"/>
      <c r="I3" s="15"/>
      <c r="J3" s="76"/>
      <c r="K3" s="77"/>
    </row>
    <row r="4" spans="2:11">
      <c r="B4" s="75"/>
      <c r="C4" s="76"/>
      <c r="D4" s="76"/>
      <c r="E4" s="76"/>
      <c r="F4" s="76"/>
      <c r="G4" s="76"/>
      <c r="H4" s="85"/>
      <c r="I4" s="85"/>
      <c r="J4" s="76"/>
      <c r="K4" s="77"/>
    </row>
    <row r="5" spans="2:11">
      <c r="B5" s="86"/>
      <c r="C5" s="12" t="s">
        <v>19</v>
      </c>
      <c r="D5" s="12" t="s">
        <v>0</v>
      </c>
      <c r="E5" s="12" t="s">
        <v>12</v>
      </c>
      <c r="F5" s="12" t="s">
        <v>20</v>
      </c>
      <c r="G5" s="12" t="s">
        <v>55</v>
      </c>
      <c r="H5" s="16" t="s">
        <v>21</v>
      </c>
      <c r="I5" s="16" t="s">
        <v>57</v>
      </c>
      <c r="J5" s="12" t="s">
        <v>9</v>
      </c>
      <c r="K5" s="11"/>
    </row>
    <row r="6" spans="2:11">
      <c r="B6" s="75"/>
      <c r="C6" s="10"/>
      <c r="D6" s="10"/>
      <c r="E6" s="10"/>
      <c r="F6" s="10"/>
      <c r="G6" s="10"/>
      <c r="H6" s="15"/>
      <c r="I6" s="15"/>
      <c r="J6" s="10"/>
      <c r="K6" s="11"/>
    </row>
    <row r="7" spans="2:11" s="116" customFormat="1">
      <c r="B7" s="117"/>
      <c r="C7" s="137" t="s">
        <v>69</v>
      </c>
      <c r="D7" s="145" t="s">
        <v>99</v>
      </c>
      <c r="E7" s="22"/>
      <c r="F7" s="137">
        <v>2013</v>
      </c>
      <c r="G7" s="22"/>
      <c r="H7" s="118"/>
      <c r="I7" s="144" t="s">
        <v>98</v>
      </c>
      <c r="K7" s="11"/>
    </row>
    <row r="8" spans="2:11" s="116" customFormat="1">
      <c r="B8" s="117"/>
      <c r="C8" s="137" t="s">
        <v>24</v>
      </c>
      <c r="D8" s="145"/>
      <c r="E8" s="22"/>
      <c r="F8" s="137"/>
      <c r="G8" s="22"/>
      <c r="H8" s="118"/>
      <c r="I8" s="144"/>
      <c r="K8" s="11"/>
    </row>
    <row r="9" spans="2:11" s="116" customFormat="1">
      <c r="B9" s="117"/>
      <c r="C9" s="137" t="s">
        <v>100</v>
      </c>
      <c r="D9" s="145"/>
      <c r="E9" s="22"/>
      <c r="F9" s="137"/>
      <c r="G9" s="22"/>
      <c r="H9" s="118"/>
      <c r="I9" s="144"/>
      <c r="K9" s="11"/>
    </row>
    <row r="10" spans="2:11" s="116" customFormat="1">
      <c r="B10" s="117"/>
      <c r="C10" s="137" t="s">
        <v>26</v>
      </c>
      <c r="D10" s="145"/>
      <c r="E10" s="22"/>
      <c r="F10" s="137"/>
      <c r="G10" s="22"/>
      <c r="H10" s="118"/>
      <c r="I10" s="144"/>
      <c r="K10" s="11"/>
    </row>
    <row r="11" spans="2:11" s="116" customFormat="1">
      <c r="B11" s="117"/>
      <c r="C11" s="137"/>
      <c r="D11" s="145"/>
      <c r="E11" s="22"/>
      <c r="F11" s="137"/>
      <c r="G11" s="22"/>
      <c r="H11" s="118"/>
      <c r="I11" s="144"/>
      <c r="K11" s="11"/>
    </row>
    <row r="12" spans="2:11" s="167" customFormat="1">
      <c r="B12" s="172"/>
      <c r="D12" s="145" t="s">
        <v>119</v>
      </c>
      <c r="E12" s="22" t="s">
        <v>120</v>
      </c>
      <c r="F12" s="167">
        <v>2019</v>
      </c>
      <c r="G12" s="22"/>
      <c r="H12" s="118"/>
      <c r="I12" s="144" t="s">
        <v>121</v>
      </c>
      <c r="J12" s="167" t="s">
        <v>122</v>
      </c>
      <c r="K12" s="11"/>
    </row>
    <row r="13" spans="2:11" s="116" customFormat="1">
      <c r="B13" s="117"/>
      <c r="C13" s="137"/>
      <c r="D13" s="145"/>
      <c r="E13" s="22"/>
      <c r="F13" s="137"/>
      <c r="G13" s="22"/>
      <c r="H13" s="118"/>
      <c r="I13" s="144"/>
      <c r="K13" s="11"/>
    </row>
    <row r="14" spans="2:11" s="116" customFormat="1">
      <c r="B14" s="117"/>
      <c r="C14" s="137"/>
      <c r="D14" s="145"/>
      <c r="E14" s="22"/>
      <c r="F14" s="137"/>
      <c r="G14" s="22"/>
      <c r="H14" s="118"/>
      <c r="I14" s="144"/>
      <c r="K14" s="11"/>
    </row>
    <row r="15" spans="2:11" s="116" customFormat="1">
      <c r="B15" s="117"/>
      <c r="C15" s="137"/>
      <c r="D15" s="145"/>
      <c r="E15" s="22"/>
      <c r="F15" s="137"/>
      <c r="G15" s="22"/>
      <c r="H15" s="118"/>
      <c r="I15" s="144"/>
      <c r="K15" s="11"/>
    </row>
    <row r="16" spans="2:11" ht="17" thickBot="1">
      <c r="B16" s="80"/>
      <c r="C16" s="88"/>
      <c r="D16" s="81"/>
      <c r="E16" s="81"/>
      <c r="F16" s="81"/>
      <c r="G16" s="81"/>
      <c r="H16" s="81"/>
      <c r="I16" s="81"/>
      <c r="J16" s="81"/>
      <c r="K16" s="82"/>
    </row>
    <row r="17" spans="2:11">
      <c r="B17" s="76"/>
      <c r="C17" s="87"/>
      <c r="D17" s="76"/>
      <c r="E17" s="76"/>
      <c r="F17" s="76"/>
      <c r="G17" s="76"/>
      <c r="H17" s="76"/>
      <c r="I17" s="76"/>
      <c r="J17" s="76"/>
      <c r="K17" s="76"/>
    </row>
    <row r="19" spans="2:11">
      <c r="I19" s="70"/>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55"/>
  <sheetViews>
    <sheetView workbookViewId="0">
      <selection activeCell="H94" sqref="H94"/>
    </sheetView>
  </sheetViews>
  <sheetFormatPr baseColWidth="10" defaultColWidth="10.6640625" defaultRowHeight="16"/>
  <cols>
    <col min="1" max="1" width="5.5" style="70" customWidth="1"/>
    <col min="2" max="2" width="4.6640625" style="70" customWidth="1"/>
    <col min="3" max="3" width="6.6640625" style="70" bestFit="1" customWidth="1"/>
    <col min="4" max="4" width="55.1640625" style="70" bestFit="1" customWidth="1"/>
    <col min="5" max="5" width="16.33203125" style="70" bestFit="1" customWidth="1"/>
    <col min="6" max="6" width="12.1640625" style="70" bestFit="1" customWidth="1"/>
    <col min="7" max="7" width="52" style="70" customWidth="1"/>
    <col min="8" max="8" width="112.1640625" style="70" customWidth="1"/>
    <col min="9" max="16384" width="10.6640625" style="70"/>
  </cols>
  <sheetData>
    <row r="1" spans="2:8" ht="17" thickBot="1">
      <c r="H1" s="139"/>
    </row>
    <row r="2" spans="2:8">
      <c r="B2" s="71"/>
      <c r="C2" s="72"/>
      <c r="D2" s="72"/>
      <c r="E2" s="72"/>
      <c r="F2" s="72"/>
      <c r="G2" s="72"/>
      <c r="H2" s="139"/>
    </row>
    <row r="3" spans="2:8" s="22" customFormat="1">
      <c r="B3" s="74"/>
      <c r="C3" s="12" t="s">
        <v>0</v>
      </c>
      <c r="D3" s="12"/>
      <c r="E3" s="12"/>
      <c r="F3" s="12"/>
      <c r="G3" s="12" t="s">
        <v>54</v>
      </c>
      <c r="H3" s="140"/>
    </row>
    <row r="4" spans="2:8">
      <c r="B4" s="75"/>
      <c r="C4" s="76"/>
      <c r="D4" s="76"/>
      <c r="E4" s="76"/>
      <c r="F4" s="76"/>
      <c r="G4" s="138"/>
      <c r="H4" s="139"/>
    </row>
    <row r="5" spans="2:8">
      <c r="B5" s="75"/>
      <c r="C5" s="76"/>
      <c r="D5" s="76"/>
      <c r="E5" s="76"/>
      <c r="F5" s="76"/>
      <c r="G5" s="76"/>
      <c r="H5" s="139"/>
    </row>
    <row r="6" spans="2:8" ht="111" customHeight="1">
      <c r="B6" s="75"/>
      <c r="C6" s="132"/>
      <c r="D6" s="163" t="s">
        <v>72</v>
      </c>
      <c r="E6" s="163"/>
      <c r="F6" s="163"/>
      <c r="G6" s="76"/>
      <c r="H6" s="139"/>
    </row>
    <row r="7" spans="2:8">
      <c r="B7" s="75"/>
      <c r="C7" s="76"/>
      <c r="D7" s="76"/>
      <c r="E7" s="76"/>
      <c r="F7" s="76"/>
      <c r="G7" s="76"/>
      <c r="H7" s="139"/>
    </row>
    <row r="8" spans="2:8" ht="17" thickBot="1">
      <c r="B8" s="75"/>
      <c r="C8" s="76"/>
      <c r="D8" s="76"/>
      <c r="E8" s="76"/>
      <c r="F8" s="76"/>
      <c r="G8" s="76"/>
      <c r="H8" s="139"/>
    </row>
    <row r="9" spans="2:8" ht="17" thickBot="1">
      <c r="B9" s="75"/>
      <c r="C9" s="113"/>
      <c r="D9" s="133" t="s">
        <v>75</v>
      </c>
      <c r="E9" s="133" t="s">
        <v>76</v>
      </c>
      <c r="F9" s="135">
        <v>4972525000</v>
      </c>
      <c r="G9" s="76"/>
      <c r="H9" s="139"/>
    </row>
    <row r="10" spans="2:8" ht="17" thickBot="1">
      <c r="B10" s="75"/>
      <c r="C10" s="76"/>
      <c r="D10" s="133" t="s">
        <v>66</v>
      </c>
      <c r="E10" s="133" t="s">
        <v>77</v>
      </c>
      <c r="F10" s="135">
        <v>8000</v>
      </c>
      <c r="G10" s="133" t="s">
        <v>78</v>
      </c>
      <c r="H10" s="139"/>
    </row>
    <row r="11" spans="2:8">
      <c r="B11" s="75"/>
      <c r="C11" s="113"/>
      <c r="D11" s="137" t="s">
        <v>79</v>
      </c>
      <c r="E11" s="137" t="s">
        <v>80</v>
      </c>
      <c r="F11" s="70">
        <f>F9/F10</f>
        <v>621565.625</v>
      </c>
      <c r="G11" s="76"/>
      <c r="H11" s="139"/>
    </row>
    <row r="12" spans="2:8">
      <c r="B12" s="75"/>
      <c r="C12" s="76"/>
      <c r="D12" s="76" t="s">
        <v>69</v>
      </c>
      <c r="E12" s="76"/>
      <c r="F12" s="76">
        <f>F11</f>
        <v>621565.625</v>
      </c>
      <c r="G12" s="76"/>
      <c r="H12" s="139"/>
    </row>
    <row r="13" spans="2:8">
      <c r="B13" s="75"/>
      <c r="C13" s="76"/>
      <c r="D13" s="76"/>
      <c r="E13" s="76"/>
      <c r="F13" s="76"/>
      <c r="G13" s="76"/>
      <c r="H13" s="139"/>
    </row>
    <row r="14" spans="2:8" ht="17" thickBot="1">
      <c r="B14" s="75"/>
      <c r="C14" s="113"/>
      <c r="D14" s="76"/>
      <c r="E14" s="76"/>
      <c r="F14" s="76"/>
      <c r="G14" s="76"/>
      <c r="H14" s="139"/>
    </row>
    <row r="15" spans="2:8" ht="17" thickBot="1">
      <c r="B15" s="75"/>
      <c r="C15" s="76"/>
      <c r="D15" s="133" t="s">
        <v>29</v>
      </c>
      <c r="E15" s="76"/>
      <c r="F15" s="135">
        <v>7.0000000000000007E-2</v>
      </c>
      <c r="G15" s="133" t="s">
        <v>91</v>
      </c>
      <c r="H15" s="139"/>
    </row>
    <row r="16" spans="2:8" ht="86" thickBot="1">
      <c r="B16" s="75"/>
      <c r="C16" s="76"/>
      <c r="D16" s="137" t="s">
        <v>28</v>
      </c>
      <c r="F16" s="135">
        <v>15</v>
      </c>
      <c r="G16" s="134" t="s">
        <v>92</v>
      </c>
      <c r="H16" s="139"/>
    </row>
    <row r="17" spans="2:8">
      <c r="B17" s="75"/>
      <c r="C17" s="113"/>
      <c r="D17" s="76"/>
      <c r="E17" s="76"/>
      <c r="F17" s="76"/>
      <c r="G17" s="133"/>
      <c r="H17" s="139"/>
    </row>
    <row r="18" spans="2:8">
      <c r="B18" s="75"/>
      <c r="C18" s="76"/>
      <c r="D18" s="76"/>
      <c r="E18" s="76"/>
      <c r="F18" s="76"/>
      <c r="G18" s="133"/>
      <c r="H18" s="139"/>
    </row>
    <row r="19" spans="2:8" ht="17" thickBot="1">
      <c r="B19" s="75"/>
      <c r="C19" s="76"/>
      <c r="D19" s="76"/>
      <c r="E19" s="76"/>
      <c r="F19" s="76"/>
      <c r="G19" s="76"/>
      <c r="H19" s="139"/>
    </row>
    <row r="20" spans="2:8" ht="17" thickBot="1">
      <c r="B20" s="75"/>
      <c r="C20" s="113"/>
      <c r="D20" s="133" t="s">
        <v>93</v>
      </c>
      <c r="E20" s="76"/>
      <c r="F20" s="135">
        <v>0.84</v>
      </c>
      <c r="G20" s="133" t="s">
        <v>94</v>
      </c>
      <c r="H20" s="139"/>
    </row>
    <row r="21" spans="2:8">
      <c r="B21" s="75"/>
      <c r="C21" s="76"/>
      <c r="D21" s="76"/>
      <c r="E21" s="76"/>
      <c r="F21" s="76"/>
      <c r="G21" s="76"/>
      <c r="H21" s="139"/>
    </row>
    <row r="22" spans="2:8">
      <c r="B22" s="75"/>
      <c r="C22" s="113"/>
      <c r="D22" s="76"/>
      <c r="E22" s="76"/>
      <c r="F22" s="76"/>
      <c r="G22" s="76"/>
      <c r="H22" s="139"/>
    </row>
    <row r="23" spans="2:8">
      <c r="B23" s="75"/>
      <c r="C23" s="76"/>
      <c r="D23" s="76"/>
      <c r="E23" s="76"/>
      <c r="F23" s="76"/>
      <c r="G23" s="76"/>
      <c r="H23" s="139"/>
    </row>
    <row r="24" spans="2:8">
      <c r="B24" s="75"/>
      <c r="C24" s="119"/>
      <c r="D24" s="76"/>
      <c r="E24" s="76"/>
      <c r="F24" s="76"/>
      <c r="G24" s="76"/>
      <c r="H24" s="139"/>
    </row>
    <row r="25" spans="2:8">
      <c r="B25" s="75"/>
      <c r="C25" s="119"/>
      <c r="D25" s="76"/>
      <c r="E25" s="76"/>
      <c r="F25" s="76"/>
      <c r="G25" s="76"/>
      <c r="H25" s="139"/>
    </row>
    <row r="26" spans="2:8">
      <c r="B26" s="75"/>
      <c r="C26" s="119"/>
      <c r="D26" s="76"/>
      <c r="E26" s="76"/>
      <c r="F26" s="76"/>
      <c r="G26" s="76"/>
      <c r="H26" s="139"/>
    </row>
    <row r="27" spans="2:8">
      <c r="B27" s="75"/>
      <c r="C27" s="119"/>
      <c r="D27" s="76"/>
      <c r="E27" s="76"/>
      <c r="F27" s="76"/>
      <c r="G27" s="76"/>
      <c r="H27" s="139"/>
    </row>
    <row r="28" spans="2:8">
      <c r="B28" s="75"/>
      <c r="C28" s="119"/>
      <c r="D28" s="76"/>
      <c r="E28" s="76"/>
      <c r="F28" s="76"/>
      <c r="G28" s="76"/>
      <c r="H28" s="139"/>
    </row>
    <row r="29" spans="2:8">
      <c r="B29" s="75"/>
      <c r="C29" s="76"/>
      <c r="D29" s="76"/>
      <c r="E29" s="76"/>
      <c r="F29" s="76"/>
      <c r="G29" s="76"/>
      <c r="H29" s="139"/>
    </row>
    <row r="30" spans="2:8">
      <c r="B30" s="75"/>
      <c r="C30" s="76"/>
      <c r="D30" s="76"/>
      <c r="E30" s="76"/>
      <c r="F30" s="76"/>
      <c r="G30" s="76"/>
      <c r="H30" s="139"/>
    </row>
    <row r="31" spans="2:8" ht="17" thickBot="1">
      <c r="B31" s="75"/>
      <c r="C31" s="76"/>
      <c r="D31" s="76"/>
      <c r="E31" s="76"/>
      <c r="F31" s="76"/>
      <c r="G31" s="76"/>
      <c r="H31" s="139"/>
    </row>
    <row r="32" spans="2:8" ht="17" thickBot="1">
      <c r="B32" s="75"/>
      <c r="C32" s="76"/>
      <c r="D32" s="133" t="s">
        <v>73</v>
      </c>
      <c r="E32" s="133" t="s">
        <v>74</v>
      </c>
      <c r="F32" s="136">
        <f>679*1000000</f>
        <v>679000000</v>
      </c>
      <c r="G32" s="76"/>
      <c r="H32" s="139"/>
    </row>
    <row r="33" spans="2:8">
      <c r="B33" s="75"/>
      <c r="C33" s="76"/>
      <c r="D33" s="76" t="s">
        <v>24</v>
      </c>
      <c r="E33" s="133" t="s">
        <v>95</v>
      </c>
      <c r="F33" s="76">
        <f>F32*F20</f>
        <v>570360000</v>
      </c>
      <c r="G33" s="76"/>
      <c r="H33" s="139"/>
    </row>
    <row r="34" spans="2:8">
      <c r="B34" s="75"/>
      <c r="C34" s="76"/>
      <c r="D34" s="76"/>
      <c r="E34" s="76"/>
      <c r="F34" s="76"/>
      <c r="G34" s="76"/>
      <c r="H34" s="139"/>
    </row>
    <row r="35" spans="2:8">
      <c r="B35" s="75"/>
      <c r="C35" s="76"/>
      <c r="D35" s="76"/>
      <c r="E35" s="76"/>
      <c r="F35" s="76"/>
      <c r="G35" s="76"/>
      <c r="H35" s="139"/>
    </row>
    <row r="36" spans="2:8">
      <c r="B36" s="75"/>
      <c r="C36" s="76"/>
      <c r="D36" s="76"/>
      <c r="E36" s="76"/>
      <c r="F36" s="76"/>
      <c r="G36" s="76"/>
      <c r="H36" s="139"/>
    </row>
    <row r="37" spans="2:8" ht="17" thickBot="1">
      <c r="B37" s="75"/>
      <c r="C37" s="76"/>
      <c r="D37" s="76"/>
      <c r="E37" s="76"/>
      <c r="F37" s="76"/>
      <c r="G37" s="76"/>
      <c r="H37" s="139"/>
    </row>
    <row r="38" spans="2:8" ht="17" thickBot="1">
      <c r="B38" s="75"/>
      <c r="C38" s="76"/>
      <c r="D38" s="137" t="s">
        <v>96</v>
      </c>
      <c r="E38" s="133" t="s">
        <v>74</v>
      </c>
      <c r="F38" s="135">
        <f>(454.29-422.72)*1000000</f>
        <v>31569999.999999993</v>
      </c>
      <c r="G38" s="133" t="s">
        <v>81</v>
      </c>
      <c r="H38" s="139"/>
    </row>
    <row r="39" spans="2:8">
      <c r="B39" s="75"/>
      <c r="C39" s="76"/>
      <c r="D39" s="76" t="s">
        <v>25</v>
      </c>
      <c r="E39" s="133" t="s">
        <v>95</v>
      </c>
      <c r="F39" s="76">
        <f>F38*F20</f>
        <v>26518799.999999993</v>
      </c>
      <c r="G39" s="76"/>
      <c r="H39" s="139"/>
    </row>
    <row r="40" spans="2:8">
      <c r="B40" s="75"/>
      <c r="C40" s="76"/>
      <c r="D40" s="76"/>
      <c r="E40" s="76"/>
      <c r="F40" s="76"/>
      <c r="H40" s="139"/>
    </row>
    <row r="41" spans="2:8">
      <c r="B41" s="75"/>
      <c r="C41" s="76"/>
      <c r="D41" s="76"/>
      <c r="E41" s="76"/>
      <c r="F41" s="76"/>
      <c r="G41" s="76"/>
      <c r="H41" s="139"/>
    </row>
    <row r="42" spans="2:8">
      <c r="B42" s="75"/>
      <c r="C42" s="76"/>
      <c r="D42" s="76"/>
      <c r="E42" s="76"/>
      <c r="F42" s="76"/>
      <c r="G42" s="76"/>
      <c r="H42" s="139"/>
    </row>
    <row r="43" spans="2:8">
      <c r="B43" s="75"/>
      <c r="C43" s="76"/>
      <c r="D43" s="76"/>
      <c r="E43" s="76"/>
      <c r="F43" s="76"/>
      <c r="G43" s="76"/>
      <c r="H43" s="139"/>
    </row>
    <row r="44" spans="2:8">
      <c r="B44" s="75"/>
      <c r="C44" s="76"/>
      <c r="D44" s="76"/>
      <c r="E44" s="76"/>
      <c r="F44" s="76"/>
      <c r="G44" s="76"/>
      <c r="H44" s="139"/>
    </row>
    <row r="45" spans="2:8">
      <c r="B45" s="75"/>
      <c r="C45" s="76"/>
      <c r="D45" s="76"/>
      <c r="E45" s="76"/>
      <c r="F45" s="76"/>
      <c r="G45" s="76"/>
      <c r="H45" s="139"/>
    </row>
    <row r="46" spans="2:8">
      <c r="B46" s="75"/>
      <c r="C46" s="76"/>
      <c r="D46" s="76"/>
      <c r="E46" s="76"/>
      <c r="F46" s="76"/>
      <c r="G46" s="76"/>
      <c r="H46" s="139"/>
    </row>
    <row r="47" spans="2:8">
      <c r="B47" s="75"/>
      <c r="C47" s="76"/>
      <c r="D47" s="76"/>
      <c r="E47" s="76"/>
      <c r="F47" s="76"/>
      <c r="G47" s="76"/>
      <c r="H47" s="139"/>
    </row>
    <row r="48" spans="2:8">
      <c r="B48" s="75"/>
      <c r="C48" s="76"/>
      <c r="D48" s="76"/>
      <c r="E48" s="76"/>
      <c r="F48" s="76"/>
      <c r="G48" s="76"/>
      <c r="H48" s="139"/>
    </row>
    <row r="49" spans="2:8">
      <c r="B49" s="75"/>
      <c r="C49" s="76"/>
      <c r="D49" s="76"/>
      <c r="E49" s="76"/>
      <c r="F49" s="76"/>
      <c r="G49" s="76"/>
      <c r="H49" s="139"/>
    </row>
    <row r="50" spans="2:8">
      <c r="B50" s="75"/>
      <c r="C50" s="76"/>
      <c r="D50" s="76"/>
      <c r="E50" s="76"/>
      <c r="F50" s="76"/>
      <c r="G50" s="76"/>
      <c r="H50" s="139"/>
    </row>
    <row r="51" spans="2:8">
      <c r="B51" s="75"/>
      <c r="C51" s="76"/>
      <c r="D51" s="76"/>
      <c r="E51" s="76"/>
      <c r="F51" s="76"/>
      <c r="G51" s="76"/>
      <c r="H51" s="139"/>
    </row>
    <row r="52" spans="2:8">
      <c r="B52" s="75"/>
      <c r="C52" s="76"/>
      <c r="D52" s="76"/>
      <c r="E52" s="76"/>
      <c r="F52" s="76"/>
      <c r="G52" s="76"/>
      <c r="H52" s="139"/>
    </row>
    <row r="53" spans="2:8">
      <c r="B53" s="75"/>
      <c r="C53" s="76"/>
      <c r="D53" s="76"/>
      <c r="E53" s="76"/>
      <c r="F53" s="76"/>
      <c r="G53" s="76"/>
      <c r="H53" s="139"/>
    </row>
    <row r="54" spans="2:8">
      <c r="B54" s="75"/>
      <c r="C54" s="76"/>
      <c r="D54" s="76"/>
      <c r="E54" s="76"/>
      <c r="F54" s="76"/>
      <c r="G54" s="76"/>
      <c r="H54" s="139"/>
    </row>
    <row r="55" spans="2:8">
      <c r="B55" s="75"/>
      <c r="C55" s="76"/>
      <c r="D55" s="76"/>
      <c r="E55" s="76"/>
      <c r="F55" s="76"/>
      <c r="G55" s="76"/>
      <c r="H55" s="139"/>
    </row>
    <row r="56" spans="2:8" ht="17" thickBot="1">
      <c r="B56" s="75"/>
      <c r="C56" s="76"/>
      <c r="D56" s="10" t="s">
        <v>82</v>
      </c>
      <c r="E56" s="76"/>
      <c r="F56" s="76"/>
      <c r="G56" s="76"/>
      <c r="H56" s="139"/>
    </row>
    <row r="57" spans="2:8" ht="17" thickBot="1">
      <c r="B57" s="75"/>
      <c r="C57" s="76"/>
      <c r="D57" s="133" t="s">
        <v>83</v>
      </c>
      <c r="E57" s="133" t="s">
        <v>74</v>
      </c>
      <c r="F57" s="135">
        <f>483.938*1000000</f>
        <v>483938000</v>
      </c>
      <c r="H57" s="139"/>
    </row>
    <row r="58" spans="2:8" ht="17" thickBot="1">
      <c r="B58" s="75"/>
      <c r="C58" s="76"/>
      <c r="D58" s="133" t="s">
        <v>84</v>
      </c>
      <c r="E58" s="133" t="s">
        <v>74</v>
      </c>
      <c r="F58" s="135">
        <f>615.481*1000000</f>
        <v>615481000</v>
      </c>
      <c r="G58" s="76"/>
      <c r="H58" s="139"/>
    </row>
    <row r="59" spans="2:8">
      <c r="B59" s="75"/>
      <c r="C59" s="76"/>
      <c r="D59" s="133" t="s">
        <v>87</v>
      </c>
      <c r="E59" s="133" t="s">
        <v>74</v>
      </c>
      <c r="F59" s="76">
        <f>F58-F57</f>
        <v>131543000</v>
      </c>
      <c r="G59" s="133"/>
      <c r="H59" s="139"/>
    </row>
    <row r="60" spans="2:8" ht="69" thickBot="1">
      <c r="B60" s="75"/>
      <c r="C60" s="76"/>
      <c r="D60" s="76"/>
      <c r="E60" s="76"/>
      <c r="F60" s="76"/>
      <c r="G60" s="134" t="s">
        <v>85</v>
      </c>
      <c r="H60" s="139"/>
    </row>
    <row r="61" spans="2:8" ht="17" thickBot="1">
      <c r="B61" s="75"/>
      <c r="C61" s="76"/>
      <c r="D61" s="133" t="s">
        <v>86</v>
      </c>
      <c r="E61" s="76"/>
      <c r="F61" s="142">
        <f>(24.637/21.27)-1</f>
        <v>0.15829807240244476</v>
      </c>
      <c r="G61" s="76"/>
      <c r="H61" s="139"/>
    </row>
    <row r="62" spans="2:8">
      <c r="B62" s="75"/>
      <c r="C62" s="76"/>
      <c r="D62" s="133" t="s">
        <v>88</v>
      </c>
      <c r="E62" s="133" t="s">
        <v>74</v>
      </c>
      <c r="F62" s="143">
        <f>F61*F57</f>
        <v>76606452.562294304</v>
      </c>
      <c r="G62" s="76"/>
      <c r="H62" s="139"/>
    </row>
    <row r="63" spans="2:8">
      <c r="B63" s="75"/>
      <c r="C63" s="76"/>
      <c r="D63" s="133" t="s">
        <v>89</v>
      </c>
      <c r="E63" s="133" t="s">
        <v>74</v>
      </c>
      <c r="F63" s="143">
        <f>F59-F62</f>
        <v>54936547.437705696</v>
      </c>
      <c r="G63" s="76"/>
      <c r="H63" s="139"/>
    </row>
    <row r="64" spans="2:8">
      <c r="B64" s="75"/>
      <c r="C64" s="76"/>
      <c r="D64" s="76"/>
      <c r="E64" s="76"/>
      <c r="F64" s="76"/>
      <c r="G64" s="76"/>
      <c r="H64" s="139"/>
    </row>
    <row r="65" spans="2:8">
      <c r="B65" s="75"/>
      <c r="C65" s="76"/>
      <c r="D65" s="133" t="s">
        <v>90</v>
      </c>
      <c r="E65" s="133" t="s">
        <v>74</v>
      </c>
      <c r="F65" s="76">
        <f>F63/F9</f>
        <v>1.1048018348365407E-2</v>
      </c>
      <c r="G65" s="78"/>
      <c r="H65" s="139"/>
    </row>
    <row r="66" spans="2:8">
      <c r="B66" s="75"/>
      <c r="C66" s="76"/>
      <c r="D66" s="137" t="s">
        <v>97</v>
      </c>
      <c r="E66" s="133" t="s">
        <v>74</v>
      </c>
      <c r="F66" s="76">
        <f>F65*F11</f>
        <v>6867.068429713212</v>
      </c>
      <c r="G66" s="78"/>
      <c r="H66" s="139"/>
    </row>
    <row r="67" spans="2:8">
      <c r="B67" s="75"/>
      <c r="C67" s="76"/>
      <c r="D67" s="133" t="s">
        <v>26</v>
      </c>
      <c r="E67" s="133" t="s">
        <v>95</v>
      </c>
      <c r="F67" s="76">
        <f>F66*F20</f>
        <v>5768.3374809590978</v>
      </c>
      <c r="G67" s="78"/>
      <c r="H67" s="139"/>
    </row>
    <row r="68" spans="2:8">
      <c r="B68" s="75"/>
      <c r="C68" s="76"/>
      <c r="D68" s="76"/>
      <c r="E68" s="76"/>
      <c r="F68" s="76"/>
      <c r="G68" s="78"/>
      <c r="H68" s="139"/>
    </row>
    <row r="69" spans="2:8">
      <c r="B69" s="75"/>
      <c r="C69" s="76"/>
      <c r="D69" s="76"/>
      <c r="E69" s="76"/>
      <c r="F69" s="76"/>
      <c r="G69" s="78"/>
      <c r="H69" s="139"/>
    </row>
    <row r="70" spans="2:8">
      <c r="B70" s="75"/>
      <c r="C70" s="76"/>
      <c r="D70" s="76"/>
      <c r="E70" s="76"/>
      <c r="F70" s="76"/>
      <c r="G70" s="78"/>
      <c r="H70" s="139"/>
    </row>
    <row r="71" spans="2:8">
      <c r="B71" s="75"/>
      <c r="C71" s="76"/>
      <c r="D71" s="76"/>
      <c r="E71" s="76"/>
      <c r="F71" s="76"/>
      <c r="G71" s="78"/>
      <c r="H71" s="139"/>
    </row>
    <row r="72" spans="2:8">
      <c r="B72" s="75"/>
      <c r="C72" s="76"/>
      <c r="D72" s="76"/>
      <c r="E72" s="76"/>
      <c r="F72" s="76"/>
      <c r="G72" s="78"/>
      <c r="H72" s="139"/>
    </row>
    <row r="73" spans="2:8">
      <c r="B73" s="75"/>
      <c r="C73" s="76"/>
      <c r="D73" s="76"/>
      <c r="E73" s="76"/>
      <c r="F73" s="76"/>
      <c r="G73" s="78"/>
      <c r="H73" s="139"/>
    </row>
    <row r="74" spans="2:8">
      <c r="B74" s="75"/>
      <c r="C74" s="76"/>
      <c r="D74" s="76"/>
      <c r="E74" s="76"/>
      <c r="F74" s="76"/>
      <c r="G74" s="78"/>
      <c r="H74" s="139"/>
    </row>
    <row r="75" spans="2:8">
      <c r="B75" s="75"/>
      <c r="C75" s="76"/>
      <c r="D75" s="76"/>
      <c r="E75" s="76"/>
      <c r="F75" s="76"/>
      <c r="G75" s="78"/>
      <c r="H75" s="139"/>
    </row>
    <row r="76" spans="2:8">
      <c r="B76" s="75"/>
      <c r="C76" s="76"/>
      <c r="D76" s="76"/>
      <c r="E76" s="76"/>
      <c r="F76" s="76"/>
      <c r="G76" s="78"/>
      <c r="H76" s="139"/>
    </row>
    <row r="77" spans="2:8">
      <c r="B77" s="75"/>
      <c r="C77" s="76"/>
      <c r="D77" s="76"/>
      <c r="E77" s="76"/>
      <c r="F77" s="76"/>
      <c r="G77" s="78"/>
      <c r="H77" s="139"/>
    </row>
    <row r="78" spans="2:8">
      <c r="B78" s="75"/>
      <c r="C78" s="76"/>
      <c r="D78" s="76"/>
      <c r="E78" s="76"/>
      <c r="F78" s="76"/>
      <c r="G78" s="78"/>
      <c r="H78" s="139"/>
    </row>
    <row r="79" spans="2:8">
      <c r="B79" s="75"/>
      <c r="C79" s="76"/>
      <c r="D79" s="76"/>
      <c r="E79" s="76"/>
      <c r="F79" s="76"/>
      <c r="G79" s="78"/>
      <c r="H79" s="139"/>
    </row>
    <row r="80" spans="2:8">
      <c r="B80" s="75"/>
      <c r="C80" s="76"/>
      <c r="D80" s="76"/>
      <c r="E80" s="76"/>
      <c r="F80" s="76"/>
      <c r="G80" s="78"/>
      <c r="H80" s="139"/>
    </row>
    <row r="81" spans="2:8">
      <c r="B81" s="75"/>
      <c r="C81" s="76"/>
      <c r="D81" s="76"/>
      <c r="E81" s="76"/>
      <c r="F81" s="76"/>
      <c r="G81" s="78"/>
      <c r="H81" s="139"/>
    </row>
    <row r="82" spans="2:8">
      <c r="B82" s="75"/>
      <c r="C82" s="76"/>
      <c r="D82" s="76"/>
      <c r="E82" s="76"/>
      <c r="F82" s="76"/>
      <c r="G82" s="78"/>
      <c r="H82" s="139"/>
    </row>
    <row r="83" spans="2:8">
      <c r="B83" s="75"/>
      <c r="C83" s="76"/>
      <c r="D83" s="76"/>
      <c r="E83" s="76"/>
      <c r="F83" s="76"/>
      <c r="G83" s="78"/>
      <c r="H83" s="139"/>
    </row>
    <row r="84" spans="2:8">
      <c r="B84" s="75"/>
      <c r="C84" s="76"/>
      <c r="D84" s="76"/>
      <c r="E84" s="76"/>
      <c r="F84" s="76"/>
      <c r="G84" s="78"/>
      <c r="H84" s="139"/>
    </row>
    <row r="85" spans="2:8">
      <c r="B85" s="75"/>
      <c r="C85" s="167" t="s">
        <v>103</v>
      </c>
      <c r="D85" s="167"/>
      <c r="E85" s="167"/>
      <c r="F85" s="167"/>
      <c r="G85" s="168"/>
      <c r="H85" s="139"/>
    </row>
    <row r="86" spans="2:8">
      <c r="B86" s="75"/>
      <c r="C86" s="167"/>
      <c r="D86" s="167"/>
      <c r="E86" s="167"/>
      <c r="F86" s="167"/>
      <c r="G86" s="168"/>
      <c r="H86" s="139"/>
    </row>
    <row r="87" spans="2:8">
      <c r="B87" s="75"/>
      <c r="C87" s="167"/>
      <c r="D87" s="22" t="s">
        <v>112</v>
      </c>
      <c r="E87" s="167"/>
      <c r="F87" s="167"/>
      <c r="G87" s="168"/>
      <c r="H87" s="139"/>
    </row>
    <row r="88" spans="2:8" ht="51">
      <c r="B88" s="75"/>
      <c r="C88" s="167"/>
      <c r="D88" s="167" t="s">
        <v>75</v>
      </c>
      <c r="E88" s="167" t="s">
        <v>76</v>
      </c>
      <c r="F88" s="167">
        <f>(6.42-6.95)*1000000000</f>
        <v>-530000000.00000024</v>
      </c>
      <c r="G88" s="168" t="s">
        <v>104</v>
      </c>
      <c r="H88" s="139"/>
    </row>
    <row r="89" spans="2:8" ht="17">
      <c r="B89" s="75"/>
      <c r="C89" s="167"/>
      <c r="D89" s="167" t="s">
        <v>66</v>
      </c>
      <c r="E89" s="167" t="s">
        <v>77</v>
      </c>
      <c r="F89" s="167">
        <v>8000</v>
      </c>
      <c r="G89" s="168" t="s">
        <v>78</v>
      </c>
      <c r="H89" s="139"/>
    </row>
    <row r="90" spans="2:8">
      <c r="B90" s="75"/>
      <c r="C90" s="167"/>
      <c r="D90" s="167" t="s">
        <v>79</v>
      </c>
      <c r="E90" s="167" t="s">
        <v>80</v>
      </c>
      <c r="F90" s="167">
        <f>F88/F89</f>
        <v>-66250.000000000029</v>
      </c>
      <c r="G90" s="168"/>
      <c r="H90" s="139"/>
    </row>
    <row r="91" spans="2:8">
      <c r="B91" s="75"/>
      <c r="C91" s="167"/>
      <c r="D91" s="167" t="s">
        <v>69</v>
      </c>
      <c r="E91" s="167"/>
      <c r="F91" s="167">
        <f>F90</f>
        <v>-66250.000000000029</v>
      </c>
      <c r="G91" s="168"/>
      <c r="H91" s="139"/>
    </row>
    <row r="92" spans="2:8">
      <c r="B92" s="75"/>
      <c r="C92" s="167"/>
      <c r="D92" s="167"/>
      <c r="E92" s="167"/>
      <c r="F92" s="167"/>
      <c r="G92" s="168"/>
      <c r="H92" s="139"/>
    </row>
    <row r="93" spans="2:8" ht="51">
      <c r="B93" s="75"/>
      <c r="C93" s="167"/>
      <c r="D93" s="167" t="s">
        <v>105</v>
      </c>
      <c r="E93" s="167" t="s">
        <v>106</v>
      </c>
      <c r="F93" s="167">
        <f>(6.42*1000000000)/(0.96*1000)</f>
        <v>6687500</v>
      </c>
      <c r="G93" s="168" t="s">
        <v>107</v>
      </c>
      <c r="H93" s="139"/>
    </row>
    <row r="94" spans="2:8">
      <c r="B94" s="75"/>
      <c r="C94" s="167"/>
      <c r="D94" s="167"/>
      <c r="E94" s="167"/>
      <c r="F94" s="167"/>
      <c r="G94" s="168"/>
      <c r="H94" s="139"/>
    </row>
    <row r="95" spans="2:8" ht="17">
      <c r="B95" s="75"/>
      <c r="C95" s="167"/>
      <c r="D95" s="167" t="s">
        <v>29</v>
      </c>
      <c r="E95" s="167"/>
      <c r="F95" s="167">
        <v>0.04</v>
      </c>
      <c r="G95" s="168" t="s">
        <v>91</v>
      </c>
      <c r="H95" s="139"/>
    </row>
    <row r="96" spans="2:8" ht="34">
      <c r="B96" s="75"/>
      <c r="C96" s="167"/>
      <c r="D96" s="167" t="s">
        <v>28</v>
      </c>
      <c r="E96" s="167"/>
      <c r="F96" s="167">
        <v>15</v>
      </c>
      <c r="G96" s="168" t="s">
        <v>118</v>
      </c>
      <c r="H96" s="139"/>
    </row>
    <row r="97" spans="2:8">
      <c r="B97" s="75"/>
      <c r="C97" s="167"/>
      <c r="D97" s="167"/>
      <c r="E97" s="167"/>
      <c r="F97" s="167"/>
      <c r="G97" s="168"/>
      <c r="H97" s="139"/>
    </row>
    <row r="98" spans="2:8">
      <c r="B98" s="75"/>
      <c r="C98" s="167"/>
      <c r="D98" s="167"/>
      <c r="E98" s="167"/>
      <c r="F98" s="167"/>
      <c r="G98" s="168"/>
      <c r="H98" s="139"/>
    </row>
    <row r="99" spans="2:8">
      <c r="B99" s="75"/>
      <c r="C99" s="167"/>
      <c r="D99" s="167"/>
      <c r="E99" s="167"/>
      <c r="F99" s="167"/>
      <c r="G99" s="168"/>
      <c r="H99" s="139"/>
    </row>
    <row r="100" spans="2:8">
      <c r="B100" s="75"/>
      <c r="C100" s="167"/>
      <c r="D100" s="167"/>
      <c r="E100" s="167"/>
      <c r="F100" s="167"/>
      <c r="G100" s="168"/>
      <c r="H100" s="139"/>
    </row>
    <row r="101" spans="2:8">
      <c r="B101" s="75"/>
      <c r="C101" s="167"/>
      <c r="D101" s="22" t="s">
        <v>113</v>
      </c>
      <c r="E101" s="167"/>
      <c r="F101" s="167"/>
      <c r="G101" s="168"/>
      <c r="H101" s="139"/>
    </row>
    <row r="102" spans="2:8">
      <c r="B102" s="75"/>
      <c r="C102" s="167"/>
      <c r="D102" s="167"/>
      <c r="E102" s="167"/>
      <c r="F102" s="167"/>
      <c r="G102" s="168"/>
      <c r="H102" s="139"/>
    </row>
    <row r="103" spans="2:8">
      <c r="B103" s="75"/>
      <c r="C103" s="167"/>
      <c r="D103" s="167" t="s">
        <v>114</v>
      </c>
      <c r="E103" s="167" t="s">
        <v>108</v>
      </c>
      <c r="F103" s="167">
        <v>757</v>
      </c>
      <c r="G103" s="168"/>
      <c r="H103" s="139"/>
    </row>
    <row r="104" spans="2:8">
      <c r="B104" s="75"/>
      <c r="C104" s="167"/>
      <c r="D104" s="167" t="s">
        <v>115</v>
      </c>
      <c r="E104" s="167" t="s">
        <v>108</v>
      </c>
      <c r="F104" s="167">
        <v>828</v>
      </c>
      <c r="G104" s="168"/>
      <c r="H104" s="139"/>
    </row>
    <row r="105" spans="2:8">
      <c r="B105" s="75"/>
      <c r="C105" s="167"/>
      <c r="D105" s="167" t="s">
        <v>109</v>
      </c>
      <c r="E105" s="167" t="s">
        <v>108</v>
      </c>
      <c r="F105" s="167">
        <f>F104-F103</f>
        <v>71</v>
      </c>
      <c r="G105" s="168"/>
      <c r="H105" s="139"/>
    </row>
    <row r="106" spans="2:8">
      <c r="B106" s="75"/>
      <c r="C106" s="167"/>
      <c r="D106" s="167"/>
      <c r="E106" s="167"/>
      <c r="F106" s="167"/>
      <c r="G106" s="168"/>
      <c r="H106" s="139"/>
    </row>
    <row r="107" spans="2:8">
      <c r="B107" s="75"/>
      <c r="C107" s="167"/>
      <c r="D107" s="167" t="s">
        <v>73</v>
      </c>
      <c r="E107" s="167" t="s">
        <v>95</v>
      </c>
      <c r="F107" s="167">
        <f>F105*F93</f>
        <v>474812500</v>
      </c>
      <c r="G107" s="168"/>
      <c r="H107" s="139"/>
    </row>
    <row r="108" spans="2:8">
      <c r="B108" s="75"/>
      <c r="C108" s="167"/>
      <c r="D108" s="167" t="s">
        <v>24</v>
      </c>
      <c r="E108" s="167" t="s">
        <v>95</v>
      </c>
      <c r="F108" s="169">
        <f>F107</f>
        <v>474812500</v>
      </c>
      <c r="G108" s="168"/>
      <c r="H108" s="139"/>
    </row>
    <row r="109" spans="2:8">
      <c r="B109" s="75"/>
      <c r="C109" s="167"/>
      <c r="D109" s="167"/>
      <c r="E109" s="167"/>
      <c r="F109" s="167"/>
      <c r="G109" s="168"/>
      <c r="H109" s="139"/>
    </row>
    <row r="110" spans="2:8">
      <c r="B110" s="75"/>
      <c r="C110" s="167"/>
      <c r="D110" s="167"/>
      <c r="E110" s="167"/>
      <c r="F110" s="167"/>
      <c r="G110" s="168"/>
      <c r="H110" s="139"/>
    </row>
    <row r="111" spans="2:8">
      <c r="B111" s="75"/>
      <c r="C111" s="167"/>
      <c r="D111" s="167"/>
      <c r="E111" s="167"/>
      <c r="F111" s="167"/>
      <c r="G111" s="168"/>
      <c r="H111" s="139"/>
    </row>
    <row r="112" spans="2:8">
      <c r="B112" s="75"/>
      <c r="C112" s="167"/>
      <c r="D112" s="167"/>
      <c r="E112" s="167"/>
      <c r="F112" s="167"/>
      <c r="G112" s="168"/>
      <c r="H112" s="139"/>
    </row>
    <row r="113" spans="2:8">
      <c r="B113" s="75"/>
      <c r="C113" s="167"/>
      <c r="D113" s="167"/>
      <c r="E113" s="167"/>
      <c r="F113" s="167"/>
      <c r="G113" s="168"/>
      <c r="H113" s="139"/>
    </row>
    <row r="114" spans="2:8">
      <c r="B114" s="75"/>
      <c r="C114" s="167"/>
      <c r="D114" s="22" t="s">
        <v>110</v>
      </c>
      <c r="E114" s="167"/>
      <c r="F114" s="167"/>
      <c r="G114" s="168"/>
      <c r="H114" s="139"/>
    </row>
    <row r="115" spans="2:8">
      <c r="B115" s="75"/>
      <c r="C115" s="167"/>
      <c r="D115" s="167" t="s">
        <v>117</v>
      </c>
      <c r="E115" s="170" t="s">
        <v>108</v>
      </c>
      <c r="F115" s="167">
        <v>267.80881149935732</v>
      </c>
      <c r="G115" s="168"/>
      <c r="H115" s="139"/>
    </row>
    <row r="116" spans="2:8">
      <c r="B116" s="75"/>
      <c r="C116" s="167"/>
      <c r="D116" s="167" t="s">
        <v>116</v>
      </c>
      <c r="E116" s="170" t="s">
        <v>108</v>
      </c>
      <c r="F116" s="167">
        <v>278.1012092500805</v>
      </c>
      <c r="G116" s="168"/>
      <c r="H116" s="139"/>
    </row>
    <row r="117" spans="2:8">
      <c r="B117" s="75"/>
      <c r="C117" s="167"/>
      <c r="D117" s="167" t="s">
        <v>111</v>
      </c>
      <c r="E117" s="170" t="s">
        <v>108</v>
      </c>
      <c r="F117" s="167">
        <f>ROUND(F116-F115,2)</f>
        <v>10.29</v>
      </c>
      <c r="G117" s="168"/>
      <c r="H117" s="139"/>
    </row>
    <row r="118" spans="2:8">
      <c r="B118" s="75"/>
      <c r="C118" s="167"/>
      <c r="D118" s="167"/>
      <c r="E118" s="167"/>
      <c r="F118" s="167"/>
      <c r="G118" s="168"/>
      <c r="H118" s="139"/>
    </row>
    <row r="119" spans="2:8">
      <c r="B119" s="75"/>
      <c r="C119" s="167"/>
      <c r="D119" s="167"/>
      <c r="E119" s="167"/>
      <c r="F119" s="167"/>
      <c r="G119" s="168"/>
      <c r="H119" s="139"/>
    </row>
    <row r="120" spans="2:8">
      <c r="B120" s="75"/>
      <c r="C120" s="167"/>
      <c r="D120" s="167" t="s">
        <v>25</v>
      </c>
      <c r="E120" s="167" t="s">
        <v>95</v>
      </c>
      <c r="F120" s="167">
        <f>F117*F93</f>
        <v>68814375</v>
      </c>
      <c r="G120" s="168"/>
      <c r="H120" s="139"/>
    </row>
    <row r="121" spans="2:8">
      <c r="B121" s="75"/>
      <c r="C121" s="167"/>
      <c r="D121" s="167"/>
      <c r="E121" s="167"/>
      <c r="F121" s="167"/>
      <c r="G121" s="168"/>
      <c r="H121" s="139"/>
    </row>
    <row r="122" spans="2:8">
      <c r="B122" s="75"/>
      <c r="C122" s="167"/>
      <c r="D122" s="167"/>
      <c r="E122" s="167"/>
      <c r="F122" s="167"/>
      <c r="G122" s="168"/>
      <c r="H122" s="139"/>
    </row>
    <row r="123" spans="2:8">
      <c r="B123" s="75"/>
      <c r="C123" s="167"/>
      <c r="D123" s="167"/>
      <c r="E123" s="167"/>
      <c r="F123" s="167"/>
      <c r="G123" s="171"/>
      <c r="H123" s="139"/>
    </row>
    <row r="124" spans="2:8">
      <c r="B124" s="75"/>
      <c r="C124" s="167"/>
      <c r="D124" s="167" t="s">
        <v>26</v>
      </c>
      <c r="E124" s="167" t="s">
        <v>95</v>
      </c>
      <c r="F124" s="167">
        <v>0</v>
      </c>
      <c r="G124" s="167" t="s">
        <v>91</v>
      </c>
      <c r="H124" s="139"/>
    </row>
    <row r="125" spans="2:8">
      <c r="B125" s="75"/>
      <c r="C125" s="76"/>
      <c r="D125" s="76"/>
      <c r="E125" s="76"/>
      <c r="F125" s="76"/>
      <c r="G125" s="76"/>
      <c r="H125" s="139"/>
    </row>
    <row r="126" spans="2:8">
      <c r="B126" s="75"/>
      <c r="C126" s="76"/>
      <c r="D126" s="76"/>
      <c r="E126" s="76"/>
      <c r="F126" s="76"/>
      <c r="G126" s="76"/>
      <c r="H126" s="139"/>
    </row>
    <row r="127" spans="2:8">
      <c r="B127" s="75"/>
      <c r="C127" s="76"/>
      <c r="D127" s="76"/>
      <c r="E127" s="76"/>
      <c r="F127" s="76"/>
      <c r="G127" s="76"/>
      <c r="H127" s="139"/>
    </row>
    <row r="128" spans="2:8">
      <c r="B128" s="75"/>
      <c r="C128" s="76"/>
      <c r="D128" s="76"/>
      <c r="E128" s="76"/>
      <c r="F128" s="76"/>
      <c r="G128" s="76"/>
      <c r="H128" s="139"/>
    </row>
    <row r="129" spans="2:8">
      <c r="B129" s="75"/>
      <c r="C129" s="76"/>
      <c r="D129" s="76"/>
      <c r="E129" s="76"/>
      <c r="F129" s="76"/>
      <c r="G129" s="76"/>
      <c r="H129" s="139"/>
    </row>
    <row r="130" spans="2:8">
      <c r="B130" s="75"/>
      <c r="C130" s="76"/>
      <c r="D130" s="76"/>
      <c r="E130" s="76"/>
      <c r="F130" s="76"/>
      <c r="G130" s="76"/>
      <c r="H130" s="139"/>
    </row>
    <row r="131" spans="2:8">
      <c r="B131" s="75"/>
      <c r="C131" s="76"/>
      <c r="D131" s="76"/>
      <c r="E131" s="76"/>
      <c r="F131" s="76"/>
      <c r="G131" s="76"/>
      <c r="H131" s="139"/>
    </row>
    <row r="132" spans="2:8">
      <c r="B132" s="75"/>
      <c r="C132" s="76"/>
      <c r="D132" s="76"/>
      <c r="E132" s="76"/>
      <c r="F132" s="76"/>
      <c r="G132" s="76"/>
      <c r="H132" s="139"/>
    </row>
    <row r="133" spans="2:8">
      <c r="B133" s="75"/>
      <c r="C133" s="76"/>
      <c r="D133" s="76"/>
      <c r="E133" s="76"/>
      <c r="F133" s="76"/>
      <c r="G133" s="76"/>
      <c r="H133" s="139"/>
    </row>
    <row r="134" spans="2:8">
      <c r="B134" s="75"/>
      <c r="C134" s="76"/>
      <c r="D134" s="76"/>
      <c r="E134" s="76"/>
      <c r="F134" s="76"/>
      <c r="G134" s="76"/>
      <c r="H134" s="139"/>
    </row>
    <row r="135" spans="2:8">
      <c r="B135" s="75"/>
      <c r="C135" s="76"/>
      <c r="D135" s="76"/>
      <c r="E135" s="76"/>
      <c r="F135" s="76"/>
      <c r="G135" s="76"/>
      <c r="H135" s="139"/>
    </row>
    <row r="136" spans="2:8">
      <c r="B136" s="75"/>
      <c r="C136" s="76"/>
      <c r="D136" s="76"/>
      <c r="E136" s="76"/>
      <c r="F136" s="76"/>
      <c r="G136" s="76"/>
      <c r="H136" s="139"/>
    </row>
    <row r="137" spans="2:8">
      <c r="B137" s="75"/>
      <c r="C137" s="76"/>
      <c r="D137" s="76"/>
      <c r="E137" s="76"/>
      <c r="F137" s="76"/>
      <c r="G137" s="76"/>
      <c r="H137" s="139"/>
    </row>
    <row r="138" spans="2:8">
      <c r="B138" s="75"/>
      <c r="C138" s="76"/>
      <c r="D138" s="76"/>
      <c r="E138" s="76"/>
      <c r="F138" s="76"/>
      <c r="G138" s="76"/>
      <c r="H138" s="139"/>
    </row>
    <row r="139" spans="2:8">
      <c r="B139" s="75"/>
      <c r="C139" s="76"/>
      <c r="D139" s="76"/>
      <c r="E139" s="76"/>
      <c r="F139" s="76"/>
      <c r="G139" s="76"/>
      <c r="H139" s="139"/>
    </row>
    <row r="140" spans="2:8">
      <c r="B140" s="75"/>
      <c r="C140" s="76"/>
      <c r="D140" s="76"/>
      <c r="E140" s="76"/>
      <c r="F140" s="76"/>
      <c r="G140" s="76"/>
      <c r="H140" s="139"/>
    </row>
    <row r="141" spans="2:8">
      <c r="B141" s="75"/>
      <c r="C141" s="76"/>
      <c r="D141" s="76"/>
      <c r="E141" s="76"/>
      <c r="F141" s="76"/>
      <c r="G141" s="76"/>
      <c r="H141" s="139"/>
    </row>
    <row r="142" spans="2:8">
      <c r="B142" s="75"/>
      <c r="C142" s="76"/>
      <c r="D142" s="76"/>
      <c r="E142" s="76"/>
      <c r="F142" s="76"/>
      <c r="G142" s="76"/>
      <c r="H142" s="139"/>
    </row>
    <row r="143" spans="2:8">
      <c r="B143" s="75"/>
      <c r="C143" s="76"/>
      <c r="D143" s="76"/>
      <c r="E143" s="76"/>
      <c r="F143" s="76"/>
      <c r="G143" s="76"/>
      <c r="H143" s="139"/>
    </row>
    <row r="144" spans="2:8">
      <c r="B144" s="75"/>
      <c r="C144" s="76"/>
      <c r="D144" s="76"/>
      <c r="E144" s="76"/>
      <c r="F144" s="76"/>
      <c r="G144" s="76"/>
      <c r="H144" s="139"/>
    </row>
    <row r="145" spans="2:8">
      <c r="B145" s="75"/>
      <c r="C145" s="76"/>
      <c r="D145" s="76"/>
      <c r="E145" s="76"/>
      <c r="F145" s="76"/>
      <c r="G145" s="76"/>
      <c r="H145" s="139"/>
    </row>
    <row r="146" spans="2:8">
      <c r="B146" s="75"/>
      <c r="C146" s="76"/>
      <c r="D146" s="76"/>
      <c r="E146" s="76"/>
      <c r="F146" s="76"/>
      <c r="G146" s="76"/>
      <c r="H146" s="139"/>
    </row>
    <row r="147" spans="2:8">
      <c r="B147" s="75"/>
      <c r="C147" s="76"/>
      <c r="D147" s="76"/>
      <c r="E147" s="76"/>
      <c r="F147" s="76"/>
      <c r="G147" s="76"/>
      <c r="H147" s="139"/>
    </row>
    <row r="148" spans="2:8">
      <c r="B148" s="75"/>
      <c r="C148" s="76"/>
      <c r="D148" s="76"/>
      <c r="E148" s="76"/>
      <c r="F148" s="76"/>
      <c r="G148" s="76"/>
      <c r="H148" s="139"/>
    </row>
    <row r="149" spans="2:8">
      <c r="B149" s="75"/>
      <c r="C149" s="76"/>
      <c r="D149" s="76"/>
      <c r="E149" s="76"/>
      <c r="F149" s="76"/>
      <c r="G149" s="76"/>
      <c r="H149" s="139"/>
    </row>
    <row r="150" spans="2:8">
      <c r="B150" s="75"/>
      <c r="C150" s="76"/>
      <c r="D150" s="76"/>
      <c r="E150" s="76"/>
      <c r="F150" s="76"/>
      <c r="G150" s="76"/>
      <c r="H150" s="139"/>
    </row>
    <row r="151" spans="2:8">
      <c r="B151" s="75"/>
      <c r="C151" s="76"/>
      <c r="D151" s="76"/>
      <c r="E151" s="76"/>
      <c r="F151" s="76"/>
      <c r="G151" s="76"/>
      <c r="H151" s="139"/>
    </row>
    <row r="152" spans="2:8">
      <c r="B152" s="75"/>
      <c r="C152" s="76"/>
      <c r="D152" s="76"/>
      <c r="E152" s="76"/>
      <c r="F152" s="76"/>
      <c r="G152" s="76"/>
      <c r="H152" s="139"/>
    </row>
    <row r="153" spans="2:8">
      <c r="B153" s="75"/>
      <c r="C153" s="76"/>
      <c r="D153" s="76"/>
      <c r="E153" s="76"/>
      <c r="F153" s="76"/>
      <c r="G153" s="76"/>
      <c r="H153" s="139"/>
    </row>
    <row r="154" spans="2:8">
      <c r="B154" s="75"/>
      <c r="C154" s="76"/>
      <c r="D154" s="76"/>
      <c r="E154" s="76"/>
      <c r="F154" s="76"/>
      <c r="G154" s="76"/>
      <c r="H154" s="139"/>
    </row>
    <row r="155" spans="2:8">
      <c r="B155" s="75"/>
      <c r="C155" s="76"/>
      <c r="D155" s="76"/>
      <c r="E155" s="76"/>
      <c r="F155" s="76"/>
      <c r="G155" s="76"/>
      <c r="H155" s="139"/>
    </row>
    <row r="156" spans="2:8">
      <c r="B156" s="75"/>
      <c r="C156" s="76"/>
      <c r="D156" s="76"/>
      <c r="E156" s="76"/>
      <c r="F156" s="76"/>
      <c r="G156" s="76"/>
      <c r="H156" s="139"/>
    </row>
    <row r="157" spans="2:8">
      <c r="B157" s="75"/>
      <c r="C157" s="76"/>
      <c r="D157" s="76"/>
      <c r="E157" s="76"/>
      <c r="F157" s="76"/>
      <c r="G157" s="76"/>
      <c r="H157" s="139"/>
    </row>
    <row r="158" spans="2:8">
      <c r="B158" s="75"/>
      <c r="C158" s="76"/>
      <c r="D158" s="76"/>
      <c r="E158" s="76"/>
      <c r="F158" s="76"/>
      <c r="G158" s="76"/>
      <c r="H158" s="139"/>
    </row>
    <row r="159" spans="2:8">
      <c r="B159" s="75"/>
      <c r="C159" s="76"/>
      <c r="D159" s="76"/>
      <c r="E159" s="76"/>
      <c r="F159" s="76"/>
      <c r="G159" s="76"/>
      <c r="H159" s="139"/>
    </row>
    <row r="160" spans="2:8">
      <c r="B160" s="75"/>
      <c r="C160" s="76"/>
      <c r="D160" s="76"/>
      <c r="E160" s="76"/>
      <c r="F160" s="76"/>
      <c r="G160" s="76"/>
      <c r="H160" s="139"/>
    </row>
    <row r="161" spans="2:8">
      <c r="B161" s="75"/>
      <c r="C161" s="76"/>
      <c r="D161" s="76"/>
      <c r="E161" s="76"/>
      <c r="F161" s="76"/>
      <c r="G161" s="76"/>
      <c r="H161" s="139"/>
    </row>
    <row r="162" spans="2:8">
      <c r="B162" s="75"/>
      <c r="C162" s="76"/>
      <c r="D162" s="76"/>
      <c r="E162" s="76"/>
      <c r="F162" s="76"/>
      <c r="G162" s="76"/>
      <c r="H162" s="139"/>
    </row>
    <row r="163" spans="2:8">
      <c r="B163" s="75"/>
      <c r="C163" s="76"/>
      <c r="D163" s="76"/>
      <c r="E163" s="76"/>
      <c r="F163" s="76"/>
      <c r="G163" s="76"/>
      <c r="H163" s="139"/>
    </row>
    <row r="164" spans="2:8">
      <c r="B164" s="75"/>
      <c r="C164" s="76"/>
      <c r="D164" s="76"/>
      <c r="E164" s="76"/>
      <c r="F164" s="76"/>
      <c r="G164" s="76"/>
      <c r="H164" s="139"/>
    </row>
    <row r="165" spans="2:8">
      <c r="B165" s="75"/>
      <c r="C165" s="76"/>
      <c r="D165" s="76"/>
      <c r="E165" s="76"/>
      <c r="F165" s="76"/>
      <c r="G165" s="76"/>
      <c r="H165" s="139"/>
    </row>
    <row r="166" spans="2:8">
      <c r="B166" s="75"/>
      <c r="C166" s="76"/>
      <c r="D166" s="108"/>
      <c r="E166" s="108"/>
      <c r="F166" s="108"/>
      <c r="G166" s="76"/>
      <c r="H166" s="139"/>
    </row>
    <row r="167" spans="2:8">
      <c r="B167" s="75"/>
      <c r="C167" s="76"/>
      <c r="D167" s="76"/>
      <c r="E167" s="76"/>
      <c r="F167" s="76"/>
      <c r="G167" s="108"/>
      <c r="H167" s="139"/>
    </row>
    <row r="168" spans="2:8">
      <c r="B168" s="75"/>
      <c r="C168" s="76"/>
      <c r="D168" s="76"/>
      <c r="E168" s="76"/>
      <c r="F168" s="76"/>
      <c r="G168" s="76"/>
      <c r="H168" s="139"/>
    </row>
    <row r="169" spans="2:8">
      <c r="B169" s="75"/>
      <c r="C169" s="76"/>
      <c r="D169" s="76"/>
      <c r="E169" s="76"/>
      <c r="F169" s="76"/>
      <c r="G169" s="76"/>
      <c r="H169" s="139"/>
    </row>
    <row r="170" spans="2:8">
      <c r="B170" s="75"/>
      <c r="C170" s="76"/>
      <c r="D170" s="76"/>
      <c r="E170" s="76"/>
      <c r="F170" s="76"/>
      <c r="G170" s="76"/>
      <c r="H170" s="139"/>
    </row>
    <row r="171" spans="2:8">
      <c r="B171" s="75"/>
      <c r="C171" s="76"/>
      <c r="D171" s="76"/>
      <c r="E171" s="76"/>
      <c r="F171" s="76"/>
      <c r="G171" s="76"/>
      <c r="H171" s="139"/>
    </row>
    <row r="172" spans="2:8">
      <c r="B172" s="75"/>
      <c r="C172" s="76"/>
      <c r="D172" s="76"/>
      <c r="E172" s="76"/>
      <c r="F172" s="76"/>
      <c r="G172" s="76"/>
      <c r="H172" s="139"/>
    </row>
    <row r="173" spans="2:8">
      <c r="B173" s="75"/>
      <c r="C173" s="76"/>
      <c r="D173" s="76"/>
      <c r="E173" s="76"/>
      <c r="F173" s="76"/>
      <c r="G173" s="76"/>
      <c r="H173" s="139"/>
    </row>
    <row r="174" spans="2:8">
      <c r="B174" s="75"/>
      <c r="C174" s="76"/>
      <c r="D174" s="76"/>
      <c r="E174" s="76"/>
      <c r="F174" s="76"/>
      <c r="G174" s="76"/>
      <c r="H174" s="139"/>
    </row>
    <row r="175" spans="2:8">
      <c r="B175" s="75"/>
      <c r="C175" s="76"/>
      <c r="D175" s="76"/>
      <c r="E175" s="76"/>
      <c r="F175" s="76"/>
      <c r="G175" s="76"/>
      <c r="H175" s="139"/>
    </row>
    <row r="176" spans="2:8">
      <c r="B176" s="75"/>
      <c r="C176" s="76"/>
      <c r="D176" s="76"/>
      <c r="E176" s="76"/>
      <c r="F176" s="76"/>
      <c r="G176" s="76"/>
      <c r="H176" s="139"/>
    </row>
    <row r="177" spans="2:8">
      <c r="B177" s="75"/>
      <c r="C177" s="76"/>
      <c r="D177" s="76"/>
      <c r="E177" s="76"/>
      <c r="F177" s="76"/>
      <c r="G177" s="76"/>
      <c r="H177" s="139"/>
    </row>
    <row r="178" spans="2:8">
      <c r="B178" s="75"/>
      <c r="C178" s="76"/>
      <c r="D178" s="76"/>
      <c r="E178" s="76"/>
      <c r="F178" s="76"/>
      <c r="G178" s="76"/>
      <c r="H178" s="139"/>
    </row>
    <row r="179" spans="2:8">
      <c r="B179" s="75"/>
      <c r="C179" s="76"/>
      <c r="D179" s="76"/>
      <c r="E179" s="76"/>
      <c r="F179" s="76"/>
      <c r="G179" s="76"/>
      <c r="H179" s="139"/>
    </row>
    <row r="180" spans="2:8">
      <c r="B180" s="75"/>
      <c r="C180" s="76"/>
      <c r="D180" s="76"/>
      <c r="E180" s="76"/>
      <c r="F180" s="76"/>
      <c r="G180" s="76"/>
      <c r="H180" s="139"/>
    </row>
    <row r="181" spans="2:8">
      <c r="B181" s="75"/>
      <c r="C181" s="76"/>
      <c r="D181" s="76"/>
      <c r="E181" s="76"/>
      <c r="F181" s="76"/>
      <c r="G181" s="76"/>
      <c r="H181" s="139"/>
    </row>
    <row r="182" spans="2:8">
      <c r="B182" s="75"/>
      <c r="C182" s="76"/>
      <c r="D182" s="76"/>
      <c r="E182" s="76"/>
      <c r="F182" s="76"/>
      <c r="G182" s="76"/>
      <c r="H182" s="139"/>
    </row>
    <row r="183" spans="2:8">
      <c r="B183" s="75"/>
      <c r="C183" s="76"/>
      <c r="D183" s="76"/>
      <c r="E183" s="76"/>
      <c r="F183" s="76"/>
      <c r="G183" s="76"/>
      <c r="H183" s="139"/>
    </row>
    <row r="184" spans="2:8">
      <c r="B184" s="75"/>
      <c r="C184" s="76"/>
      <c r="D184" s="76"/>
      <c r="E184" s="76"/>
      <c r="F184" s="76"/>
      <c r="G184" s="76"/>
      <c r="H184" s="139"/>
    </row>
    <row r="185" spans="2:8">
      <c r="B185" s="75"/>
      <c r="C185" s="76"/>
      <c r="D185" s="76"/>
      <c r="E185" s="76"/>
      <c r="F185" s="76"/>
      <c r="G185" s="76"/>
      <c r="H185" s="139"/>
    </row>
    <row r="186" spans="2:8">
      <c r="B186" s="75"/>
      <c r="C186" s="76"/>
      <c r="D186" s="76"/>
      <c r="E186" s="76"/>
      <c r="F186" s="76"/>
      <c r="G186" s="76"/>
      <c r="H186" s="139"/>
    </row>
    <row r="187" spans="2:8">
      <c r="B187" s="75"/>
      <c r="C187" s="76"/>
      <c r="D187" s="76"/>
      <c r="E187" s="76"/>
      <c r="F187" s="76"/>
      <c r="G187" s="76"/>
      <c r="H187" s="139"/>
    </row>
    <row r="188" spans="2:8">
      <c r="B188" s="75"/>
      <c r="C188" s="76"/>
      <c r="D188" s="76"/>
      <c r="E188" s="76"/>
      <c r="F188" s="76"/>
      <c r="G188" s="76"/>
      <c r="H188" s="139"/>
    </row>
    <row r="189" spans="2:8">
      <c r="B189" s="75"/>
      <c r="C189" s="76"/>
      <c r="D189" s="76"/>
      <c r="E189" s="76"/>
      <c r="F189" s="76"/>
      <c r="G189" s="76"/>
      <c r="H189" s="139"/>
    </row>
    <row r="190" spans="2:8">
      <c r="B190" s="75"/>
      <c r="C190" s="76"/>
      <c r="D190" s="76"/>
      <c r="E190" s="76"/>
      <c r="F190" s="76"/>
      <c r="G190" s="76"/>
      <c r="H190" s="139"/>
    </row>
    <row r="191" spans="2:8">
      <c r="B191" s="75"/>
      <c r="C191" s="76"/>
      <c r="D191" s="76"/>
      <c r="E191" s="76"/>
      <c r="F191" s="76"/>
      <c r="G191" s="76"/>
      <c r="H191" s="139"/>
    </row>
    <row r="192" spans="2:8">
      <c r="B192" s="75"/>
      <c r="C192" s="76"/>
      <c r="D192" s="76"/>
      <c r="E192" s="76"/>
      <c r="F192" s="76"/>
      <c r="G192" s="76"/>
      <c r="H192" s="139"/>
    </row>
    <row r="193" spans="2:8">
      <c r="B193" s="75"/>
      <c r="C193" s="76"/>
      <c r="D193" s="76"/>
      <c r="E193" s="76"/>
      <c r="F193" s="76"/>
      <c r="G193" s="76"/>
      <c r="H193" s="139"/>
    </row>
    <row r="194" spans="2:8">
      <c r="B194" s="75"/>
      <c r="C194" s="76"/>
      <c r="D194" s="76"/>
      <c r="E194" s="76"/>
      <c r="F194" s="76"/>
      <c r="G194" s="76"/>
      <c r="H194" s="139"/>
    </row>
    <row r="195" spans="2:8">
      <c r="B195" s="75"/>
      <c r="C195" s="76"/>
      <c r="D195" s="76"/>
      <c r="E195" s="76"/>
      <c r="F195" s="76"/>
      <c r="G195" s="76"/>
      <c r="H195" s="139"/>
    </row>
    <row r="196" spans="2:8">
      <c r="B196" s="75"/>
      <c r="C196" s="76"/>
      <c r="D196" s="76"/>
      <c r="E196" s="76"/>
      <c r="F196" s="76"/>
      <c r="G196" s="76"/>
      <c r="H196" s="139"/>
    </row>
    <row r="197" spans="2:8">
      <c r="B197" s="75"/>
      <c r="C197" s="76"/>
      <c r="D197" s="76"/>
      <c r="E197" s="76"/>
      <c r="F197" s="76"/>
      <c r="G197" s="76"/>
      <c r="H197" s="139"/>
    </row>
    <row r="198" spans="2:8">
      <c r="B198" s="75"/>
      <c r="C198" s="76"/>
      <c r="D198" s="76"/>
      <c r="E198" s="76"/>
      <c r="F198" s="76"/>
      <c r="G198" s="76"/>
      <c r="H198" s="139"/>
    </row>
    <row r="199" spans="2:8">
      <c r="B199" s="75"/>
      <c r="C199" s="76"/>
      <c r="D199" s="76"/>
      <c r="E199" s="76"/>
      <c r="F199" s="76"/>
      <c r="G199" s="76"/>
      <c r="H199" s="139"/>
    </row>
    <row r="200" spans="2:8">
      <c r="B200" s="75"/>
      <c r="C200" s="76"/>
      <c r="D200" s="76"/>
      <c r="E200" s="76"/>
      <c r="F200" s="76"/>
      <c r="G200" s="76"/>
      <c r="H200" s="139"/>
    </row>
    <row r="201" spans="2:8">
      <c r="B201" s="75"/>
      <c r="C201" s="76"/>
      <c r="D201" s="76"/>
      <c r="E201" s="76"/>
      <c r="F201" s="76"/>
      <c r="G201" s="76"/>
      <c r="H201" s="139"/>
    </row>
    <row r="202" spans="2:8">
      <c r="B202" s="75"/>
      <c r="C202" s="76"/>
      <c r="D202" s="76"/>
      <c r="E202" s="76"/>
      <c r="F202" s="76"/>
      <c r="G202" s="76"/>
      <c r="H202" s="139"/>
    </row>
    <row r="203" spans="2:8">
      <c r="B203" s="75"/>
      <c r="C203" s="76"/>
      <c r="D203" s="76"/>
      <c r="E203" s="76"/>
      <c r="F203" s="76"/>
      <c r="G203" s="76"/>
      <c r="H203" s="139"/>
    </row>
    <row r="204" spans="2:8">
      <c r="B204" s="75"/>
      <c r="C204" s="76"/>
      <c r="D204" s="76"/>
      <c r="E204" s="76"/>
      <c r="F204" s="76"/>
      <c r="G204" s="76"/>
      <c r="H204" s="139"/>
    </row>
    <row r="205" spans="2:8">
      <c r="B205" s="75"/>
      <c r="C205" s="76"/>
      <c r="D205" s="76"/>
      <c r="E205" s="76"/>
      <c r="F205" s="76"/>
      <c r="G205" s="76"/>
      <c r="H205" s="139"/>
    </row>
    <row r="206" spans="2:8">
      <c r="B206" s="75"/>
      <c r="C206" s="76"/>
      <c r="D206" s="76"/>
      <c r="E206" s="76"/>
      <c r="F206" s="76"/>
      <c r="G206" s="76"/>
      <c r="H206" s="139"/>
    </row>
    <row r="207" spans="2:8">
      <c r="B207" s="75"/>
      <c r="C207" s="76"/>
      <c r="D207" s="76"/>
      <c r="E207" s="76"/>
      <c r="F207" s="76"/>
      <c r="G207" s="76"/>
      <c r="H207" s="139"/>
    </row>
    <row r="208" spans="2:8">
      <c r="B208" s="75"/>
      <c r="C208" s="76"/>
      <c r="D208" s="76"/>
      <c r="E208" s="76"/>
      <c r="F208" s="76"/>
      <c r="G208" s="76"/>
      <c r="H208" s="139"/>
    </row>
    <row r="209" spans="2:8">
      <c r="B209" s="75"/>
      <c r="C209" s="76"/>
      <c r="D209" s="76"/>
      <c r="E209" s="76"/>
      <c r="F209" s="76"/>
      <c r="G209" s="76"/>
      <c r="H209" s="139"/>
    </row>
    <row r="210" spans="2:8">
      <c r="B210" s="75"/>
      <c r="C210" s="76"/>
      <c r="D210" s="76"/>
      <c r="E210" s="76"/>
      <c r="F210" s="76"/>
      <c r="G210" s="76"/>
      <c r="H210" s="139"/>
    </row>
    <row r="211" spans="2:8">
      <c r="B211" s="75"/>
      <c r="C211" s="76"/>
      <c r="D211" s="76"/>
      <c r="E211" s="76"/>
      <c r="F211" s="76"/>
      <c r="G211" s="76"/>
      <c r="H211" s="139"/>
    </row>
    <row r="212" spans="2:8">
      <c r="B212" s="75"/>
      <c r="C212" s="76"/>
      <c r="D212" s="76"/>
      <c r="E212" s="76"/>
      <c r="F212" s="76"/>
      <c r="G212" s="76"/>
      <c r="H212" s="139"/>
    </row>
    <row r="213" spans="2:8">
      <c r="B213" s="75"/>
      <c r="C213" s="76"/>
      <c r="D213" s="76"/>
      <c r="E213" s="76"/>
      <c r="F213" s="76"/>
      <c r="G213" s="76"/>
      <c r="H213" s="139"/>
    </row>
    <row r="214" spans="2:8">
      <c r="B214" s="75"/>
      <c r="C214" s="76"/>
      <c r="D214" s="76"/>
      <c r="E214" s="76"/>
      <c r="F214" s="76"/>
      <c r="G214" s="76"/>
      <c r="H214" s="139"/>
    </row>
    <row r="215" spans="2:8">
      <c r="B215" s="75"/>
      <c r="C215" s="76"/>
      <c r="D215" s="76"/>
      <c r="E215" s="76"/>
      <c r="F215" s="76"/>
      <c r="G215" s="76"/>
      <c r="H215" s="139"/>
    </row>
    <row r="216" spans="2:8">
      <c r="B216" s="75"/>
      <c r="C216" s="76"/>
      <c r="D216" s="76"/>
      <c r="E216" s="76"/>
      <c r="F216" s="76"/>
      <c r="G216" s="76"/>
      <c r="H216" s="139"/>
    </row>
    <row r="217" spans="2:8">
      <c r="B217" s="75"/>
      <c r="C217" s="76"/>
      <c r="D217" s="76"/>
      <c r="E217" s="76"/>
      <c r="F217" s="76"/>
      <c r="G217" s="76"/>
      <c r="H217" s="139"/>
    </row>
    <row r="218" spans="2:8">
      <c r="B218" s="75"/>
      <c r="C218" s="76"/>
      <c r="D218" s="76"/>
      <c r="E218" s="76"/>
      <c r="F218" s="76"/>
      <c r="G218" s="76"/>
      <c r="H218" s="139"/>
    </row>
    <row r="219" spans="2:8">
      <c r="B219" s="75"/>
      <c r="C219" s="76"/>
      <c r="D219" s="76"/>
      <c r="E219" s="76"/>
      <c r="F219" s="76"/>
      <c r="G219" s="76"/>
      <c r="H219" s="139"/>
    </row>
    <row r="220" spans="2:8">
      <c r="B220" s="75"/>
      <c r="C220" s="76"/>
      <c r="D220" s="76"/>
      <c r="E220" s="76"/>
      <c r="F220" s="76"/>
      <c r="G220" s="76"/>
      <c r="H220" s="139"/>
    </row>
    <row r="221" spans="2:8">
      <c r="B221" s="75"/>
      <c r="C221" s="76"/>
      <c r="D221" s="76"/>
      <c r="E221" s="76"/>
      <c r="F221" s="76"/>
      <c r="G221" s="76"/>
      <c r="H221" s="139"/>
    </row>
    <row r="222" spans="2:8">
      <c r="B222" s="75"/>
      <c r="C222" s="76"/>
      <c r="D222" s="76"/>
      <c r="E222" s="76"/>
      <c r="F222" s="76"/>
      <c r="G222" s="76"/>
      <c r="H222" s="139"/>
    </row>
    <row r="223" spans="2:8">
      <c r="B223" s="75"/>
      <c r="C223" s="76"/>
      <c r="D223" s="76"/>
      <c r="E223" s="76"/>
      <c r="F223" s="76"/>
      <c r="G223" s="76"/>
      <c r="H223" s="139"/>
    </row>
    <row r="224" spans="2:8">
      <c r="B224" s="75"/>
      <c r="C224" s="76"/>
      <c r="D224" s="76"/>
      <c r="E224" s="76"/>
      <c r="F224" s="76"/>
      <c r="G224" s="76"/>
      <c r="H224" s="139"/>
    </row>
    <row r="225" spans="2:8">
      <c r="B225" s="75"/>
      <c r="C225" s="76"/>
      <c r="D225" s="76"/>
      <c r="E225" s="76"/>
      <c r="F225" s="76"/>
      <c r="G225" s="76"/>
      <c r="H225" s="139"/>
    </row>
    <row r="226" spans="2:8">
      <c r="B226" s="75"/>
      <c r="C226" s="76"/>
      <c r="D226" s="76"/>
      <c r="E226" s="76"/>
      <c r="F226" s="76"/>
      <c r="G226" s="76"/>
      <c r="H226" s="139"/>
    </row>
    <row r="227" spans="2:8">
      <c r="B227" s="75"/>
      <c r="C227" s="76"/>
      <c r="D227" s="76"/>
      <c r="E227" s="76"/>
      <c r="F227" s="76"/>
      <c r="G227" s="76"/>
      <c r="H227" s="139"/>
    </row>
    <row r="228" spans="2:8">
      <c r="B228" s="75"/>
      <c r="C228" s="76"/>
      <c r="D228" s="76"/>
      <c r="E228" s="76"/>
      <c r="F228" s="76"/>
      <c r="G228" s="76"/>
      <c r="H228" s="139"/>
    </row>
    <row r="229" spans="2:8">
      <c r="B229" s="75"/>
      <c r="C229" s="76"/>
      <c r="D229" s="76"/>
      <c r="E229" s="76"/>
      <c r="F229" s="76"/>
      <c r="G229" s="76"/>
      <c r="H229" s="139"/>
    </row>
    <row r="230" spans="2:8">
      <c r="B230" s="75"/>
      <c r="C230" s="76"/>
      <c r="D230" s="76"/>
      <c r="E230" s="76"/>
      <c r="F230" s="76"/>
      <c r="G230" s="76"/>
      <c r="H230" s="139"/>
    </row>
    <row r="231" spans="2:8">
      <c r="B231" s="75"/>
      <c r="C231" s="76"/>
      <c r="D231" s="76"/>
      <c r="E231" s="76"/>
      <c r="F231" s="76"/>
      <c r="G231" s="76"/>
      <c r="H231" s="139"/>
    </row>
    <row r="232" spans="2:8">
      <c r="B232" s="75"/>
      <c r="C232" s="76"/>
      <c r="D232" s="76"/>
      <c r="E232" s="76"/>
      <c r="F232" s="76"/>
      <c r="G232" s="76"/>
      <c r="H232" s="139"/>
    </row>
    <row r="233" spans="2:8">
      <c r="B233" s="75"/>
      <c r="C233" s="76"/>
      <c r="D233" s="76"/>
      <c r="E233" s="76"/>
      <c r="F233" s="76"/>
      <c r="G233" s="76"/>
      <c r="H233" s="139"/>
    </row>
    <row r="234" spans="2:8">
      <c r="B234" s="75"/>
      <c r="C234" s="76"/>
      <c r="D234" s="79"/>
      <c r="E234" s="79"/>
      <c r="F234" s="79"/>
      <c r="G234" s="76"/>
      <c r="H234" s="139"/>
    </row>
    <row r="235" spans="2:8">
      <c r="B235" s="75"/>
      <c r="C235" s="76"/>
      <c r="D235" s="79"/>
      <c r="E235" s="79"/>
      <c r="F235" s="79"/>
      <c r="G235" s="76"/>
      <c r="H235" s="139"/>
    </row>
    <row r="236" spans="2:8">
      <c r="B236" s="75"/>
      <c r="C236" s="79"/>
      <c r="D236" s="79"/>
      <c r="E236" s="79"/>
      <c r="F236" s="79"/>
      <c r="G236" s="79"/>
      <c r="H236" s="139"/>
    </row>
    <row r="237" spans="2:8">
      <c r="B237" s="75"/>
      <c r="C237" s="79"/>
      <c r="D237" s="79"/>
      <c r="E237" s="79"/>
      <c r="F237" s="79"/>
      <c r="G237" s="79"/>
      <c r="H237" s="139"/>
    </row>
    <row r="238" spans="2:8">
      <c r="B238" s="75"/>
      <c r="C238" s="79"/>
      <c r="D238" s="79"/>
      <c r="E238" s="79"/>
      <c r="F238" s="79"/>
      <c r="G238" s="79"/>
      <c r="H238" s="139"/>
    </row>
    <row r="239" spans="2:8">
      <c r="B239" s="75"/>
      <c r="C239" s="79"/>
      <c r="D239" s="79"/>
      <c r="E239" s="79"/>
      <c r="F239" s="79"/>
      <c r="G239" s="79"/>
      <c r="H239" s="139"/>
    </row>
    <row r="240" spans="2:8">
      <c r="B240" s="75"/>
      <c r="C240" s="79"/>
      <c r="D240" s="79"/>
      <c r="E240" s="79"/>
      <c r="F240" s="79"/>
      <c r="G240" s="79"/>
      <c r="H240" s="139"/>
    </row>
    <row r="241" spans="2:8">
      <c r="B241" s="75"/>
      <c r="C241" s="79"/>
      <c r="D241" s="76"/>
      <c r="E241" s="76"/>
      <c r="F241" s="76"/>
      <c r="G241" s="79"/>
      <c r="H241" s="139"/>
    </row>
    <row r="242" spans="2:8">
      <c r="B242" s="75"/>
      <c r="C242" s="79"/>
      <c r="D242" s="76"/>
      <c r="E242" s="76"/>
      <c r="F242" s="76"/>
      <c r="G242" s="79"/>
      <c r="H242" s="139"/>
    </row>
    <row r="243" spans="2:8">
      <c r="B243" s="75"/>
      <c r="C243" s="76"/>
      <c r="D243" s="76"/>
      <c r="E243" s="76"/>
      <c r="F243" s="76"/>
      <c r="G243" s="76"/>
      <c r="H243" s="139"/>
    </row>
    <row r="244" spans="2:8">
      <c r="B244" s="75"/>
      <c r="C244" s="76"/>
      <c r="D244" s="76"/>
      <c r="E244" s="76"/>
      <c r="F244" s="76"/>
      <c r="G244" s="76"/>
      <c r="H244" s="139"/>
    </row>
    <row r="245" spans="2:8">
      <c r="B245" s="75"/>
      <c r="C245" s="76"/>
      <c r="D245" s="76"/>
      <c r="E245" s="76"/>
      <c r="F245" s="76"/>
      <c r="G245" s="76"/>
      <c r="H245" s="139"/>
    </row>
    <row r="246" spans="2:8">
      <c r="B246" s="75"/>
      <c r="C246" s="76"/>
      <c r="D246" s="76"/>
      <c r="E246" s="76"/>
      <c r="F246" s="76"/>
      <c r="G246" s="76"/>
      <c r="H246" s="139"/>
    </row>
    <row r="247" spans="2:8">
      <c r="B247" s="75"/>
      <c r="C247" s="76"/>
      <c r="D247" s="76"/>
      <c r="E247" s="76"/>
      <c r="F247" s="76"/>
      <c r="G247" s="76"/>
      <c r="H247" s="139"/>
    </row>
    <row r="248" spans="2:8">
      <c r="B248" s="75"/>
      <c r="C248" s="76"/>
      <c r="D248" s="76"/>
      <c r="E248" s="76"/>
      <c r="F248" s="76"/>
      <c r="G248" s="76"/>
      <c r="H248" s="139"/>
    </row>
    <row r="249" spans="2:8">
      <c r="B249" s="75"/>
      <c r="C249" s="76"/>
      <c r="D249" s="76"/>
      <c r="E249" s="76"/>
      <c r="F249" s="76"/>
      <c r="G249" s="76"/>
      <c r="H249" s="139"/>
    </row>
    <row r="250" spans="2:8">
      <c r="B250" s="75"/>
      <c r="C250" s="76"/>
      <c r="D250" s="76"/>
      <c r="E250" s="76"/>
      <c r="F250" s="76"/>
      <c r="G250" s="76"/>
      <c r="H250" s="139"/>
    </row>
    <row r="251" spans="2:8">
      <c r="B251" s="75"/>
      <c r="C251" s="76"/>
      <c r="D251" s="76"/>
      <c r="E251" s="76"/>
      <c r="F251" s="76"/>
      <c r="G251" s="76"/>
      <c r="H251" s="139"/>
    </row>
    <row r="252" spans="2:8">
      <c r="B252" s="75"/>
      <c r="C252" s="76"/>
      <c r="D252" s="76"/>
      <c r="E252" s="76"/>
      <c r="F252" s="76"/>
      <c r="G252" s="76"/>
      <c r="H252" s="139"/>
    </row>
    <row r="253" spans="2:8" ht="17" thickBot="1">
      <c r="B253" s="75"/>
      <c r="C253" s="76"/>
      <c r="D253" s="81"/>
      <c r="E253" s="81"/>
      <c r="F253" s="81"/>
      <c r="G253" s="76"/>
      <c r="H253" s="139"/>
    </row>
    <row r="254" spans="2:8">
      <c r="B254" s="75"/>
      <c r="C254" s="76"/>
      <c r="G254" s="76"/>
      <c r="H254" s="139"/>
    </row>
    <row r="255" spans="2:8" ht="17" thickBot="1">
      <c r="B255" s="80"/>
      <c r="C255" s="81"/>
      <c r="G255" s="81"/>
      <c r="H255" s="141"/>
    </row>
  </sheetData>
  <mergeCells count="1">
    <mergeCell ref="D6:F6"/>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Quintel</cp:lastModifiedBy>
  <dcterms:created xsi:type="dcterms:W3CDTF">2011-10-26T09:05:09Z</dcterms:created>
  <dcterms:modified xsi:type="dcterms:W3CDTF">2021-12-09T16:42:04Z</dcterms:modified>
</cp:coreProperties>
</file>