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showInkAnnotation="0" codeName="ThisWorkbook" autoCompressPictures="0"/>
  <mc:AlternateContent xmlns:mc="http://schemas.openxmlformats.org/markup-compatibility/2006">
    <mc:Choice Requires="x15">
      <x15ac:absPath xmlns:x15ac="http://schemas.microsoft.com/office/spreadsheetml/2010/11/ac" url="/Users/lottevanvlimmeren/Code/etdataset/nodes_source_analyses/molecules/industry/"/>
    </mc:Choice>
  </mc:AlternateContent>
  <xr:revisionPtr revIDLastSave="0" documentId="13_ncr:1_{1D42028C-E40E-3A4F-A457-4371696DE1C0}" xr6:coauthVersionLast="47" xr6:coauthVersionMax="47" xr10:uidLastSave="{00000000-0000-0000-0000-000000000000}"/>
  <bookViews>
    <workbookView xWindow="0" yWindow="500" windowWidth="27160" windowHeight="1580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F37" i="16" l="1"/>
  <c r="F40" i="16" l="1"/>
  <c r="F25" i="16"/>
  <c r="F13" i="16" l="1"/>
  <c r="F27" i="16" s="1"/>
  <c r="F28" i="16" s="1"/>
  <c r="F8" i="16"/>
  <c r="F10" i="16" s="1"/>
  <c r="F11" i="16" s="1"/>
  <c r="H15" i="13" l="1"/>
  <c r="H7" i="13"/>
  <c r="H10" i="13" l="1"/>
  <c r="H6" i="13" l="1"/>
  <c r="F7" i="13" l="1"/>
  <c r="E12" i="12" s="1"/>
  <c r="F10" i="13"/>
  <c r="F15" i="13"/>
  <c r="F6" i="13"/>
  <c r="E11" i="12" s="1"/>
  <c r="H12" i="13" l="1"/>
  <c r="F12" i="13" s="1"/>
  <c r="E17" i="12" s="1"/>
  <c r="H11" i="13"/>
  <c r="F11" i="13" s="1"/>
  <c r="E16" i="12" s="1"/>
  <c r="E15" i="12"/>
  <c r="E22" i="12"/>
</calcChain>
</file>

<file path=xl/sharedStrings.xml><?xml version="1.0" encoding="utf-8"?>
<sst xmlns="http://schemas.openxmlformats.org/spreadsheetml/2006/main" count="139" uniqueCount="105">
  <si>
    <t>Source</t>
  </si>
  <si>
    <t>years</t>
  </si>
  <si>
    <t>%</t>
  </si>
  <si>
    <t>Technical lifetime</t>
  </si>
  <si>
    <t>Value</t>
  </si>
  <si>
    <t>Other</t>
  </si>
  <si>
    <t>Initial investment costs</t>
  </si>
  <si>
    <t>Definition</t>
  </si>
  <si>
    <t>Unit</t>
  </si>
  <si>
    <t>Link</t>
  </si>
  <si>
    <t>Cover Sheet</t>
  </si>
  <si>
    <t>Document</t>
  </si>
  <si>
    <t>Country</t>
  </si>
  <si>
    <t>Organization</t>
  </si>
  <si>
    <t>Quintel Intelligence</t>
  </si>
  <si>
    <t>Definition on the sources</t>
  </si>
  <si>
    <t>Weighted average cost of capita</t>
  </si>
  <si>
    <t>Technical lifetime of the plant</t>
  </si>
  <si>
    <t xml:space="preserve">Construction time of the plant </t>
  </si>
  <si>
    <t>Type</t>
  </si>
  <si>
    <t>Date published</t>
  </si>
  <si>
    <t>Date retrieved</t>
  </si>
  <si>
    <t>Attribute</t>
  </si>
  <si>
    <t>euro</t>
  </si>
  <si>
    <t>initial_investment</t>
  </si>
  <si>
    <t>fixed_operation_and_maintenance_costs_per_year</t>
  </si>
  <si>
    <t>variable_operation_and_maintenance_costs_per_full_load_hour</t>
  </si>
  <si>
    <t>construction_time</t>
  </si>
  <si>
    <t>technical_lifetime</t>
  </si>
  <si>
    <t>wacc</t>
  </si>
  <si>
    <t>euro/year</t>
  </si>
  <si>
    <t>euro/FLH</t>
  </si>
  <si>
    <t>Fixed operational and maintenance costs per year</t>
  </si>
  <si>
    <t>Variable operational and maintenance costs</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</si>
  <si>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</si>
  <si>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</si>
  <si>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</si>
  <si>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</si>
  <si>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</si>
  <si>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</si>
  <si>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</si>
  <si>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</si>
  <si>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</si>
  <si>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</si>
  <si>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</si>
  <si>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</si>
  <si>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</si>
  <si>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</si>
  <si>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</si>
  <si>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</si>
  <si>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Costs</t>
  </si>
  <si>
    <t>Cost</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</si>
  <si>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</si>
  <si>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</si>
  <si>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</si>
  <si>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</si>
  <si>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</si>
  <si>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</si>
  <si>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</si>
  <si>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 xml:space="preserve">      Initial investment costs</t>
  </si>
  <si>
    <t>full_load_hours</t>
  </si>
  <si>
    <t>Full load hours per year</t>
  </si>
  <si>
    <t>kg / hour</t>
  </si>
  <si>
    <t>kg/hour</t>
  </si>
  <si>
    <t>FLH/year</t>
  </si>
  <si>
    <t>Fixed operational and maintenance costs</t>
  </si>
  <si>
    <t>Full load hours</t>
  </si>
  <si>
    <t>FLH / year</t>
  </si>
  <si>
    <t>Typical input capacity</t>
  </si>
  <si>
    <t>typical_input_capacity</t>
  </si>
  <si>
    <t>Molecule input capacity</t>
  </si>
  <si>
    <t>Michiel den Haan</t>
  </si>
  <si>
    <t>investment costs</t>
  </si>
  <si>
    <t>Amount of CO2 captured</t>
  </si>
  <si>
    <t>kg CO2</t>
  </si>
  <si>
    <t>flh</t>
  </si>
  <si>
    <t>assumption</t>
  </si>
  <si>
    <t>Capture capacity per hour</t>
  </si>
  <si>
    <t>kg CO2 / hour</t>
  </si>
  <si>
    <t>Quintel assumption</t>
  </si>
  <si>
    <t>EUR</t>
  </si>
  <si>
    <t>fixfixed_operation_and_maintenance_costs_per_year</t>
  </si>
  <si>
    <t>Only process CO2 is taken into account, off-site power generation is modelled separately</t>
  </si>
  <si>
    <t>Additional CCS cost</t>
  </si>
  <si>
    <t>EUR2017/ton-HRC</t>
  </si>
  <si>
    <t>Annual steel production</t>
  </si>
  <si>
    <t>ton-HRC</t>
  </si>
  <si>
    <t>Divide total process emissions by proces emissions per ton-HRC to obtain total ton-HRC</t>
  </si>
  <si>
    <t>Additional variable costs for CCS</t>
  </si>
  <si>
    <t xml:space="preserve">PBL - Decarbonisation options for the Dutch steel industry </t>
  </si>
  <si>
    <t>https://www.pbl.nl/en/publications/decarbonisation-options-for-the-dutch-steel-industry</t>
  </si>
  <si>
    <t>NL</t>
  </si>
  <si>
    <t>Source data Excel: https://refman.energytransitionmodel.com/publications/2124</t>
  </si>
  <si>
    <t>Report: https://refman.energytransitionmodel.com/publications/2122</t>
  </si>
  <si>
    <t>industry_steel_dri_network_gas_captured_co2</t>
  </si>
  <si>
    <t>Technical specs DRI/ULCORED</t>
  </si>
  <si>
    <t>No specific data for DRI (ULCORED), assume same as generic capture plant (see e.g. industry_other_paper_captured_co2)</t>
  </si>
  <si>
    <t>Capital cost ULCORED plant + CCS</t>
  </si>
  <si>
    <t>Capital cost ULCORED plant</t>
  </si>
  <si>
    <t>Investment costs DRI/ULCORED</t>
  </si>
  <si>
    <t>O&amp;M costs (excluding energy)</t>
  </si>
  <si>
    <t>ULCORED without CCS</t>
  </si>
  <si>
    <t>ULCORED with CCS</t>
  </si>
  <si>
    <t>PBL &amp; ECN/TNO (2019) - Decarbonisation options for the Dutch steel industry (including separate Excel file with source data)</t>
  </si>
  <si>
    <t>PBL &amp; ECN/TNO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</si>
</sst>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 numFmtId="170" formatCode="0.000000000000"/>
  </numFmts>
  <fonts count="73">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sz val="12"/>
      <color rgb="FF000000"/>
      <name val="Calibri"/>
      <family val="2"/>
    </font>
    <font>
      <i/>
      <sz val="12"/>
      <color theme="1"/>
      <name val="Calibri"/>
      <family val="2"/>
      <scheme val="minor"/>
    </font>
    <font>
      <i/>
      <sz val="11"/>
      <color indexed="8"/>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54">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s>
  <cellStyleXfs count="53779">
    <xf numFmtId="0" fontId="0" fillId="0" borderId="0"/>
    <xf numFmtId="0" fontId="18" fillId="3" borderId="1" applyFont="0" applyBorder="0">
      <alignment vertical="center"/>
    </xf>
    <xf numFmtId="167" fontId="20" fillId="4" borderId="2">
      <alignment horizontal="right" vertical="center"/>
    </xf>
    <xf numFmtId="0" fontId="18" fillId="0" borderId="2">
      <alignment vertical="center"/>
    </xf>
    <xf numFmtId="0" fontId="21" fillId="0" borderId="0"/>
    <xf numFmtId="166" fontId="21" fillId="0" borderId="0" applyFont="0" applyFill="0" applyBorder="0" applyAlignment="0" applyProtection="0"/>
    <xf numFmtId="9" fontId="21"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6" fillId="0" borderId="0"/>
    <xf numFmtId="0" fontId="17" fillId="0" borderId="0"/>
    <xf numFmtId="9" fontId="17" fillId="0" borderId="0" applyFont="0" applyFill="0" applyBorder="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6" fillId="0" borderId="0"/>
    <xf numFmtId="0" fontId="61" fillId="0" borderId="0" applyNumberFormat="0" applyFill="0" applyBorder="0" applyAlignment="0" applyProtection="0">
      <alignment vertical="top"/>
      <protection locked="0"/>
    </xf>
    <xf numFmtId="166" fontId="16" fillId="0" borderId="0" applyFont="0" applyFill="0" applyBorder="0" applyAlignment="0" applyProtection="0"/>
    <xf numFmtId="9" fontId="16" fillId="0" borderId="0" applyFont="0" applyFill="0" applyBorder="0" applyAlignment="0" applyProtection="0"/>
    <xf numFmtId="0" fontId="28" fillId="6" borderId="0" applyNumberFormat="0" applyBorder="0" applyAlignment="0" applyProtection="0"/>
    <xf numFmtId="0" fontId="16" fillId="13" borderId="0" applyNumberFormat="0" applyBorder="0" applyAlignment="0" applyProtection="0"/>
    <xf numFmtId="0" fontId="18" fillId="36" borderId="0" applyNumberFormat="0" applyBorder="0" applyAlignment="0" applyProtection="0"/>
    <xf numFmtId="0" fontId="16" fillId="17" borderId="0" applyNumberFormat="0" applyBorder="0" applyAlignment="0" applyProtection="0"/>
    <xf numFmtId="0" fontId="18" fillId="37" borderId="0" applyNumberFormat="0" applyBorder="0" applyAlignment="0" applyProtection="0"/>
    <xf numFmtId="0" fontId="16" fillId="21" borderId="0" applyNumberFormat="0" applyBorder="0" applyAlignment="0" applyProtection="0"/>
    <xf numFmtId="0" fontId="18" fillId="38" borderId="0" applyNumberFormat="0" applyBorder="0" applyAlignment="0" applyProtection="0"/>
    <xf numFmtId="0" fontId="16" fillId="25" borderId="0" applyNumberFormat="0" applyBorder="0" applyAlignment="0" applyProtection="0"/>
    <xf numFmtId="0" fontId="18" fillId="39" borderId="0" applyNumberFormat="0" applyBorder="0" applyAlignment="0" applyProtection="0"/>
    <xf numFmtId="0" fontId="16" fillId="29" borderId="0" applyNumberFormat="0" applyBorder="0" applyAlignment="0" applyProtection="0"/>
    <xf numFmtId="0" fontId="18" fillId="40" borderId="0" applyNumberFormat="0" applyBorder="0" applyAlignment="0" applyProtection="0"/>
    <xf numFmtId="0" fontId="16" fillId="33" borderId="0" applyNumberFormat="0" applyBorder="0" applyAlignment="0" applyProtection="0"/>
    <xf numFmtId="0" fontId="18" fillId="41" borderId="0" applyNumberFormat="0" applyBorder="0" applyAlignment="0" applyProtection="0"/>
    <xf numFmtId="0" fontId="16" fillId="14" borderId="0" applyNumberFormat="0" applyBorder="0" applyAlignment="0" applyProtection="0"/>
    <xf numFmtId="0" fontId="18" fillId="42" borderId="0" applyNumberFormat="0" applyBorder="0" applyAlignment="0" applyProtection="0"/>
    <xf numFmtId="0" fontId="16" fillId="18" borderId="0" applyNumberFormat="0" applyBorder="0" applyAlignment="0" applyProtection="0"/>
    <xf numFmtId="0" fontId="18" fillId="43" borderId="0" applyNumberFormat="0" applyBorder="0" applyAlignment="0" applyProtection="0"/>
    <xf numFmtId="0" fontId="16" fillId="22" borderId="0" applyNumberFormat="0" applyBorder="0" applyAlignment="0" applyProtection="0"/>
    <xf numFmtId="0" fontId="18" fillId="44" borderId="0" applyNumberFormat="0" applyBorder="0" applyAlignment="0" applyProtection="0"/>
    <xf numFmtId="0" fontId="16" fillId="26" borderId="0" applyNumberFormat="0" applyBorder="0" applyAlignment="0" applyProtection="0"/>
    <xf numFmtId="0" fontId="18" fillId="39" borderId="0" applyNumberFormat="0" applyBorder="0" applyAlignment="0" applyProtection="0"/>
    <xf numFmtId="0" fontId="16" fillId="30" borderId="0" applyNumberFormat="0" applyBorder="0" applyAlignment="0" applyProtection="0"/>
    <xf numFmtId="0" fontId="18" fillId="42" borderId="0" applyNumberFormat="0" applyBorder="0" applyAlignment="0" applyProtection="0"/>
    <xf numFmtId="0" fontId="16" fillId="34" borderId="0" applyNumberFormat="0" applyBorder="0" applyAlignment="0" applyProtection="0"/>
    <xf numFmtId="0" fontId="18" fillId="45" borderId="0" applyNumberFormat="0" applyBorder="0" applyAlignment="0" applyProtection="0"/>
    <xf numFmtId="0" fontId="37" fillId="15" borderId="0" applyNumberFormat="0" applyBorder="0" applyAlignment="0" applyProtection="0"/>
    <xf numFmtId="0" fontId="40" fillId="46" borderId="0" applyNumberFormat="0" applyBorder="0" applyAlignment="0" applyProtection="0"/>
    <xf numFmtId="0" fontId="37" fillId="19" borderId="0" applyNumberFormat="0" applyBorder="0" applyAlignment="0" applyProtection="0"/>
    <xf numFmtId="0" fontId="40" fillId="43" borderId="0" applyNumberFormat="0" applyBorder="0" applyAlignment="0" applyProtection="0"/>
    <xf numFmtId="0" fontId="37" fillId="23" borderId="0" applyNumberFormat="0" applyBorder="0" applyAlignment="0" applyProtection="0"/>
    <xf numFmtId="0" fontId="40" fillId="44" borderId="0" applyNumberFormat="0" applyBorder="0" applyAlignment="0" applyProtection="0"/>
    <xf numFmtId="0" fontId="37" fillId="27" borderId="0" applyNumberFormat="0" applyBorder="0" applyAlignment="0" applyProtection="0"/>
    <xf numFmtId="0" fontId="40" fillId="47" borderId="0" applyNumberFormat="0" applyBorder="0" applyAlignment="0" applyProtection="0"/>
    <xf numFmtId="0" fontId="37" fillId="31" borderId="0" applyNumberFormat="0" applyBorder="0" applyAlignment="0" applyProtection="0"/>
    <xf numFmtId="0" fontId="40" fillId="48" borderId="0" applyNumberFormat="0" applyBorder="0" applyAlignment="0" applyProtection="0"/>
    <xf numFmtId="0" fontId="37" fillId="35" borderId="0" applyNumberFormat="0" applyBorder="0" applyAlignment="0" applyProtection="0"/>
    <xf numFmtId="0" fontId="40" fillId="49" borderId="0" applyNumberFormat="0" applyBorder="0" applyAlignment="0" applyProtection="0"/>
    <xf numFmtId="0" fontId="37" fillId="12" borderId="0" applyNumberFormat="0" applyBorder="0" applyAlignment="0" applyProtection="0"/>
    <xf numFmtId="0" fontId="40" fillId="50" borderId="0" applyNumberFormat="0" applyBorder="0" applyAlignment="0" applyProtection="0"/>
    <xf numFmtId="0" fontId="37" fillId="16" borderId="0" applyNumberFormat="0" applyBorder="0" applyAlignment="0" applyProtection="0"/>
    <xf numFmtId="0" fontId="40" fillId="51" borderId="0" applyNumberFormat="0" applyBorder="0" applyAlignment="0" applyProtection="0"/>
    <xf numFmtId="0" fontId="37" fillId="20" borderId="0" applyNumberFormat="0" applyBorder="0" applyAlignment="0" applyProtection="0"/>
    <xf numFmtId="0" fontId="40" fillId="52" borderId="0" applyNumberFormat="0" applyBorder="0" applyAlignment="0" applyProtection="0"/>
    <xf numFmtId="0" fontId="37" fillId="24" borderId="0" applyNumberFormat="0" applyBorder="0" applyAlignment="0" applyProtection="0"/>
    <xf numFmtId="0" fontId="40" fillId="47" borderId="0" applyNumberFormat="0" applyBorder="0" applyAlignment="0" applyProtection="0"/>
    <xf numFmtId="0" fontId="37" fillId="28" borderId="0" applyNumberFormat="0" applyBorder="0" applyAlignment="0" applyProtection="0"/>
    <xf numFmtId="0" fontId="40" fillId="48" borderId="0" applyNumberFormat="0" applyBorder="0" applyAlignment="0" applyProtection="0"/>
    <xf numFmtId="0" fontId="37" fillId="32" borderId="0" applyNumberFormat="0" applyBorder="0" applyAlignment="0" applyProtection="0"/>
    <xf numFmtId="0" fontId="40" fillId="53" borderId="0" applyNumberFormat="0" applyBorder="0" applyAlignment="0" applyProtection="0"/>
    <xf numFmtId="0" fontId="16" fillId="54" borderId="0"/>
    <xf numFmtId="0" fontId="18" fillId="3" borderId="1" applyFont="0" applyBorder="0">
      <alignment vertical="center"/>
    </xf>
    <xf numFmtId="0" fontId="38" fillId="2" borderId="0" applyNumberFormat="0" applyBorder="0" applyAlignment="0" applyProtection="0"/>
    <xf numFmtId="0" fontId="41" fillId="37" borderId="0" applyNumberFormat="0" applyBorder="0" applyAlignment="0" applyProtection="0"/>
    <xf numFmtId="0" fontId="18" fillId="0" borderId="2">
      <alignment vertical="center"/>
    </xf>
    <xf numFmtId="168" fontId="18" fillId="0" borderId="2">
      <alignment vertical="center"/>
    </xf>
    <xf numFmtId="0" fontId="32" fillId="9" borderId="7" applyNumberFormat="0" applyAlignment="0" applyProtection="0"/>
    <xf numFmtId="0" fontId="42" fillId="55" borderId="13" applyNumberFormat="0" applyAlignment="0" applyProtection="0"/>
    <xf numFmtId="0" fontId="34" fillId="10" borderId="10" applyNumberFormat="0" applyAlignment="0" applyProtection="0"/>
    <xf numFmtId="0" fontId="43" fillId="5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21" fillId="0" borderId="0" applyFont="0" applyFill="0" applyBorder="0" applyAlignment="0" applyProtection="0"/>
    <xf numFmtId="164" fontId="21" fillId="0" borderId="0" applyFont="0" applyFill="0" applyBorder="0" applyAlignment="0" applyProtection="0"/>
    <xf numFmtId="0" fontId="36" fillId="0" borderId="0" applyNumberFormat="0" applyFill="0" applyBorder="0" applyAlignment="0" applyProtection="0"/>
    <xf numFmtId="0" fontId="44" fillId="0" borderId="0" applyNumberFormat="0" applyFill="0" applyBorder="0" applyAlignment="0" applyProtection="0"/>
    <xf numFmtId="0" fontId="45" fillId="38" borderId="0" applyNumberFormat="0" applyBorder="0" applyAlignment="0" applyProtection="0"/>
    <xf numFmtId="0" fontId="46" fillId="0" borderId="0"/>
    <xf numFmtId="0" fontId="46" fillId="0" borderId="0" applyNumberFormat="0" applyFill="0" applyBorder="0" applyProtection="0"/>
    <xf numFmtId="0" fontId="46" fillId="0" borderId="0" applyNumberFormat="0" applyFill="0" applyBorder="0" applyProtection="0"/>
    <xf numFmtId="0" fontId="25" fillId="0" borderId="4" applyNumberFormat="0" applyFill="0" applyAlignment="0" applyProtection="0"/>
    <xf numFmtId="0" fontId="47" fillId="0" borderId="15" applyNumberFormat="0" applyFill="0" applyAlignment="0" applyProtection="0"/>
    <xf numFmtId="0" fontId="26" fillId="0" borderId="5" applyNumberFormat="0" applyFill="0" applyAlignment="0" applyProtection="0"/>
    <xf numFmtId="0" fontId="48" fillId="0" borderId="16" applyNumberFormat="0" applyFill="0" applyAlignment="0" applyProtection="0"/>
    <xf numFmtId="0" fontId="27" fillId="0" borderId="6" applyNumberFormat="0" applyFill="0" applyAlignment="0" applyProtection="0"/>
    <xf numFmtId="0" fontId="49" fillId="0" borderId="17" applyNumberFormat="0" applyFill="0" applyAlignment="0" applyProtection="0"/>
    <xf numFmtId="0" fontId="27"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Protection="0"/>
    <xf numFmtId="0" fontId="30" fillId="8" borderId="7" applyNumberFormat="0" applyAlignment="0" applyProtection="0"/>
    <xf numFmtId="0" fontId="52" fillId="41" borderId="13" applyNumberFormat="0" applyAlignment="0" applyProtection="0"/>
    <xf numFmtId="167" fontId="20" fillId="4" borderId="2">
      <alignment horizontal="right" vertical="center"/>
    </xf>
    <xf numFmtId="168" fontId="20" fillId="4" borderId="2">
      <alignment horizontal="right" vertical="center"/>
    </xf>
    <xf numFmtId="0" fontId="33" fillId="0" borderId="9" applyNumberFormat="0" applyFill="0" applyAlignment="0" applyProtection="0"/>
    <xf numFmtId="0" fontId="53" fillId="0" borderId="18" applyNumberFormat="0" applyFill="0" applyAlignment="0" applyProtection="0"/>
    <xf numFmtId="0" fontId="29" fillId="7" borderId="0" applyNumberFormat="0" applyBorder="0" applyAlignment="0" applyProtection="0"/>
    <xf numFmtId="0" fontId="54" fillId="57" borderId="0" applyNumberFormat="0" applyBorder="0" applyAlignment="0" applyProtection="0"/>
    <xf numFmtId="0" fontId="39" fillId="0" borderId="0"/>
    <xf numFmtId="0" fontId="55" fillId="0" borderId="0"/>
    <xf numFmtId="0" fontId="21" fillId="0" borderId="0"/>
    <xf numFmtId="0" fontId="21" fillId="0" borderId="0"/>
    <xf numFmtId="0" fontId="21" fillId="0" borderId="0" applyNumberFormat="0" applyFont="0" applyFill="0" applyBorder="0" applyAlignment="0" applyProtection="0"/>
    <xf numFmtId="0" fontId="21" fillId="58" borderId="0">
      <alignment vertical="center"/>
    </xf>
    <xf numFmtId="0" fontId="21" fillId="0" borderId="0" applyNumberFormat="0" applyFont="0" applyFill="0" applyBorder="0" applyAlignment="0" applyProtection="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39" fillId="0" borderId="0" applyNumberFormat="0" applyFill="0" applyBorder="0" applyProtection="0"/>
    <xf numFmtId="0" fontId="21"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21" fillId="58" borderId="0">
      <alignment vertical="center"/>
    </xf>
    <xf numFmtId="0" fontId="39" fillId="0" borderId="0" applyNumberFormat="0" applyFill="0" applyBorder="0" applyProtection="0"/>
    <xf numFmtId="0" fontId="56" fillId="0" borderId="0"/>
    <xf numFmtId="0" fontId="18" fillId="0" borderId="0"/>
    <xf numFmtId="0" fontId="56" fillId="0" borderId="0"/>
    <xf numFmtId="0" fontId="56" fillId="0" borderId="0"/>
    <xf numFmtId="0" fontId="56"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18" fillId="11" borderId="11" applyNumberFormat="0" applyFont="0" applyAlignment="0" applyProtection="0"/>
    <xf numFmtId="0" fontId="18" fillId="59" borderId="19" applyNumberFormat="0" applyFont="0" applyAlignment="0" applyProtection="0"/>
    <xf numFmtId="0" fontId="31" fillId="9" borderId="8" applyNumberFormat="0" applyAlignment="0" applyProtection="0"/>
    <xf numFmtId="0" fontId="57" fillId="55" borderId="20"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5" fillId="0" borderId="0" applyFont="0" applyFill="0" applyBorder="0" applyAlignment="0" applyProtection="0"/>
    <xf numFmtId="9" fontId="21" fillId="0" borderId="0" applyFont="0" applyFill="0" applyBorder="0" applyAlignment="0" applyProtection="0"/>
    <xf numFmtId="0" fontId="22" fillId="0" borderId="0" applyNumberFormat="0" applyFill="0" applyBorder="0" applyProtection="0"/>
    <xf numFmtId="0" fontId="22" fillId="0" borderId="0" applyNumberFormat="0" applyFill="0" applyBorder="0" applyProtection="0"/>
    <xf numFmtId="0" fontId="58" fillId="0" borderId="0" applyNumberFormat="0" applyFill="0" applyBorder="0" applyAlignment="0" applyProtection="0"/>
    <xf numFmtId="0" fontId="19" fillId="0" borderId="12" applyNumberFormat="0" applyFill="0" applyAlignment="0" applyProtection="0"/>
    <xf numFmtId="0" fontId="59" fillId="0" borderId="21" applyNumberFormat="0" applyFill="0" applyAlignment="0" applyProtection="0"/>
    <xf numFmtId="0" fontId="35" fillId="0" borderId="0" applyNumberFormat="0" applyFill="0" applyBorder="0" applyAlignment="0" applyProtection="0"/>
    <xf numFmtId="0" fontId="60" fillId="0" borderId="0" applyNumberForma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4" fillId="0" borderId="0"/>
    <xf numFmtId="0" fontId="17" fillId="0" borderId="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52" fillId="41" borderId="24" applyNumberFormat="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8">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24"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21" fillId="0" borderId="0">
      <alignment horizontal="center"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62" fillId="0" borderId="0" applyNumberFormat="0" applyFill="0" applyBorder="0" applyAlignment="0" applyProtection="0">
      <alignment vertical="top"/>
      <protection locked="0"/>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8" fillId="59" borderId="19" applyNumberFormat="0" applyFont="0" applyAlignment="0" applyProtection="0"/>
    <xf numFmtId="0" fontId="14" fillId="17" borderId="0" applyNumberFormat="0" applyBorder="0" applyAlignment="0" applyProtection="0"/>
    <xf numFmtId="0" fontId="42" fillId="55" borderId="13" applyNumberFormat="0" applyAlignment="0" applyProtection="0"/>
    <xf numFmtId="0" fontId="14" fillId="21" borderId="0" applyNumberFormat="0" applyBorder="0" applyAlignment="0" applyProtection="0"/>
    <xf numFmtId="0" fontId="18" fillId="0" borderId="22">
      <alignment vertical="center"/>
    </xf>
    <xf numFmtId="0" fontId="14" fillId="25" borderId="0" applyNumberFormat="0" applyBorder="0" applyAlignment="0" applyProtection="0"/>
    <xf numFmtId="168" fontId="18" fillId="0" borderId="22">
      <alignment vertical="center"/>
    </xf>
    <xf numFmtId="0" fontId="14" fillId="29" borderId="0" applyNumberFormat="0" applyBorder="0" applyAlignment="0" applyProtection="0"/>
    <xf numFmtId="0" fontId="52" fillId="41" borderId="13" applyNumberFormat="0" applyAlignment="0" applyProtection="0"/>
    <xf numFmtId="0" fontId="14" fillId="33" borderId="0" applyNumberFormat="0" applyBorder="0" applyAlignment="0" applyProtection="0"/>
    <xf numFmtId="167" fontId="20" fillId="4" borderId="22">
      <alignment horizontal="right" vertical="center"/>
    </xf>
    <xf numFmtId="0" fontId="14" fillId="14" borderId="0" applyNumberFormat="0" applyBorder="0" applyAlignment="0" applyProtection="0"/>
    <xf numFmtId="168" fontId="20" fillId="4" borderId="22">
      <alignment horizontal="right" vertical="center"/>
    </xf>
    <xf numFmtId="0" fontId="14" fillId="18" borderId="0" applyNumberFormat="0" applyBorder="0" applyAlignment="0" applyProtection="0"/>
    <xf numFmtId="168" fontId="20" fillId="4" borderId="22">
      <alignment horizontal="right" vertical="center"/>
    </xf>
    <xf numFmtId="0" fontId="14" fillId="22" borderId="0" applyNumberFormat="0" applyBorder="0" applyAlignment="0" applyProtection="0"/>
    <xf numFmtId="168" fontId="20" fillId="4" borderId="22">
      <alignment horizontal="right" vertical="center"/>
    </xf>
    <xf numFmtId="0" fontId="14" fillId="26" borderId="0" applyNumberFormat="0" applyBorder="0" applyAlignment="0" applyProtection="0"/>
    <xf numFmtId="167" fontId="20" fillId="4" borderId="22">
      <alignment horizontal="right" vertical="center"/>
    </xf>
    <xf numFmtId="0" fontId="14" fillId="30" borderId="0" applyNumberFormat="0" applyBorder="0" applyAlignment="0" applyProtection="0"/>
    <xf numFmtId="168" fontId="18" fillId="0" borderId="22">
      <alignment vertical="center"/>
    </xf>
    <xf numFmtId="0" fontId="14" fillId="34" borderId="0" applyNumberFormat="0" applyBorder="0" applyAlignment="0" applyProtection="0"/>
    <xf numFmtId="0" fontId="52" fillId="41" borderId="13" applyNumberFormat="0" applyAlignment="0" applyProtection="0"/>
    <xf numFmtId="0" fontId="14" fillId="54" borderId="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4" fillId="0" borderId="0"/>
    <xf numFmtId="0" fontId="18" fillId="59" borderId="19" applyNumberFormat="0" applyFon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8"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52" fillId="41" borderId="13" applyNumberFormat="0" applyAlignment="0" applyProtection="0"/>
    <xf numFmtId="168"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0"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63" fillId="0" borderId="0"/>
    <xf numFmtId="9" fontId="63"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9" fontId="17" fillId="0" borderId="0" applyFont="0" applyFill="0" applyBorder="0" applyAlignment="0" applyProtection="0"/>
  </cellStyleXfs>
  <cellXfs count="168">
    <xf numFmtId="0" fontId="0" fillId="0" borderId="0" xfId="0"/>
    <xf numFmtId="0" fontId="65" fillId="60" borderId="33" xfId="0" applyFont="1" applyFill="1" applyBorder="1"/>
    <xf numFmtId="0" fontId="67" fillId="60" borderId="33" xfId="0" applyFont="1" applyFill="1" applyBorder="1" applyAlignment="1">
      <alignment vertical="center"/>
    </xf>
    <xf numFmtId="0" fontId="67" fillId="60" borderId="3" xfId="0" applyFont="1" applyFill="1" applyBorder="1" applyAlignment="1">
      <alignment vertical="center"/>
    </xf>
    <xf numFmtId="0" fontId="65" fillId="60" borderId="0" xfId="0" applyFont="1" applyFill="1" applyBorder="1"/>
    <xf numFmtId="0"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horizontal="right" vertical="center"/>
    </xf>
    <xf numFmtId="2" fontId="64" fillId="5" borderId="0" xfId="0" applyNumberFormat="1" applyFont="1" applyFill="1" applyBorder="1" applyAlignment="1" applyProtection="1">
      <alignment horizontal="right" vertical="center"/>
    </xf>
    <xf numFmtId="0" fontId="64" fillId="0" borderId="0" xfId="0" applyNumberFormat="1" applyFont="1" applyFill="1" applyBorder="1" applyAlignment="1" applyProtection="1">
      <alignment horizontal="left" vertical="center"/>
    </xf>
    <xf numFmtId="0" fontId="64" fillId="5" borderId="0" xfId="0" applyFont="1" applyFill="1" applyBorder="1"/>
    <xf numFmtId="0" fontId="64" fillId="5" borderId="31" xfId="0" applyFont="1" applyFill="1" applyBorder="1"/>
    <xf numFmtId="0" fontId="64" fillId="5" borderId="35" xfId="0" applyFont="1" applyFill="1" applyBorder="1"/>
    <xf numFmtId="0" fontId="64" fillId="0" borderId="35" xfId="0" applyFont="1" applyFill="1" applyBorder="1"/>
    <xf numFmtId="0" fontId="66" fillId="0" borderId="35" xfId="0" applyFont="1" applyFill="1" applyBorder="1"/>
    <xf numFmtId="49" fontId="64" fillId="5" borderId="0" xfId="0" applyNumberFormat="1" applyFont="1" applyFill="1" applyBorder="1"/>
    <xf numFmtId="49" fontId="64" fillId="5" borderId="35" xfId="0" applyNumberFormat="1" applyFont="1" applyFill="1" applyBorder="1"/>
    <xf numFmtId="0" fontId="64" fillId="5" borderId="30" xfId="0" applyFont="1" applyFill="1" applyBorder="1"/>
    <xf numFmtId="0" fontId="13" fillId="5" borderId="0" xfId="0" applyFont="1" applyFill="1" applyBorder="1"/>
    <xf numFmtId="0" fontId="65" fillId="0" borderId="0" xfId="0" applyFont="1" applyFill="1" applyBorder="1"/>
    <xf numFmtId="0" fontId="64" fillId="0" borderId="42" xfId="0" applyFont="1" applyFill="1" applyBorder="1"/>
    <xf numFmtId="0" fontId="64" fillId="5" borderId="32" xfId="0" applyFont="1" applyFill="1" applyBorder="1"/>
    <xf numFmtId="0" fontId="64" fillId="5" borderId="0" xfId="0" applyFont="1" applyFill="1"/>
    <xf numFmtId="0" fontId="65" fillId="60" borderId="43" xfId="0" applyFont="1" applyFill="1" applyBorder="1"/>
    <xf numFmtId="0" fontId="65" fillId="60" borderId="23" xfId="0" applyFont="1" applyFill="1" applyBorder="1"/>
    <xf numFmtId="0" fontId="13" fillId="5" borderId="23" xfId="0" applyFont="1" applyFill="1" applyBorder="1"/>
    <xf numFmtId="0" fontId="68" fillId="60" borderId="0" xfId="0" applyFont="1" applyFill="1" applyBorder="1"/>
    <xf numFmtId="0" fontId="13" fillId="5" borderId="33" xfId="0" applyFont="1" applyFill="1" applyBorder="1"/>
    <xf numFmtId="0" fontId="64" fillId="5" borderId="45" xfId="0" applyFont="1" applyFill="1" applyBorder="1"/>
    <xf numFmtId="0" fontId="66" fillId="60" borderId="0" xfId="0" applyFont="1" applyFill="1" applyBorder="1"/>
    <xf numFmtId="0" fontId="64" fillId="5" borderId="0" xfId="0" applyNumberFormat="1" applyFont="1" applyFill="1" applyBorder="1" applyAlignment="1" applyProtection="1">
      <alignment horizontal="left" vertical="center"/>
    </xf>
    <xf numFmtId="0" fontId="12" fillId="5" borderId="0" xfId="0" applyFont="1" applyFill="1"/>
    <xf numFmtId="0" fontId="12" fillId="5" borderId="0" xfId="0" applyFont="1" applyFill="1" applyBorder="1"/>
    <xf numFmtId="0" fontId="12" fillId="5" borderId="29" xfId="0" applyFont="1" applyFill="1" applyBorder="1"/>
    <xf numFmtId="0" fontId="12" fillId="5" borderId="41" xfId="0" applyFont="1" applyFill="1" applyBorder="1"/>
    <xf numFmtId="0" fontId="12" fillId="0" borderId="0" xfId="0" applyFont="1" applyFill="1" applyBorder="1"/>
    <xf numFmtId="0" fontId="12" fillId="5" borderId="32" xfId="0" applyFont="1" applyFill="1" applyBorder="1"/>
    <xf numFmtId="167" fontId="12" fillId="5" borderId="44" xfId="0" applyNumberFormat="1" applyFont="1" applyFill="1" applyBorder="1"/>
    <xf numFmtId="0" fontId="12" fillId="5" borderId="36" xfId="0" applyFont="1" applyFill="1" applyBorder="1"/>
    <xf numFmtId="0" fontId="12" fillId="5" borderId="37" xfId="0" applyFont="1" applyFill="1" applyBorder="1"/>
    <xf numFmtId="0" fontId="12" fillId="5" borderId="38" xfId="0" applyFont="1" applyFill="1" applyBorder="1"/>
    <xf numFmtId="0" fontId="64" fillId="5" borderId="43" xfId="0" applyFont="1" applyFill="1" applyBorder="1"/>
    <xf numFmtId="0" fontId="11" fillId="5" borderId="23" xfId="0" applyFont="1" applyFill="1" applyBorder="1"/>
    <xf numFmtId="0" fontId="11" fillId="5" borderId="39" xfId="0" applyFont="1" applyFill="1" applyBorder="1"/>
    <xf numFmtId="0" fontId="64" fillId="5" borderId="33" xfId="0" applyFont="1" applyFill="1" applyBorder="1"/>
    <xf numFmtId="0" fontId="11" fillId="5" borderId="0" xfId="0" applyFont="1" applyFill="1" applyBorder="1"/>
    <xf numFmtId="0" fontId="11" fillId="5" borderId="34" xfId="0" applyFont="1" applyFill="1" applyBorder="1"/>
    <xf numFmtId="0" fontId="71" fillId="5" borderId="0" xfId="0" applyFont="1" applyFill="1" applyBorder="1"/>
    <xf numFmtId="0" fontId="11" fillId="5" borderId="44" xfId="0" applyFont="1" applyFill="1" applyBorder="1"/>
    <xf numFmtId="0" fontId="11" fillId="61" borderId="0"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5" borderId="33" xfId="0" applyFont="1" applyFill="1" applyBorder="1"/>
    <xf numFmtId="0" fontId="11" fillId="65" borderId="0"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64" fillId="5" borderId="35" xfId="0" applyNumberFormat="1" applyFont="1" applyFill="1" applyBorder="1" applyAlignment="1" applyProtection="1">
      <alignment vertical="center"/>
    </xf>
    <xf numFmtId="1" fontId="64" fillId="5" borderId="23" xfId="0" applyNumberFormat="1" applyFont="1" applyFill="1" applyBorder="1" applyAlignment="1" applyProtection="1">
      <alignment vertical="center"/>
    </xf>
    <xf numFmtId="167" fontId="69" fillId="5" borderId="46" xfId="0" applyNumberFormat="1" applyFont="1" applyFill="1" applyBorder="1"/>
    <xf numFmtId="0" fontId="70" fillId="69" borderId="0" xfId="0" applyFont="1" applyFill="1" applyBorder="1" applyAlignment="1">
      <alignment horizontal="left" vertical="top" wrapText="1"/>
    </xf>
    <xf numFmtId="0" fontId="65" fillId="5" borderId="0" xfId="0" applyFont="1" applyFill="1" applyBorder="1"/>
    <xf numFmtId="170" fontId="12" fillId="5" borderId="0" xfId="0" applyNumberFormat="1" applyFont="1" applyFill="1" applyBorder="1"/>
    <xf numFmtId="167" fontId="12" fillId="5" borderId="0" xfId="0" applyNumberFormat="1" applyFont="1" applyFill="1" applyBorder="1"/>
    <xf numFmtId="0" fontId="12" fillId="5" borderId="31" xfId="0" applyFont="1" applyFill="1" applyBorder="1"/>
    <xf numFmtId="0" fontId="10" fillId="5" borderId="44" xfId="0" applyFont="1" applyFill="1" applyBorder="1"/>
    <xf numFmtId="0" fontId="9" fillId="5" borderId="0" xfId="0" applyFont="1" applyFill="1"/>
    <xf numFmtId="0" fontId="9" fillId="5" borderId="29" xfId="0" applyFont="1" applyFill="1" applyBorder="1"/>
    <xf numFmtId="0" fontId="9" fillId="5" borderId="30" xfId="0" applyFont="1" applyFill="1" applyBorder="1"/>
    <xf numFmtId="0" fontId="9" fillId="5" borderId="41" xfId="0" applyFont="1" applyFill="1" applyBorder="1"/>
    <xf numFmtId="0" fontId="64" fillId="5" borderId="42" xfId="0" applyFont="1" applyFill="1" applyBorder="1"/>
    <xf numFmtId="0" fontId="9" fillId="5" borderId="32" xfId="0" applyFont="1" applyFill="1" applyBorder="1"/>
    <xf numFmtId="0" fontId="9" fillId="5" borderId="0" xfId="0" applyFont="1" applyFill="1" applyBorder="1"/>
    <xf numFmtId="0" fontId="9" fillId="5" borderId="31" xfId="0" applyFont="1" applyFill="1" applyBorder="1"/>
    <xf numFmtId="0" fontId="70" fillId="69" borderId="0" xfId="0" applyFont="1" applyFill="1" applyBorder="1"/>
    <xf numFmtId="0" fontId="9" fillId="5" borderId="36" xfId="0" applyFont="1" applyFill="1" applyBorder="1"/>
    <xf numFmtId="0" fontId="9" fillId="5" borderId="37" xfId="0" applyFont="1" applyFill="1" applyBorder="1"/>
    <xf numFmtId="0" fontId="9" fillId="5" borderId="38" xfId="0" applyFont="1" applyFill="1" applyBorder="1"/>
    <xf numFmtId="49" fontId="9" fillId="5" borderId="0" xfId="0" applyNumberFormat="1" applyFont="1" applyFill="1"/>
    <xf numFmtId="49" fontId="9" fillId="5" borderId="30" xfId="0" applyNumberFormat="1" applyFont="1" applyFill="1" applyBorder="1"/>
    <xf numFmtId="49" fontId="9" fillId="5" borderId="0" xfId="0" applyNumberFormat="1" applyFont="1" applyFill="1" applyBorder="1"/>
    <xf numFmtId="0" fontId="9" fillId="5" borderId="42" xfId="0" applyFont="1" applyFill="1" applyBorder="1"/>
    <xf numFmtId="0" fontId="9" fillId="0" borderId="0" xfId="0" applyFont="1" applyFill="1" applyBorder="1" applyAlignment="1">
      <alignment vertical="top"/>
    </xf>
    <xf numFmtId="0" fontId="9" fillId="0" borderId="37" xfId="0" applyFont="1" applyFill="1" applyBorder="1" applyAlignment="1">
      <alignment vertical="top"/>
    </xf>
    <xf numFmtId="0" fontId="9" fillId="5" borderId="0" xfId="0" applyNumberFormat="1" applyFont="1" applyFill="1" applyBorder="1" applyAlignment="1" applyProtection="1">
      <alignment horizontal="left" vertical="center"/>
    </xf>
    <xf numFmtId="1" fontId="9" fillId="5" borderId="0" xfId="0" applyNumberFormat="1" applyFont="1" applyFill="1" applyBorder="1" applyAlignment="1" applyProtection="1">
      <alignment vertical="center"/>
    </xf>
    <xf numFmtId="1" fontId="9" fillId="5" borderId="23" xfId="0" applyNumberFormat="1" applyFont="1" applyFill="1" applyBorder="1" applyAlignment="1" applyProtection="1">
      <alignment vertical="center"/>
    </xf>
    <xf numFmtId="0" fontId="9" fillId="0" borderId="0" xfId="0" applyFont="1" applyFill="1" applyBorder="1"/>
    <xf numFmtId="0" fontId="9" fillId="0" borderId="0" xfId="0" applyNumberFormat="1" applyFont="1" applyFill="1" applyBorder="1" applyAlignment="1" applyProtection="1">
      <alignment horizontal="left" vertical="center"/>
    </xf>
    <xf numFmtId="169" fontId="9" fillId="0" borderId="0" xfId="0" applyNumberFormat="1" applyFont="1" applyFill="1" applyBorder="1" applyAlignment="1" applyProtection="1">
      <alignment vertical="center"/>
    </xf>
    <xf numFmtId="169" fontId="9" fillId="5" borderId="0" xfId="0" applyNumberFormat="1" applyFont="1" applyFill="1" applyBorder="1" applyAlignment="1" applyProtection="1">
      <alignment vertical="center"/>
    </xf>
    <xf numFmtId="1" fontId="9" fillId="5" borderId="44" xfId="0" applyNumberFormat="1" applyFont="1" applyFill="1" applyBorder="1" applyAlignment="1" applyProtection="1">
      <alignment vertical="center"/>
    </xf>
    <xf numFmtId="0" fontId="9" fillId="0" borderId="0" xfId="0" applyFont="1" applyFill="1"/>
    <xf numFmtId="10" fontId="9" fillId="5" borderId="0" xfId="0" applyNumberFormat="1" applyFont="1" applyFill="1" applyBorder="1" applyAlignment="1" applyProtection="1">
      <alignment horizontal="left" vertical="center" indent="2"/>
    </xf>
    <xf numFmtId="2" fontId="9" fillId="5" borderId="0" xfId="0" applyNumberFormat="1" applyFont="1" applyFill="1" applyBorder="1" applyAlignment="1" applyProtection="1">
      <alignment horizontal="right" vertical="center"/>
    </xf>
    <xf numFmtId="0" fontId="9" fillId="0" borderId="0" xfId="0" applyNumberFormat="1" applyFont="1" applyFill="1" applyBorder="1" applyAlignment="1" applyProtection="1">
      <alignment horizontal="left" vertical="center" indent="2"/>
    </xf>
    <xf numFmtId="1" fontId="9" fillId="5" borderId="44" xfId="0" applyNumberFormat="1" applyFont="1" applyFill="1" applyBorder="1" applyAlignment="1" applyProtection="1">
      <alignment horizontal="right" vertical="center"/>
    </xf>
    <xf numFmtId="1" fontId="9" fillId="5" borderId="0" xfId="0" applyNumberFormat="1" applyFont="1" applyFill="1" applyBorder="1" applyAlignment="1" applyProtection="1">
      <alignment horizontal="right" vertical="center"/>
    </xf>
    <xf numFmtId="167" fontId="9" fillId="5" borderId="46" xfId="0" applyNumberFormat="1" applyFont="1" applyFill="1" applyBorder="1" applyAlignment="1" applyProtection="1">
      <alignment horizontal="right" vertical="center"/>
    </xf>
    <xf numFmtId="2" fontId="9" fillId="5" borderId="44" xfId="0" applyNumberFormat="1" applyFont="1" applyFill="1" applyBorder="1" applyAlignment="1" applyProtection="1">
      <alignment horizontal="right" vertical="center"/>
    </xf>
    <xf numFmtId="2" fontId="9" fillId="5" borderId="0" xfId="0" applyNumberFormat="1" applyFont="1" applyFill="1" applyBorder="1"/>
    <xf numFmtId="0" fontId="8" fillId="0" borderId="0" xfId="0" applyFont="1" applyFill="1"/>
    <xf numFmtId="0" fontId="70" fillId="69" borderId="44" xfId="0" applyFont="1" applyFill="1" applyBorder="1"/>
    <xf numFmtId="0" fontId="7" fillId="0" borderId="0" xfId="0" applyNumberFormat="1" applyFont="1" applyFill="1" applyBorder="1" applyAlignment="1" applyProtection="1">
      <alignment horizontal="left" vertical="center"/>
    </xf>
    <xf numFmtId="0" fontId="7" fillId="0" borderId="0" xfId="0" applyFont="1" applyFill="1" applyBorder="1"/>
    <xf numFmtId="0" fontId="7" fillId="5" borderId="0" xfId="0" applyFont="1" applyFill="1" applyBorder="1"/>
    <xf numFmtId="169" fontId="7" fillId="0" borderId="0" xfId="0" applyNumberFormat="1" applyFont="1" applyFill="1" applyBorder="1" applyAlignment="1" applyProtection="1">
      <alignment vertical="center"/>
    </xf>
    <xf numFmtId="0" fontId="7" fillId="0" borderId="0" xfId="0" applyNumberFormat="1" applyFont="1" applyFill="1" applyBorder="1" applyAlignment="1" applyProtection="1">
      <alignment horizontal="left" vertical="center" indent="2"/>
    </xf>
    <xf numFmtId="0" fontId="6" fillId="5" borderId="0" xfId="0" applyFont="1" applyFill="1"/>
    <xf numFmtId="0" fontId="6" fillId="5" borderId="32" xfId="0" applyFont="1" applyFill="1" applyBorder="1"/>
    <xf numFmtId="49" fontId="64" fillId="5" borderId="0" xfId="0" applyNumberFormat="1" applyFont="1" applyFill="1"/>
    <xf numFmtId="0" fontId="4" fillId="5" borderId="0" xfId="0" applyFont="1" applyFill="1"/>
    <xf numFmtId="0" fontId="4" fillId="5" borderId="32" xfId="0" applyFont="1" applyFill="1" applyBorder="1"/>
    <xf numFmtId="0" fontId="4" fillId="0" borderId="0" xfId="0" applyFont="1" applyAlignment="1">
      <alignment horizontal="left" vertical="center" indent="2"/>
    </xf>
    <xf numFmtId="169" fontId="4" fillId="0" borderId="0" xfId="0" applyNumberFormat="1" applyFont="1" applyAlignment="1">
      <alignment vertical="center"/>
    </xf>
    <xf numFmtId="169" fontId="4" fillId="5" borderId="0" xfId="0" applyNumberFormat="1" applyFont="1" applyFill="1" applyAlignment="1">
      <alignment vertical="center"/>
    </xf>
    <xf numFmtId="1" fontId="4" fillId="5" borderId="44" xfId="0" applyNumberFormat="1" applyFont="1" applyFill="1" applyBorder="1" applyAlignment="1">
      <alignment vertical="center"/>
    </xf>
    <xf numFmtId="1" fontId="4" fillId="5" borderId="44" xfId="0" applyNumberFormat="1" applyFont="1" applyFill="1" applyBorder="1" applyAlignment="1">
      <alignment horizontal="right" vertical="center"/>
    </xf>
    <xf numFmtId="0" fontId="4" fillId="0" borderId="0" xfId="0" applyFont="1"/>
    <xf numFmtId="0" fontId="4" fillId="5" borderId="31" xfId="0" applyFont="1" applyFill="1" applyBorder="1"/>
    <xf numFmtId="0" fontId="65" fillId="0" borderId="0" xfId="0" applyFont="1"/>
    <xf numFmtId="0" fontId="4" fillId="5" borderId="44" xfId="0" applyFont="1" applyFill="1" applyBorder="1"/>
    <xf numFmtId="0" fontId="3" fillId="5" borderId="0" xfId="0" applyFont="1" applyFill="1" applyBorder="1"/>
    <xf numFmtId="0" fontId="3" fillId="5" borderId="0" xfId="0" applyFont="1" applyFill="1" applyBorder="1" applyAlignment="1">
      <alignment wrapText="1"/>
    </xf>
    <xf numFmtId="0" fontId="3" fillId="5" borderId="0" xfId="0" applyFont="1" applyFill="1"/>
    <xf numFmtId="0" fontId="0" fillId="5" borderId="0" xfId="0" applyFill="1"/>
    <xf numFmtId="0" fontId="72" fillId="5" borderId="0" xfId="0" applyFont="1" applyFill="1"/>
    <xf numFmtId="9" fontId="12" fillId="5" borderId="44" xfId="53778" applyFont="1" applyFill="1" applyBorder="1"/>
    <xf numFmtId="0" fontId="2" fillId="5" borderId="0" xfId="0" applyFont="1" applyFill="1" applyBorder="1"/>
    <xf numFmtId="0" fontId="2" fillId="5" borderId="0" xfId="0" applyFont="1" applyFill="1" applyBorder="1" applyAlignment="1">
      <alignment wrapText="1"/>
    </xf>
    <xf numFmtId="3" fontId="9" fillId="5" borderId="0" xfId="0" applyNumberFormat="1" applyFont="1" applyFill="1" applyBorder="1"/>
    <xf numFmtId="49" fontId="65" fillId="5" borderId="0" xfId="0" applyNumberFormat="1" applyFont="1" applyFill="1" applyBorder="1" applyAlignment="1">
      <alignment horizontal="left"/>
    </xf>
    <xf numFmtId="0" fontId="65" fillId="60" borderId="35" xfId="0" applyFont="1" applyFill="1" applyBorder="1"/>
    <xf numFmtId="0" fontId="66" fillId="60" borderId="47" xfId="0" applyFont="1" applyFill="1" applyBorder="1"/>
    <xf numFmtId="0" fontId="65" fillId="60" borderId="48" xfId="0" applyFont="1" applyFill="1" applyBorder="1"/>
    <xf numFmtId="0" fontId="13" fillId="5" borderId="49" xfId="0" applyFont="1" applyFill="1" applyBorder="1"/>
    <xf numFmtId="0" fontId="13" fillId="5" borderId="34" xfId="0" applyFont="1" applyFill="1" applyBorder="1"/>
    <xf numFmtId="0" fontId="13" fillId="5" borderId="40" xfId="0" applyFont="1" applyFill="1" applyBorder="1"/>
    <xf numFmtId="0" fontId="64" fillId="5" borderId="0" xfId="0" applyNumberFormat="1" applyFont="1" applyFill="1" applyBorder="1" applyAlignment="1" applyProtection="1">
      <alignment horizontal="center" vertical="center"/>
    </xf>
    <xf numFmtId="0" fontId="64" fillId="5" borderId="35" xfId="0" applyNumberFormat="1" applyFont="1" applyFill="1" applyBorder="1" applyAlignment="1" applyProtection="1">
      <alignment horizontal="center" vertical="center"/>
    </xf>
    <xf numFmtId="0" fontId="1" fillId="5" borderId="0" xfId="0" applyFont="1" applyFill="1" applyBorder="1"/>
    <xf numFmtId="0" fontId="5" fillId="5" borderId="0" xfId="0" applyFont="1" applyFill="1" applyBorder="1"/>
    <xf numFmtId="0" fontId="9" fillId="5" borderId="50" xfId="0" applyFont="1" applyFill="1" applyBorder="1"/>
    <xf numFmtId="0" fontId="9" fillId="5" borderId="51" xfId="0" applyFont="1" applyFill="1" applyBorder="1"/>
    <xf numFmtId="0" fontId="9" fillId="5" borderId="52" xfId="0" applyFont="1" applyFill="1" applyBorder="1"/>
    <xf numFmtId="0" fontId="9" fillId="5" borderId="45" xfId="0" applyFont="1" applyFill="1" applyBorder="1"/>
    <xf numFmtId="0" fontId="1" fillId="5" borderId="0" xfId="0" applyFont="1" applyFill="1" applyBorder="1" applyAlignment="1">
      <alignment wrapText="1"/>
    </xf>
    <xf numFmtId="0" fontId="9" fillId="5" borderId="0" xfId="0" applyFont="1" applyFill="1" applyAlignment="1">
      <alignment wrapText="1"/>
    </xf>
    <xf numFmtId="0" fontId="9" fillId="5" borderId="30" xfId="0" applyFont="1" applyFill="1" applyBorder="1" applyAlignment="1">
      <alignment wrapText="1"/>
    </xf>
    <xf numFmtId="0" fontId="64" fillId="5" borderId="35" xfId="0" applyFont="1" applyFill="1" applyBorder="1" applyAlignment="1">
      <alignment wrapText="1"/>
    </xf>
    <xf numFmtId="0" fontId="9" fillId="5" borderId="0" xfId="0" applyFont="1" applyFill="1" applyBorder="1" applyAlignment="1">
      <alignment wrapText="1"/>
    </xf>
    <xf numFmtId="9" fontId="9" fillId="5" borderId="0" xfId="0" applyNumberFormat="1" applyFont="1" applyFill="1" applyBorder="1" applyAlignment="1">
      <alignment wrapText="1"/>
    </xf>
    <xf numFmtId="0" fontId="9" fillId="5" borderId="51" xfId="0" applyFont="1" applyFill="1" applyBorder="1" applyAlignment="1">
      <alignment wrapText="1"/>
    </xf>
    <xf numFmtId="0" fontId="1" fillId="5" borderId="53" xfId="0" applyFont="1" applyFill="1" applyBorder="1"/>
    <xf numFmtId="0" fontId="1" fillId="5" borderId="44" xfId="0" applyFont="1" applyFill="1" applyBorder="1"/>
    <xf numFmtId="0" fontId="70" fillId="69" borderId="43" xfId="0" applyFont="1" applyFill="1" applyBorder="1" applyAlignment="1">
      <alignment horizontal="left" vertical="top" wrapText="1"/>
    </xf>
    <xf numFmtId="0" fontId="70" fillId="69" borderId="23" xfId="0" applyFont="1" applyFill="1" applyBorder="1" applyAlignment="1">
      <alignment horizontal="left" vertical="top" wrapText="1"/>
    </xf>
    <xf numFmtId="0" fontId="70" fillId="69" borderId="39" xfId="0" applyFont="1" applyFill="1" applyBorder="1" applyAlignment="1">
      <alignment horizontal="left" vertical="top" wrapText="1"/>
    </xf>
    <xf numFmtId="0" fontId="70" fillId="69" borderId="33" xfId="0" applyFont="1" applyFill="1" applyBorder="1" applyAlignment="1">
      <alignment horizontal="left" vertical="top" wrapText="1"/>
    </xf>
    <xf numFmtId="0" fontId="70" fillId="69" borderId="0" xfId="0" applyFont="1" applyFill="1" applyBorder="1" applyAlignment="1">
      <alignment horizontal="left" vertical="top" wrapText="1"/>
    </xf>
    <xf numFmtId="0" fontId="70" fillId="69" borderId="34" xfId="0" applyFont="1" applyFill="1" applyBorder="1" applyAlignment="1">
      <alignment horizontal="left" vertical="top" wrapText="1"/>
    </xf>
    <xf numFmtId="0" fontId="70" fillId="69" borderId="3" xfId="0" applyFont="1" applyFill="1" applyBorder="1" applyAlignment="1">
      <alignment horizontal="left" vertical="top" wrapText="1"/>
    </xf>
    <xf numFmtId="0" fontId="70" fillId="69" borderId="35" xfId="0" applyFont="1" applyFill="1" applyBorder="1" applyAlignment="1">
      <alignment horizontal="left" vertical="top" wrapText="1"/>
    </xf>
    <xf numFmtId="0" fontId="70" fillId="69" borderId="40" xfId="0" applyFont="1" applyFill="1" applyBorder="1" applyAlignment="1">
      <alignment horizontal="left" vertical="top" wrapText="1"/>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 cent" xfId="53778" builtinId="5"/>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8</xdr:col>
      <xdr:colOff>95380</xdr:colOff>
      <xdr:row>31</xdr:row>
      <xdr:rowOff>0</xdr:rowOff>
    </xdr:from>
    <xdr:to>
      <xdr:col>17</xdr:col>
      <xdr:colOff>711200</xdr:colOff>
      <xdr:row>60</xdr:row>
      <xdr:rowOff>21167</xdr:rowOff>
    </xdr:to>
    <xdr:pic>
      <xdr:nvPicPr>
        <xdr:cNvPr id="10" name="Picture 9">
          <a:extLst>
            <a:ext uri="{FF2B5EF4-FFF2-40B4-BE49-F238E27FC236}">
              <a16:creationId xmlns:a16="http://schemas.microsoft.com/office/drawing/2014/main" id="{8388121A-1F5D-C34A-A308-D7772BFCB17F}"/>
            </a:ext>
          </a:extLst>
        </xdr:cNvPr>
        <xdr:cNvPicPr>
          <a:picLocks noChangeAspect="1"/>
        </xdr:cNvPicPr>
      </xdr:nvPicPr>
      <xdr:blipFill>
        <a:blip xmlns:r="http://schemas.openxmlformats.org/officeDocument/2006/relationships" r:embed="rId1"/>
        <a:stretch>
          <a:fillRect/>
        </a:stretch>
      </xdr:blipFill>
      <xdr:spPr>
        <a:xfrm>
          <a:off x="12579480" y="7035800"/>
          <a:ext cx="7931020" cy="5926667"/>
        </a:xfrm>
        <a:prstGeom prst="rect">
          <a:avLst/>
        </a:prstGeom>
      </xdr:spPr>
    </xdr:pic>
    <xdr:clientData/>
  </xdr:twoCellAnchor>
  <xdr:twoCellAnchor editAs="oneCell">
    <xdr:from>
      <xdr:col>8</xdr:col>
      <xdr:colOff>190500</xdr:colOff>
      <xdr:row>7</xdr:row>
      <xdr:rowOff>76200</xdr:rowOff>
    </xdr:from>
    <xdr:to>
      <xdr:col>24</xdr:col>
      <xdr:colOff>406400</xdr:colOff>
      <xdr:row>15</xdr:row>
      <xdr:rowOff>266700</xdr:rowOff>
    </xdr:to>
    <xdr:pic>
      <xdr:nvPicPr>
        <xdr:cNvPr id="2" name="Picture 1">
          <a:extLst>
            <a:ext uri="{FF2B5EF4-FFF2-40B4-BE49-F238E27FC236}">
              <a16:creationId xmlns:a16="http://schemas.microsoft.com/office/drawing/2014/main" id="{86F7AEDF-8492-1E45-817C-BFDDD278C13F}"/>
            </a:ext>
          </a:extLst>
        </xdr:cNvPr>
        <xdr:cNvPicPr>
          <a:picLocks noChangeAspect="1"/>
        </xdr:cNvPicPr>
      </xdr:nvPicPr>
      <xdr:blipFill>
        <a:blip xmlns:r="http://schemas.openxmlformats.org/officeDocument/2006/relationships" r:embed="rId2"/>
        <a:stretch>
          <a:fillRect/>
        </a:stretch>
      </xdr:blipFill>
      <xdr:spPr>
        <a:xfrm>
          <a:off x="10858500" y="1524000"/>
          <a:ext cx="13220700" cy="2298700"/>
        </a:xfrm>
        <a:prstGeom prst="rect">
          <a:avLst/>
        </a:prstGeom>
      </xdr:spPr>
    </xdr:pic>
    <xdr:clientData/>
  </xdr:twoCellAnchor>
  <xdr:twoCellAnchor editAs="oneCell">
    <xdr:from>
      <xdr:col>8</xdr:col>
      <xdr:colOff>215900</xdr:colOff>
      <xdr:row>18</xdr:row>
      <xdr:rowOff>76200</xdr:rowOff>
    </xdr:from>
    <xdr:to>
      <xdr:col>26</xdr:col>
      <xdr:colOff>508000</xdr:colOff>
      <xdr:row>29</xdr:row>
      <xdr:rowOff>177800</xdr:rowOff>
    </xdr:to>
    <xdr:pic>
      <xdr:nvPicPr>
        <xdr:cNvPr id="6" name="Picture 5">
          <a:extLst>
            <a:ext uri="{FF2B5EF4-FFF2-40B4-BE49-F238E27FC236}">
              <a16:creationId xmlns:a16="http://schemas.microsoft.com/office/drawing/2014/main" id="{35575A0F-CC64-6044-B04E-96E529120642}"/>
            </a:ext>
          </a:extLst>
        </xdr:cNvPr>
        <xdr:cNvPicPr>
          <a:picLocks noChangeAspect="1"/>
        </xdr:cNvPicPr>
      </xdr:nvPicPr>
      <xdr:blipFill>
        <a:blip xmlns:r="http://schemas.openxmlformats.org/officeDocument/2006/relationships" r:embed="rId3"/>
        <a:stretch>
          <a:fillRect/>
        </a:stretch>
      </xdr:blipFill>
      <xdr:spPr>
        <a:xfrm>
          <a:off x="11163300" y="4470400"/>
          <a:ext cx="14922500" cy="2336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4" sqref="C4"/>
    </sheetView>
  </sheetViews>
  <sheetFormatPr baseColWidth="10" defaultColWidth="10.7109375" defaultRowHeight="16"/>
  <cols>
    <col min="1" max="1" width="3.42578125" style="27" customWidth="1"/>
    <col min="2" max="2" width="11.42578125" style="18" customWidth="1"/>
    <col min="3" max="3" width="38.42578125" style="18" customWidth="1"/>
    <col min="4" max="4" width="9.7109375" style="18" customWidth="1"/>
    <col min="5" max="16384" width="10.7109375" style="18"/>
  </cols>
  <sheetData>
    <row r="1" spans="1:4" s="25" customFormat="1">
      <c r="A1" s="23"/>
      <c r="B1" s="24"/>
      <c r="C1" s="24"/>
    </row>
    <row r="2" spans="1:4" ht="21">
      <c r="A2" s="1"/>
      <c r="B2" s="26" t="s">
        <v>10</v>
      </c>
      <c r="C2" s="26"/>
    </row>
    <row r="3" spans="1:4">
      <c r="A3" s="1"/>
      <c r="B3" s="4"/>
      <c r="C3" s="4"/>
    </row>
    <row r="4" spans="1:4">
      <c r="A4" s="1"/>
      <c r="B4" s="137" t="s">
        <v>11</v>
      </c>
      <c r="C4" s="138" t="s">
        <v>94</v>
      </c>
      <c r="D4" s="139"/>
    </row>
    <row r="5" spans="1:4">
      <c r="A5" s="1"/>
      <c r="B5" s="2" t="s">
        <v>34</v>
      </c>
      <c r="C5" s="135" t="s">
        <v>71</v>
      </c>
      <c r="D5" s="140"/>
    </row>
    <row r="6" spans="1:4">
      <c r="A6" s="1"/>
      <c r="B6" s="3" t="s">
        <v>13</v>
      </c>
      <c r="C6" s="136" t="s">
        <v>14</v>
      </c>
      <c r="D6" s="141"/>
    </row>
    <row r="7" spans="1:4">
      <c r="A7" s="1"/>
      <c r="B7" s="4"/>
      <c r="C7" s="4"/>
    </row>
    <row r="8" spans="1:4">
      <c r="A8" s="1"/>
      <c r="B8" s="4"/>
      <c r="C8" s="4"/>
    </row>
    <row r="9" spans="1:4">
      <c r="A9" s="1"/>
      <c r="B9" s="41" t="s">
        <v>35</v>
      </c>
      <c r="C9" s="42"/>
      <c r="D9" s="43"/>
    </row>
    <row r="10" spans="1:4">
      <c r="A10" s="1"/>
      <c r="B10" s="44"/>
      <c r="C10" s="45"/>
      <c r="D10" s="46"/>
    </row>
    <row r="11" spans="1:4">
      <c r="A11" s="1"/>
      <c r="B11" s="44" t="s">
        <v>36</v>
      </c>
      <c r="C11" s="47" t="s">
        <v>37</v>
      </c>
      <c r="D11" s="46"/>
    </row>
    <row r="12" spans="1:4" ht="17" thickBot="1">
      <c r="A12" s="1"/>
      <c r="B12" s="44"/>
      <c r="C12" s="10" t="s">
        <v>38</v>
      </c>
      <c r="D12" s="46"/>
    </row>
    <row r="13" spans="1:4" ht="17" thickBot="1">
      <c r="A13" s="1"/>
      <c r="B13" s="44"/>
      <c r="C13" s="48" t="s">
        <v>39</v>
      </c>
      <c r="D13" s="46"/>
    </row>
    <row r="14" spans="1:4">
      <c r="A14" s="1"/>
      <c r="B14" s="44"/>
      <c r="C14" s="45" t="s">
        <v>40</v>
      </c>
      <c r="D14" s="46"/>
    </row>
    <row r="15" spans="1:4">
      <c r="A15" s="1"/>
      <c r="B15" s="44"/>
      <c r="C15" s="45"/>
      <c r="D15" s="46"/>
    </row>
    <row r="16" spans="1:4">
      <c r="A16" s="1"/>
      <c r="B16" s="44" t="s">
        <v>41</v>
      </c>
      <c r="C16" s="49" t="s">
        <v>42</v>
      </c>
      <c r="D16" s="46"/>
    </row>
    <row r="17" spans="1:4">
      <c r="A17" s="1"/>
      <c r="B17" s="44"/>
      <c r="C17" s="50" t="s">
        <v>43</v>
      </c>
      <c r="D17" s="46"/>
    </row>
    <row r="18" spans="1:4">
      <c r="A18" s="1"/>
      <c r="B18" s="44"/>
      <c r="C18" s="51" t="s">
        <v>44</v>
      </c>
      <c r="D18" s="46"/>
    </row>
    <row r="19" spans="1:4">
      <c r="A19" s="1"/>
      <c r="B19" s="44"/>
      <c r="C19" s="52" t="s">
        <v>45</v>
      </c>
      <c r="D19" s="46"/>
    </row>
    <row r="20" spans="1:4">
      <c r="A20" s="1"/>
      <c r="B20" s="53"/>
      <c r="C20" s="54" t="s">
        <v>46</v>
      </c>
      <c r="D20" s="46"/>
    </row>
    <row r="21" spans="1:4">
      <c r="A21" s="1"/>
      <c r="B21" s="53"/>
      <c r="C21" s="55" t="s">
        <v>47</v>
      </c>
      <c r="D21" s="46"/>
    </row>
    <row r="22" spans="1:4">
      <c r="A22" s="1"/>
      <c r="B22" s="53"/>
      <c r="C22" s="56" t="s">
        <v>48</v>
      </c>
      <c r="D22" s="46"/>
    </row>
    <row r="23" spans="1:4">
      <c r="B23" s="53"/>
      <c r="C23" s="57" t="s">
        <v>49</v>
      </c>
      <c r="D23" s="46"/>
    </row>
    <row r="24" spans="1:4">
      <c r="B24" s="58"/>
      <c r="C24" s="59"/>
      <c r="D24" s="60"/>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23"/>
  <sheetViews>
    <sheetView tabSelected="1" workbookViewId="0">
      <selection activeCell="E18" sqref="E18"/>
    </sheetView>
  </sheetViews>
  <sheetFormatPr baseColWidth="10" defaultColWidth="10.7109375" defaultRowHeight="16"/>
  <cols>
    <col min="1" max="1" width="3.42578125" style="31" customWidth="1"/>
    <col min="2" max="2" width="3.7109375" style="31" customWidth="1"/>
    <col min="3" max="3" width="46.85546875" style="31" customWidth="1"/>
    <col min="4" max="4" width="12.42578125" style="31" customWidth="1"/>
    <col min="5" max="5" width="17.42578125" style="31" customWidth="1"/>
    <col min="6" max="6" width="4.42578125" style="31" customWidth="1"/>
    <col min="7" max="7" width="43.28515625" style="31" customWidth="1"/>
    <col min="8" max="8" width="5.140625" style="31" customWidth="1"/>
    <col min="9" max="9" width="42.42578125" style="31" customWidth="1"/>
    <col min="10" max="10" width="5.42578125" style="31" customWidth="1"/>
    <col min="11" max="16384" width="10.7109375" style="31"/>
  </cols>
  <sheetData>
    <row r="1" spans="2:10">
      <c r="D1" s="32"/>
    </row>
    <row r="2" spans="2:10">
      <c r="B2" s="159" t="s">
        <v>58</v>
      </c>
      <c r="C2" s="160"/>
      <c r="D2" s="160"/>
      <c r="E2" s="161"/>
      <c r="F2" s="32"/>
      <c r="G2" s="32"/>
    </row>
    <row r="3" spans="2:10">
      <c r="B3" s="162"/>
      <c r="C3" s="163"/>
      <c r="D3" s="163"/>
      <c r="E3" s="164"/>
      <c r="F3" s="32"/>
      <c r="G3" s="32"/>
    </row>
    <row r="4" spans="2:10">
      <c r="B4" s="162"/>
      <c r="C4" s="163"/>
      <c r="D4" s="163"/>
      <c r="E4" s="164"/>
      <c r="F4" s="32"/>
      <c r="G4" s="32"/>
    </row>
    <row r="5" spans="2:10">
      <c r="B5" s="165"/>
      <c r="C5" s="166"/>
      <c r="D5" s="166"/>
      <c r="E5" s="167"/>
    </row>
    <row r="6" spans="2:10" ht="17" thickBot="1">
      <c r="B6" s="64"/>
      <c r="C6" s="64"/>
      <c r="D6" s="64"/>
      <c r="E6" s="64"/>
    </row>
    <row r="7" spans="2:10">
      <c r="B7" s="33"/>
      <c r="C7" s="17"/>
      <c r="D7" s="17"/>
      <c r="E7" s="17"/>
      <c r="F7" s="17"/>
      <c r="G7" s="17"/>
      <c r="H7" s="17"/>
      <c r="I7" s="17"/>
      <c r="J7" s="34"/>
    </row>
    <row r="8" spans="2:10" s="22" customFormat="1">
      <c r="B8" s="20"/>
      <c r="C8" s="13" t="s">
        <v>22</v>
      </c>
      <c r="D8" s="14" t="s">
        <v>8</v>
      </c>
      <c r="E8" s="12" t="s">
        <v>4</v>
      </c>
      <c r="F8" s="13"/>
      <c r="G8" s="13" t="s">
        <v>7</v>
      </c>
      <c r="H8" s="13"/>
      <c r="I8" s="13" t="s">
        <v>0</v>
      </c>
      <c r="J8" s="28"/>
    </row>
    <row r="9" spans="2:10" s="22" customFormat="1">
      <c r="B9" s="21"/>
      <c r="C9" s="10"/>
      <c r="D9" s="29"/>
      <c r="E9" s="10"/>
      <c r="F9" s="10"/>
      <c r="G9" s="10"/>
      <c r="H9" s="10"/>
      <c r="I9" s="10"/>
      <c r="J9" s="11"/>
    </row>
    <row r="10" spans="2:10" s="22" customFormat="1" ht="17" thickBot="1">
      <c r="B10" s="21"/>
      <c r="C10" s="10" t="s">
        <v>52</v>
      </c>
      <c r="D10" s="29"/>
      <c r="E10" s="10"/>
      <c r="F10" s="10"/>
      <c r="G10" s="10"/>
      <c r="H10" s="10"/>
      <c r="I10" s="10"/>
      <c r="J10" s="11"/>
    </row>
    <row r="11" spans="2:10" s="115" customFormat="1" ht="17" thickBot="1">
      <c r="B11" s="116"/>
      <c r="C11" s="122" t="s">
        <v>69</v>
      </c>
      <c r="D11" s="124" t="s">
        <v>63</v>
      </c>
      <c r="E11" s="37">
        <f>'Research data'!F6</f>
        <v>342500</v>
      </c>
      <c r="F11" s="122"/>
      <c r="G11" s="122" t="s">
        <v>70</v>
      </c>
      <c r="H11" s="122"/>
      <c r="I11" s="158" t="s">
        <v>103</v>
      </c>
      <c r="J11" s="123"/>
    </row>
    <row r="12" spans="2:10" ht="17" thickBot="1">
      <c r="B12" s="36"/>
      <c r="C12" s="108" t="s">
        <v>60</v>
      </c>
      <c r="D12" s="19" t="s">
        <v>64</v>
      </c>
      <c r="E12" s="37">
        <f>'Research data'!F7</f>
        <v>8000</v>
      </c>
      <c r="F12" s="35"/>
      <c r="G12" s="108" t="s">
        <v>61</v>
      </c>
      <c r="H12" s="35"/>
      <c r="I12" s="125"/>
      <c r="J12" s="68"/>
    </row>
    <row r="13" spans="2:10">
      <c r="B13" s="36"/>
      <c r="C13" s="32"/>
      <c r="D13" s="65"/>
      <c r="E13" s="66"/>
      <c r="F13" s="32"/>
      <c r="G13" s="32"/>
      <c r="H13" s="32"/>
      <c r="I13" s="32"/>
      <c r="J13" s="68"/>
    </row>
    <row r="14" spans="2:10" ht="17" thickBot="1">
      <c r="B14" s="36"/>
      <c r="C14" s="10" t="s">
        <v>51</v>
      </c>
      <c r="D14" s="65"/>
      <c r="E14" s="66"/>
      <c r="F14" s="32"/>
      <c r="G14" s="32"/>
      <c r="H14" s="32"/>
      <c r="I14" s="32"/>
      <c r="J14" s="68"/>
    </row>
    <row r="15" spans="2:10" ht="17" thickBot="1">
      <c r="B15" s="36"/>
      <c r="C15" s="35" t="s">
        <v>24</v>
      </c>
      <c r="D15" s="19" t="s">
        <v>23</v>
      </c>
      <c r="E15" s="37">
        <f>'Research data'!F10</f>
        <v>360720000</v>
      </c>
      <c r="F15" s="35"/>
      <c r="G15" s="35" t="s">
        <v>6</v>
      </c>
      <c r="H15" s="35"/>
      <c r="I15" s="158" t="s">
        <v>103</v>
      </c>
      <c r="J15" s="68"/>
    </row>
    <row r="16" spans="2:10" ht="17" thickBot="1">
      <c r="B16" s="36"/>
      <c r="C16" s="35" t="s">
        <v>25</v>
      </c>
      <c r="D16" s="19" t="s">
        <v>30</v>
      </c>
      <c r="E16" s="63">
        <f>'Research data'!F11</f>
        <v>31663200</v>
      </c>
      <c r="F16" s="35"/>
      <c r="G16" s="35" t="s">
        <v>32</v>
      </c>
      <c r="H16" s="35"/>
      <c r="I16" s="157" t="s">
        <v>103</v>
      </c>
      <c r="J16" s="68"/>
    </row>
    <row r="17" spans="2:10" ht="17" thickBot="1">
      <c r="B17" s="36"/>
      <c r="C17" s="35" t="s">
        <v>26</v>
      </c>
      <c r="D17" s="19" t="s">
        <v>31</v>
      </c>
      <c r="E17" s="63">
        <f>'Research data'!F12</f>
        <v>0</v>
      </c>
      <c r="F17" s="35"/>
      <c r="G17" s="35" t="s">
        <v>33</v>
      </c>
      <c r="H17" s="35"/>
      <c r="I17" s="125"/>
      <c r="J17" s="68"/>
    </row>
    <row r="18" spans="2:10" ht="17" thickBot="1">
      <c r="B18" s="36"/>
      <c r="C18" s="35" t="s">
        <v>29</v>
      </c>
      <c r="D18" s="19" t="s">
        <v>2</v>
      </c>
      <c r="E18" s="131">
        <v>7.0000000000000007E-2</v>
      </c>
      <c r="F18" s="35"/>
      <c r="G18" s="35" t="s">
        <v>16</v>
      </c>
      <c r="H18" s="35"/>
      <c r="I18" s="106"/>
      <c r="J18" s="68"/>
    </row>
    <row r="19" spans="2:10">
      <c r="B19" s="36"/>
      <c r="C19" s="32"/>
      <c r="D19" s="65"/>
      <c r="E19" s="67"/>
      <c r="F19" s="32"/>
      <c r="G19" s="32"/>
      <c r="H19" s="32"/>
      <c r="I19" s="32"/>
      <c r="J19" s="68"/>
    </row>
    <row r="20" spans="2:10" ht="17" thickBot="1">
      <c r="B20" s="36"/>
      <c r="C20" s="10" t="s">
        <v>5</v>
      </c>
      <c r="D20" s="65"/>
      <c r="E20" s="67"/>
      <c r="F20" s="32"/>
      <c r="G20" s="32"/>
      <c r="H20" s="32"/>
      <c r="I20" s="32"/>
      <c r="J20" s="68"/>
    </row>
    <row r="21" spans="2:10" ht="17" thickBot="1">
      <c r="B21" s="36"/>
      <c r="C21" s="35" t="s">
        <v>27</v>
      </c>
      <c r="D21" s="19" t="s">
        <v>1</v>
      </c>
      <c r="E21" s="37">
        <v>0</v>
      </c>
      <c r="F21" s="35"/>
      <c r="G21" s="35" t="s">
        <v>18</v>
      </c>
      <c r="H21" s="35"/>
      <c r="I21" s="69"/>
      <c r="J21" s="68"/>
    </row>
    <row r="22" spans="2:10" ht="17" thickBot="1">
      <c r="B22" s="36"/>
      <c r="C22" s="35" t="s">
        <v>28</v>
      </c>
      <c r="D22" s="19" t="s">
        <v>1</v>
      </c>
      <c r="E22" s="37">
        <f>'Research data'!F15</f>
        <v>15</v>
      </c>
      <c r="F22" s="35"/>
      <c r="G22" s="35" t="s">
        <v>17</v>
      </c>
      <c r="H22" s="35"/>
      <c r="I22" s="125"/>
      <c r="J22" s="68"/>
    </row>
    <row r="23" spans="2:10" ht="15" customHeight="1" thickBot="1">
      <c r="B23" s="38"/>
      <c r="C23" s="39"/>
      <c r="D23" s="39"/>
      <c r="E23" s="39"/>
      <c r="F23" s="39"/>
      <c r="G23" s="39"/>
      <c r="H23" s="39"/>
      <c r="I23" s="39"/>
      <c r="J23" s="40"/>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L21"/>
  <sheetViews>
    <sheetView workbookViewId="0">
      <selection activeCell="H3" sqref="H3"/>
    </sheetView>
  </sheetViews>
  <sheetFormatPr baseColWidth="10" defaultColWidth="10.7109375" defaultRowHeight="16"/>
  <cols>
    <col min="1" max="1" width="3.28515625" style="70" customWidth="1"/>
    <col min="2" max="2" width="2.42578125" style="70" customWidth="1"/>
    <col min="3" max="3" width="47.7109375" style="70" customWidth="1"/>
    <col min="4" max="4" width="11.42578125" style="70" customWidth="1"/>
    <col min="5" max="5" width="3" style="70" customWidth="1"/>
    <col min="6" max="6" width="15.28515625" style="70" customWidth="1"/>
    <col min="7" max="7" width="2.42578125" style="70" customWidth="1"/>
    <col min="8" max="8" width="19.7109375" style="70" customWidth="1"/>
    <col min="9" max="9" width="1.42578125" style="70" customWidth="1"/>
    <col min="10" max="10" width="1.85546875" style="70" customWidth="1"/>
    <col min="11" max="11" width="55.42578125" style="70" customWidth="1"/>
    <col min="12" max="12" width="3.85546875" style="70" customWidth="1"/>
    <col min="13" max="16384" width="10.7109375" style="70"/>
  </cols>
  <sheetData>
    <row r="1" spans="2:12" ht="17" thickBot="1"/>
    <row r="2" spans="2:12">
      <c r="B2" s="71"/>
      <c r="C2" s="72"/>
      <c r="D2" s="72"/>
      <c r="E2" s="72"/>
      <c r="F2" s="72"/>
      <c r="G2" s="72"/>
      <c r="H2" s="72"/>
      <c r="I2" s="72"/>
      <c r="J2" s="72"/>
      <c r="K2" s="72"/>
      <c r="L2" s="73"/>
    </row>
    <row r="3" spans="2:12" s="22" customFormat="1">
      <c r="B3" s="21"/>
      <c r="C3" s="61" t="s">
        <v>56</v>
      </c>
      <c r="D3" s="61" t="s">
        <v>8</v>
      </c>
      <c r="E3" s="61"/>
      <c r="F3" s="143" t="s">
        <v>46</v>
      </c>
      <c r="G3" s="61"/>
      <c r="H3" s="142" t="s">
        <v>104</v>
      </c>
      <c r="I3" s="5"/>
      <c r="J3" s="61"/>
      <c r="K3" s="61" t="s">
        <v>53</v>
      </c>
      <c r="L3" s="11"/>
    </row>
    <row r="4" spans="2:12">
      <c r="B4" s="75"/>
      <c r="C4" s="88"/>
      <c r="D4" s="88"/>
      <c r="E4" s="88"/>
      <c r="F4" s="89"/>
      <c r="G4" s="89"/>
      <c r="H4" s="62"/>
      <c r="I4" s="90"/>
      <c r="J4" s="5"/>
      <c r="K4" s="5"/>
      <c r="L4" s="77"/>
    </row>
    <row r="5" spans="2:12" ht="17" thickBot="1">
      <c r="B5" s="75"/>
      <c r="C5" s="30" t="s">
        <v>52</v>
      </c>
      <c r="D5" s="30"/>
      <c r="E5" s="30"/>
      <c r="F5" s="6"/>
      <c r="G5" s="6"/>
      <c r="H5" s="6"/>
      <c r="I5" s="6"/>
      <c r="J5" s="10"/>
      <c r="K5" s="91"/>
      <c r="L5" s="77"/>
    </row>
    <row r="6" spans="2:12" s="115" customFormat="1" ht="17" thickBot="1">
      <c r="B6" s="116"/>
      <c r="C6" s="117" t="s">
        <v>68</v>
      </c>
      <c r="D6" s="118" t="s">
        <v>62</v>
      </c>
      <c r="E6" s="119"/>
      <c r="F6" s="120">
        <f>H6</f>
        <v>342500</v>
      </c>
      <c r="G6" s="119"/>
      <c r="H6" s="121">
        <f>Notes!F11</f>
        <v>342500</v>
      </c>
      <c r="I6" s="119"/>
      <c r="K6" s="122"/>
      <c r="L6" s="123"/>
    </row>
    <row r="7" spans="2:12" ht="17" thickBot="1">
      <c r="B7" s="75"/>
      <c r="C7" s="111" t="s">
        <v>66</v>
      </c>
      <c r="D7" s="110" t="s">
        <v>67</v>
      </c>
      <c r="E7" s="94"/>
      <c r="F7" s="95">
        <f>H7</f>
        <v>8000</v>
      </c>
      <c r="G7" s="94"/>
      <c r="H7" s="100">
        <f>Notes!F9</f>
        <v>8000</v>
      </c>
      <c r="I7" s="94"/>
      <c r="K7" s="96"/>
      <c r="L7" s="77"/>
    </row>
    <row r="8" spans="2:12">
      <c r="B8" s="75"/>
      <c r="C8" s="111"/>
      <c r="D8" s="110"/>
      <c r="E8" s="94"/>
      <c r="F8" s="89"/>
      <c r="G8" s="94"/>
      <c r="H8" s="101"/>
      <c r="I8" s="94"/>
      <c r="K8" s="96"/>
      <c r="L8" s="77"/>
    </row>
    <row r="9" spans="2:12" ht="17" thickBot="1">
      <c r="B9" s="75"/>
      <c r="C9" s="9" t="s">
        <v>50</v>
      </c>
      <c r="D9" s="9"/>
      <c r="E9" s="30"/>
      <c r="F9" s="8"/>
      <c r="G9" s="8"/>
      <c r="H9" s="8"/>
      <c r="I9" s="8"/>
      <c r="K9" s="96"/>
      <c r="L9" s="77"/>
    </row>
    <row r="10" spans="2:12" ht="17" thickBot="1">
      <c r="B10" s="75"/>
      <c r="C10" s="107" t="s">
        <v>59</v>
      </c>
      <c r="D10" s="92" t="s">
        <v>23</v>
      </c>
      <c r="E10" s="88"/>
      <c r="F10" s="103">
        <f>H10</f>
        <v>360720000</v>
      </c>
      <c r="G10" s="8"/>
      <c r="H10" s="100">
        <f>Notes!F28</f>
        <v>360720000</v>
      </c>
      <c r="I10" s="8"/>
      <c r="J10" s="98"/>
      <c r="K10" s="96"/>
      <c r="L10" s="77"/>
    </row>
    <row r="11" spans="2:12" ht="17" thickBot="1">
      <c r="B11" s="75"/>
      <c r="C11" s="111" t="s">
        <v>65</v>
      </c>
      <c r="D11" s="93" t="s">
        <v>30</v>
      </c>
      <c r="E11" s="94"/>
      <c r="F11" s="103">
        <f t="shared" ref="F11:F12" si="0">H11</f>
        <v>31663200</v>
      </c>
      <c r="G11" s="104"/>
      <c r="H11" s="102">
        <f>Notes!F40</f>
        <v>31663200</v>
      </c>
      <c r="I11" s="104"/>
      <c r="J11" s="98"/>
      <c r="K11" s="96"/>
      <c r="L11" s="77"/>
    </row>
    <row r="12" spans="2:12" ht="17" thickBot="1">
      <c r="B12" s="75"/>
      <c r="C12" s="99" t="s">
        <v>33</v>
      </c>
      <c r="D12" s="93" t="s">
        <v>31</v>
      </c>
      <c r="E12" s="94"/>
      <c r="F12" s="103">
        <f t="shared" si="0"/>
        <v>0</v>
      </c>
      <c r="G12" s="98"/>
      <c r="H12" s="100">
        <f>Notes!F44</f>
        <v>0</v>
      </c>
      <c r="I12" s="98"/>
      <c r="J12" s="98"/>
      <c r="K12" s="105"/>
      <c r="L12" s="77"/>
    </row>
    <row r="13" spans="2:12" ht="18" customHeight="1">
      <c r="B13" s="75"/>
      <c r="C13" s="97"/>
      <c r="D13" s="76"/>
      <c r="E13" s="76"/>
      <c r="F13" s="98"/>
      <c r="G13" s="98"/>
      <c r="H13" s="98"/>
      <c r="I13" s="98"/>
      <c r="K13" s="96"/>
      <c r="L13" s="77"/>
    </row>
    <row r="14" spans="2:12" ht="18" customHeight="1" thickBot="1">
      <c r="B14" s="75"/>
      <c r="C14" s="30" t="s">
        <v>5</v>
      </c>
      <c r="D14" s="30"/>
      <c r="E14" s="30"/>
      <c r="F14" s="7"/>
      <c r="G14" s="7"/>
      <c r="H14" s="7"/>
      <c r="I14" s="7"/>
      <c r="K14" s="96"/>
      <c r="L14" s="77"/>
    </row>
    <row r="15" spans="2:12" ht="17" thickBot="1">
      <c r="B15" s="75"/>
      <c r="C15" s="99" t="s">
        <v>3</v>
      </c>
      <c r="D15" s="93" t="s">
        <v>1</v>
      </c>
      <c r="E15" s="94"/>
      <c r="F15" s="100">
        <f t="shared" ref="F15" si="1">H15</f>
        <v>15</v>
      </c>
      <c r="G15" s="98"/>
      <c r="H15" s="100">
        <f>Notes!F16</f>
        <v>15</v>
      </c>
      <c r="I15" s="98"/>
      <c r="K15" s="96"/>
      <c r="L15" s="77"/>
    </row>
    <row r="16" spans="2:12" ht="17" thickBot="1">
      <c r="B16" s="79"/>
      <c r="C16" s="80"/>
      <c r="D16" s="80"/>
      <c r="E16" s="80"/>
      <c r="F16" s="80"/>
      <c r="G16" s="80"/>
      <c r="H16" s="80"/>
      <c r="I16" s="80"/>
      <c r="J16" s="80"/>
      <c r="K16" s="80"/>
      <c r="L16" s="81"/>
    </row>
    <row r="19" spans="6:7">
      <c r="F19" s="76"/>
      <c r="G19" s="76"/>
    </row>
    <row r="20" spans="6:7">
      <c r="F20" s="76"/>
      <c r="G20" s="76"/>
    </row>
    <row r="21" spans="6:7">
      <c r="F21" s="76"/>
      <c r="G21" s="76"/>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9"/>
  <sheetViews>
    <sheetView workbookViewId="0">
      <selection activeCell="A7" sqref="A7:XFD7"/>
    </sheetView>
  </sheetViews>
  <sheetFormatPr baseColWidth="10" defaultColWidth="33.140625" defaultRowHeight="16"/>
  <cols>
    <col min="1" max="1" width="4.85546875" style="70" customWidth="1"/>
    <col min="2" max="2" width="2.42578125" style="70" customWidth="1"/>
    <col min="3" max="3" width="26.7109375" style="70" customWidth="1"/>
    <col min="4" max="4" width="45.42578125" style="70" bestFit="1" customWidth="1"/>
    <col min="5" max="5" width="10.28515625" style="70" customWidth="1"/>
    <col min="6" max="7" width="13.28515625" style="70" customWidth="1"/>
    <col min="8" max="8" width="12.7109375" style="82" customWidth="1"/>
    <col min="9" max="9" width="63.7109375" style="82" bestFit="1" customWidth="1"/>
    <col min="10" max="10" width="85" style="70" customWidth="1"/>
    <col min="11" max="11" width="3.42578125" style="70" customWidth="1"/>
    <col min="12" max="12" width="9.42578125" style="70" customWidth="1"/>
    <col min="13" max="16384" width="33.140625" style="70"/>
  </cols>
  <sheetData>
    <row r="1" spans="2:11" ht="17" thickBot="1"/>
    <row r="2" spans="2:11">
      <c r="B2" s="71"/>
      <c r="C2" s="72"/>
      <c r="D2" s="72"/>
      <c r="E2" s="72"/>
      <c r="F2" s="72"/>
      <c r="G2" s="72"/>
      <c r="H2" s="83"/>
      <c r="I2" s="83"/>
      <c r="J2" s="72"/>
      <c r="K2" s="73"/>
    </row>
    <row r="3" spans="2:11">
      <c r="B3" s="75"/>
      <c r="C3" s="10" t="s">
        <v>15</v>
      </c>
      <c r="D3" s="10"/>
      <c r="E3" s="10"/>
      <c r="F3" s="10"/>
      <c r="G3" s="10"/>
      <c r="H3" s="15"/>
      <c r="I3" s="15"/>
      <c r="J3" s="76"/>
      <c r="K3" s="77"/>
    </row>
    <row r="4" spans="2:11">
      <c r="B4" s="75"/>
      <c r="C4" s="76"/>
      <c r="D4" s="76"/>
      <c r="E4" s="76"/>
      <c r="F4" s="76"/>
      <c r="G4" s="76"/>
      <c r="H4" s="84"/>
      <c r="I4" s="84"/>
      <c r="J4" s="76"/>
      <c r="K4" s="77"/>
    </row>
    <row r="5" spans="2:11">
      <c r="B5" s="85"/>
      <c r="C5" s="12" t="s">
        <v>19</v>
      </c>
      <c r="D5" s="12" t="s">
        <v>0</v>
      </c>
      <c r="E5" s="12" t="s">
        <v>12</v>
      </c>
      <c r="F5" s="12" t="s">
        <v>20</v>
      </c>
      <c r="G5" s="12" t="s">
        <v>55</v>
      </c>
      <c r="H5" s="16" t="s">
        <v>21</v>
      </c>
      <c r="I5" s="16" t="s">
        <v>57</v>
      </c>
      <c r="J5" s="12" t="s">
        <v>9</v>
      </c>
      <c r="K5" s="11"/>
    </row>
    <row r="6" spans="2:11">
      <c r="B6" s="75"/>
      <c r="C6" s="10"/>
      <c r="D6" s="10"/>
      <c r="E6" s="10"/>
      <c r="F6" s="10"/>
      <c r="G6" s="10"/>
      <c r="H6" s="15"/>
      <c r="I6" s="15"/>
      <c r="J6" s="10"/>
      <c r="K6" s="11"/>
    </row>
    <row r="7" spans="2:11" s="112" customFormat="1">
      <c r="B7" s="113"/>
      <c r="C7" s="128" t="s">
        <v>69</v>
      </c>
      <c r="D7" s="130" t="s">
        <v>89</v>
      </c>
      <c r="E7" s="22" t="s">
        <v>91</v>
      </c>
      <c r="F7" s="128">
        <v>2019</v>
      </c>
      <c r="G7" s="22"/>
      <c r="H7" s="114"/>
      <c r="I7" s="129" t="s">
        <v>93</v>
      </c>
      <c r="J7" s="112" t="s">
        <v>90</v>
      </c>
      <c r="K7" s="11"/>
    </row>
    <row r="8" spans="2:11" s="112" customFormat="1">
      <c r="B8" s="113"/>
      <c r="C8" s="128" t="s">
        <v>24</v>
      </c>
      <c r="D8" s="130"/>
      <c r="E8" s="22"/>
      <c r="F8" s="128"/>
      <c r="G8" s="22"/>
      <c r="H8" s="114"/>
      <c r="I8" s="129" t="s">
        <v>92</v>
      </c>
      <c r="K8" s="11"/>
    </row>
    <row r="9" spans="2:11" s="112" customFormat="1">
      <c r="B9" s="113"/>
      <c r="C9" s="128" t="s">
        <v>81</v>
      </c>
      <c r="D9" s="130"/>
      <c r="E9" s="22"/>
      <c r="F9" s="128"/>
      <c r="G9" s="22"/>
      <c r="H9" s="114"/>
      <c r="I9" s="129"/>
      <c r="K9" s="11"/>
    </row>
    <row r="10" spans="2:11" s="112" customFormat="1">
      <c r="B10" s="113"/>
      <c r="C10" s="128" t="s">
        <v>26</v>
      </c>
      <c r="D10" s="130"/>
      <c r="E10" s="22"/>
      <c r="F10" s="128"/>
      <c r="G10" s="22"/>
      <c r="H10" s="114"/>
      <c r="I10" s="129"/>
      <c r="K10" s="11"/>
    </row>
    <row r="11" spans="2:11" s="112" customFormat="1">
      <c r="B11" s="113"/>
      <c r="C11" s="128"/>
      <c r="D11" s="130"/>
      <c r="E11" s="22"/>
      <c r="F11" s="128"/>
      <c r="G11" s="22"/>
      <c r="H11" s="114"/>
      <c r="I11" s="129"/>
      <c r="K11" s="11"/>
    </row>
    <row r="12" spans="2:11" s="112" customFormat="1">
      <c r="B12" s="113"/>
      <c r="C12" s="128"/>
      <c r="D12" s="130"/>
      <c r="E12" s="22"/>
      <c r="F12" s="128"/>
      <c r="G12" s="22"/>
      <c r="H12" s="114"/>
      <c r="I12" s="129"/>
      <c r="K12" s="11"/>
    </row>
    <row r="13" spans="2:11" s="112" customFormat="1">
      <c r="B13" s="113"/>
      <c r="C13" s="128"/>
      <c r="D13" s="130"/>
      <c r="E13" s="22"/>
      <c r="F13" s="128"/>
      <c r="G13" s="22"/>
      <c r="H13" s="114"/>
      <c r="I13" s="129"/>
      <c r="K13" s="11"/>
    </row>
    <row r="14" spans="2:11" s="112" customFormat="1">
      <c r="B14" s="113"/>
      <c r="C14" s="128"/>
      <c r="D14" s="130"/>
      <c r="E14" s="22"/>
      <c r="F14" s="128"/>
      <c r="G14" s="22"/>
      <c r="H14" s="114"/>
      <c r="I14" s="129"/>
      <c r="K14" s="11"/>
    </row>
    <row r="15" spans="2:11" s="112" customFormat="1">
      <c r="B15" s="113"/>
      <c r="C15" s="128"/>
      <c r="D15" s="130"/>
      <c r="E15" s="22"/>
      <c r="F15" s="128"/>
      <c r="G15" s="22"/>
      <c r="H15" s="114"/>
      <c r="I15" s="129"/>
      <c r="K15" s="11"/>
    </row>
    <row r="16" spans="2:11" ht="17" thickBot="1">
      <c r="B16" s="79"/>
      <c r="C16" s="87"/>
      <c r="D16" s="80"/>
      <c r="E16" s="80"/>
      <c r="F16" s="80"/>
      <c r="G16" s="80"/>
      <c r="H16" s="80"/>
      <c r="I16" s="80"/>
      <c r="J16" s="80"/>
      <c r="K16" s="81"/>
    </row>
    <row r="17" spans="2:11">
      <c r="B17" s="76"/>
      <c r="C17" s="86"/>
      <c r="D17" s="76"/>
      <c r="E17" s="76"/>
      <c r="F17" s="76"/>
      <c r="G17" s="76"/>
      <c r="H17" s="76"/>
      <c r="I17" s="76"/>
      <c r="J17" s="76"/>
      <c r="K17" s="76"/>
    </row>
    <row r="19" spans="2:11">
      <c r="I19" s="70"/>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52"/>
  <sheetViews>
    <sheetView zoomScaleNormal="100" workbookViewId="0">
      <selection activeCell="G18" sqref="G18"/>
    </sheetView>
  </sheetViews>
  <sheetFormatPr baseColWidth="10" defaultColWidth="10.7109375" defaultRowHeight="16"/>
  <cols>
    <col min="1" max="1" width="5.42578125" style="70" customWidth="1"/>
    <col min="2" max="2" width="4.7109375" style="70" customWidth="1"/>
    <col min="3" max="3" width="10.85546875" style="70" customWidth="1"/>
    <col min="4" max="4" width="55.140625" style="70" bestFit="1" customWidth="1"/>
    <col min="5" max="5" width="16.28515625" style="70" bestFit="1" customWidth="1"/>
    <col min="6" max="6" width="13.85546875" style="70" customWidth="1"/>
    <col min="7" max="7" width="54.28515625" style="151" customWidth="1"/>
    <col min="8" max="8" width="3.140625" style="70" customWidth="1"/>
    <col min="9" max="16384" width="10.7109375" style="70"/>
  </cols>
  <sheetData>
    <row r="1" spans="2:8" ht="17" thickBot="1"/>
    <row r="2" spans="2:8">
      <c r="B2" s="71"/>
      <c r="C2" s="72"/>
      <c r="D2" s="72"/>
      <c r="E2" s="72"/>
      <c r="F2" s="72"/>
      <c r="G2" s="152"/>
      <c r="H2" s="73"/>
    </row>
    <row r="3" spans="2:8" s="22" customFormat="1" ht="17">
      <c r="B3" s="74"/>
      <c r="C3" s="12" t="s">
        <v>0</v>
      </c>
      <c r="D3" s="12"/>
      <c r="E3" s="12"/>
      <c r="F3" s="12"/>
      <c r="G3" s="153" t="s">
        <v>54</v>
      </c>
      <c r="H3" s="149"/>
    </row>
    <row r="4" spans="2:8">
      <c r="B4" s="75"/>
      <c r="C4" s="76"/>
      <c r="D4" s="76"/>
      <c r="E4" s="76"/>
      <c r="F4" s="76"/>
      <c r="G4" s="154"/>
      <c r="H4" s="11"/>
    </row>
    <row r="5" spans="2:8">
      <c r="B5" s="75"/>
      <c r="C5" s="144" t="s">
        <v>103</v>
      </c>
      <c r="D5" s="76"/>
      <c r="E5" s="76"/>
      <c r="F5" s="76"/>
      <c r="G5" s="154"/>
      <c r="H5" s="77"/>
    </row>
    <row r="6" spans="2:8">
      <c r="B6" s="75"/>
      <c r="C6" s="76"/>
      <c r="D6" s="76"/>
      <c r="E6" s="76"/>
      <c r="F6" s="76"/>
      <c r="G6" s="154"/>
      <c r="H6" s="77"/>
    </row>
    <row r="7" spans="2:8">
      <c r="B7" s="75"/>
      <c r="C7" s="76"/>
      <c r="D7" s="10" t="s">
        <v>95</v>
      </c>
      <c r="E7" s="76"/>
      <c r="F7" s="76"/>
      <c r="G7" s="154"/>
      <c r="H7" s="77"/>
    </row>
    <row r="8" spans="2:8" ht="34">
      <c r="B8" s="75"/>
      <c r="C8" s="109"/>
      <c r="D8" s="126" t="s">
        <v>73</v>
      </c>
      <c r="E8" s="126" t="s">
        <v>74</v>
      </c>
      <c r="F8" s="76">
        <f>(5.01-2.27)*1000000000</f>
        <v>2740000000</v>
      </c>
      <c r="G8" s="133" t="s">
        <v>82</v>
      </c>
      <c r="H8" s="77"/>
    </row>
    <row r="9" spans="2:8" ht="17">
      <c r="B9" s="75"/>
      <c r="C9" s="76"/>
      <c r="D9" s="126" t="s">
        <v>66</v>
      </c>
      <c r="E9" s="126" t="s">
        <v>75</v>
      </c>
      <c r="F9" s="76">
        <v>8000</v>
      </c>
      <c r="G9" s="127" t="s">
        <v>76</v>
      </c>
      <c r="H9" s="77"/>
    </row>
    <row r="10" spans="2:8">
      <c r="B10" s="75"/>
      <c r="C10" s="109"/>
      <c r="D10" s="126" t="s">
        <v>77</v>
      </c>
      <c r="E10" s="126" t="s">
        <v>78</v>
      </c>
      <c r="F10" s="76">
        <f>F8/F9</f>
        <v>342500</v>
      </c>
      <c r="G10" s="154"/>
      <c r="H10" s="77"/>
    </row>
    <row r="11" spans="2:8">
      <c r="B11" s="75"/>
      <c r="C11" s="76"/>
      <c r="D11" s="76" t="s">
        <v>69</v>
      </c>
      <c r="E11" s="76"/>
      <c r="F11" s="76">
        <f>F10</f>
        <v>342500</v>
      </c>
      <c r="G11" s="154"/>
      <c r="H11" s="77"/>
    </row>
    <row r="12" spans="2:8">
      <c r="B12" s="75"/>
      <c r="C12" s="76"/>
      <c r="D12" s="76"/>
      <c r="E12" s="76"/>
      <c r="F12" s="76"/>
      <c r="G12" s="154"/>
      <c r="H12" s="77"/>
    </row>
    <row r="13" spans="2:8" ht="34">
      <c r="B13" s="75"/>
      <c r="C13" s="76"/>
      <c r="D13" s="132" t="s">
        <v>85</v>
      </c>
      <c r="E13" s="132" t="s">
        <v>86</v>
      </c>
      <c r="F13" s="76">
        <f>(5.01*1000000000)/(0.75*1000)</f>
        <v>6680000</v>
      </c>
      <c r="G13" s="133" t="s">
        <v>87</v>
      </c>
      <c r="H13" s="77"/>
    </row>
    <row r="14" spans="2:8">
      <c r="B14" s="75"/>
      <c r="C14" s="132"/>
      <c r="D14" s="76"/>
      <c r="E14" s="76"/>
      <c r="F14" s="76"/>
      <c r="G14" s="154"/>
      <c r="H14" s="77"/>
    </row>
    <row r="15" spans="2:8" ht="17">
      <c r="B15" s="75"/>
      <c r="C15" s="76"/>
      <c r="D15" s="126" t="s">
        <v>29</v>
      </c>
      <c r="E15" s="76"/>
      <c r="F15" s="76">
        <v>7.0000000000000007E-2</v>
      </c>
      <c r="G15" s="127" t="s">
        <v>79</v>
      </c>
      <c r="H15" s="77"/>
    </row>
    <row r="16" spans="2:8" ht="34">
      <c r="B16" s="75"/>
      <c r="C16" s="76"/>
      <c r="D16" s="126" t="s">
        <v>28</v>
      </c>
      <c r="E16" s="76"/>
      <c r="F16" s="76">
        <v>15</v>
      </c>
      <c r="G16" s="150" t="s">
        <v>96</v>
      </c>
      <c r="H16" s="77"/>
    </row>
    <row r="17" spans="2:8">
      <c r="B17" s="75"/>
      <c r="C17" s="109"/>
      <c r="D17" s="76"/>
      <c r="E17" s="76"/>
      <c r="F17" s="76"/>
      <c r="G17" s="127"/>
      <c r="H17" s="77"/>
    </row>
    <row r="18" spans="2:8">
      <c r="B18" s="75"/>
      <c r="C18" s="76"/>
      <c r="D18" s="76"/>
      <c r="E18" s="76"/>
      <c r="F18" s="76"/>
      <c r="G18" s="127"/>
      <c r="H18" s="77"/>
    </row>
    <row r="19" spans="2:8">
      <c r="B19" s="75"/>
      <c r="C19" s="76"/>
      <c r="D19" s="76"/>
      <c r="E19" s="76"/>
      <c r="F19" s="76"/>
      <c r="G19" s="154"/>
      <c r="H19" s="77"/>
    </row>
    <row r="20" spans="2:8">
      <c r="B20" s="75"/>
      <c r="C20" s="109"/>
      <c r="D20" s="126"/>
      <c r="E20" s="76"/>
      <c r="F20" s="76"/>
      <c r="G20" s="127"/>
      <c r="H20" s="77"/>
    </row>
    <row r="21" spans="2:8">
      <c r="B21" s="75"/>
      <c r="C21" s="76"/>
      <c r="D21" s="10" t="s">
        <v>99</v>
      </c>
      <c r="E21" s="76"/>
      <c r="F21" s="76"/>
      <c r="G21" s="154"/>
      <c r="H21" s="77"/>
    </row>
    <row r="22" spans="2:8">
      <c r="B22" s="75"/>
      <c r="C22" s="145"/>
      <c r="D22" s="76"/>
      <c r="E22" s="76"/>
      <c r="F22" s="76"/>
      <c r="G22" s="154"/>
      <c r="H22" s="77"/>
    </row>
    <row r="23" spans="2:8">
      <c r="B23" s="75"/>
      <c r="C23" s="145"/>
      <c r="D23" s="144" t="s">
        <v>98</v>
      </c>
      <c r="E23" s="132" t="s">
        <v>84</v>
      </c>
      <c r="F23" s="76">
        <v>586</v>
      </c>
      <c r="G23" s="154"/>
      <c r="H23" s="77"/>
    </row>
    <row r="24" spans="2:8">
      <c r="B24" s="75"/>
      <c r="C24" s="76"/>
      <c r="D24" s="144" t="s">
        <v>97</v>
      </c>
      <c r="E24" s="132" t="s">
        <v>84</v>
      </c>
      <c r="F24" s="76">
        <v>640</v>
      </c>
      <c r="G24" s="154"/>
      <c r="H24" s="77"/>
    </row>
    <row r="25" spans="2:8">
      <c r="B25" s="75"/>
      <c r="C25" s="76"/>
      <c r="D25" s="132" t="s">
        <v>83</v>
      </c>
      <c r="E25" s="132" t="s">
        <v>84</v>
      </c>
      <c r="F25" s="76">
        <f>F24-F23</f>
        <v>54</v>
      </c>
      <c r="G25" s="154"/>
      <c r="H25" s="77"/>
    </row>
    <row r="26" spans="2:8">
      <c r="B26" s="75"/>
      <c r="C26" s="76"/>
      <c r="D26" s="76"/>
      <c r="E26" s="76"/>
      <c r="F26" s="76"/>
      <c r="G26" s="154"/>
      <c r="H26" s="77"/>
    </row>
    <row r="27" spans="2:8">
      <c r="B27" s="75"/>
      <c r="C27" s="76"/>
      <c r="D27" s="126" t="s">
        <v>72</v>
      </c>
      <c r="E27" s="132" t="s">
        <v>80</v>
      </c>
      <c r="F27" s="126">
        <f>F25*F13</f>
        <v>360720000</v>
      </c>
      <c r="G27" s="154"/>
      <c r="H27" s="77"/>
    </row>
    <row r="28" spans="2:8">
      <c r="B28" s="75"/>
      <c r="C28" s="76"/>
      <c r="D28" s="76" t="s">
        <v>24</v>
      </c>
      <c r="E28" s="126" t="s">
        <v>80</v>
      </c>
      <c r="F28" s="134">
        <f>F27</f>
        <v>360720000</v>
      </c>
      <c r="G28" s="154"/>
      <c r="H28" s="77"/>
    </row>
    <row r="29" spans="2:8">
      <c r="B29" s="75"/>
      <c r="C29" s="76"/>
      <c r="D29" s="76"/>
      <c r="E29" s="76"/>
      <c r="F29" s="76"/>
      <c r="G29" s="154"/>
      <c r="H29" s="77"/>
    </row>
    <row r="30" spans="2:8">
      <c r="B30" s="75"/>
      <c r="C30" s="76"/>
      <c r="D30" s="76"/>
      <c r="E30" s="76"/>
      <c r="F30" s="76"/>
      <c r="G30" s="154"/>
      <c r="H30" s="77"/>
    </row>
    <row r="31" spans="2:8">
      <c r="B31" s="75"/>
      <c r="C31" s="76"/>
      <c r="D31" s="76"/>
      <c r="E31" s="76"/>
      <c r="F31" s="76"/>
      <c r="G31" s="154"/>
      <c r="H31" s="77"/>
    </row>
    <row r="32" spans="2:8">
      <c r="B32" s="75"/>
      <c r="C32" s="76"/>
      <c r="D32" s="76"/>
      <c r="E32" s="76"/>
      <c r="F32" s="76"/>
      <c r="G32" s="154"/>
      <c r="H32" s="77"/>
    </row>
    <row r="33" spans="2:8">
      <c r="B33" s="75"/>
      <c r="C33" s="76"/>
      <c r="D33" s="76"/>
      <c r="E33" s="76"/>
      <c r="F33" s="76"/>
      <c r="G33" s="154"/>
      <c r="H33" s="77"/>
    </row>
    <row r="34" spans="2:8">
      <c r="B34" s="75"/>
      <c r="C34" s="76"/>
      <c r="D34" s="10" t="s">
        <v>100</v>
      </c>
      <c r="E34" s="76"/>
      <c r="F34" s="76"/>
      <c r="G34" s="154"/>
      <c r="H34" s="77"/>
    </row>
    <row r="35" spans="2:8">
      <c r="B35" s="75"/>
      <c r="C35" s="76"/>
      <c r="D35" s="144" t="s">
        <v>101</v>
      </c>
      <c r="E35" s="78" t="s">
        <v>84</v>
      </c>
      <c r="F35" s="76">
        <v>250.03389038214334</v>
      </c>
      <c r="G35" s="154"/>
      <c r="H35" s="77"/>
    </row>
    <row r="36" spans="2:8">
      <c r="B36" s="75"/>
      <c r="C36" s="76"/>
      <c r="D36" s="144" t="s">
        <v>102</v>
      </c>
      <c r="E36" s="78" t="s">
        <v>84</v>
      </c>
      <c r="F36" s="76">
        <v>254.77386934673373</v>
      </c>
      <c r="G36" s="154"/>
      <c r="H36" s="77"/>
    </row>
    <row r="37" spans="2:8">
      <c r="B37" s="75"/>
      <c r="C37" s="76"/>
      <c r="D37" s="132" t="s">
        <v>88</v>
      </c>
      <c r="E37" s="78" t="s">
        <v>84</v>
      </c>
      <c r="F37" s="76">
        <f>ROUND(F36-F35,2)</f>
        <v>4.74</v>
      </c>
      <c r="G37" s="154"/>
      <c r="H37" s="77"/>
    </row>
    <row r="38" spans="2:8">
      <c r="B38" s="75"/>
      <c r="C38" s="76"/>
      <c r="D38" s="76"/>
      <c r="E38" s="76"/>
      <c r="F38" s="76"/>
      <c r="G38" s="154"/>
      <c r="H38" s="77"/>
    </row>
    <row r="39" spans="2:8">
      <c r="B39" s="75"/>
      <c r="C39" s="76"/>
      <c r="D39" s="76"/>
      <c r="E39" s="76"/>
      <c r="F39" s="76"/>
      <c r="G39" s="154"/>
      <c r="H39" s="77"/>
    </row>
    <row r="40" spans="2:8">
      <c r="B40" s="75"/>
      <c r="C40" s="76"/>
      <c r="D40" s="76" t="s">
        <v>25</v>
      </c>
      <c r="E40" s="126" t="s">
        <v>80</v>
      </c>
      <c r="F40" s="76">
        <f>F37*F13</f>
        <v>31663200</v>
      </c>
      <c r="G40" s="154"/>
      <c r="H40" s="77"/>
    </row>
    <row r="41" spans="2:8">
      <c r="B41" s="75"/>
      <c r="C41" s="76"/>
      <c r="D41" s="76"/>
      <c r="E41" s="76"/>
      <c r="F41" s="76"/>
      <c r="G41" s="154"/>
      <c r="H41" s="77"/>
    </row>
    <row r="42" spans="2:8">
      <c r="B42" s="75"/>
      <c r="C42" s="76"/>
      <c r="E42" s="76"/>
      <c r="F42" s="76"/>
      <c r="G42" s="154"/>
      <c r="H42" s="77"/>
    </row>
    <row r="43" spans="2:8">
      <c r="B43" s="75"/>
      <c r="C43" s="76"/>
      <c r="G43" s="155"/>
      <c r="H43" s="77"/>
    </row>
    <row r="44" spans="2:8">
      <c r="B44" s="75"/>
      <c r="C44" s="76"/>
      <c r="D44" s="126" t="s">
        <v>26</v>
      </c>
      <c r="E44" s="126" t="s">
        <v>80</v>
      </c>
      <c r="F44" s="76">
        <v>0</v>
      </c>
      <c r="G44" s="144" t="s">
        <v>79</v>
      </c>
      <c r="H44" s="77"/>
    </row>
    <row r="45" spans="2:8">
      <c r="B45" s="75"/>
      <c r="C45" s="76"/>
      <c r="D45" s="76"/>
      <c r="E45" s="76"/>
      <c r="F45" s="76"/>
      <c r="G45" s="155"/>
      <c r="H45" s="77"/>
    </row>
    <row r="46" spans="2:8">
      <c r="B46" s="75"/>
      <c r="C46" s="76"/>
      <c r="D46" s="76"/>
      <c r="E46" s="76"/>
      <c r="F46" s="76"/>
      <c r="G46" s="154"/>
      <c r="H46" s="77"/>
    </row>
    <row r="47" spans="2:8">
      <c r="B47" s="75"/>
      <c r="C47" s="76"/>
      <c r="D47" s="76"/>
      <c r="E47" s="76"/>
      <c r="F47" s="76"/>
      <c r="G47" s="154"/>
      <c r="H47" s="77"/>
    </row>
    <row r="48" spans="2:8">
      <c r="B48" s="75"/>
      <c r="C48" s="76"/>
      <c r="D48" s="76"/>
      <c r="E48" s="76"/>
      <c r="F48" s="76"/>
      <c r="G48" s="154"/>
      <c r="H48" s="77"/>
    </row>
    <row r="49" spans="2:8">
      <c r="B49" s="75"/>
      <c r="C49" s="76"/>
      <c r="D49" s="76"/>
      <c r="E49" s="76"/>
      <c r="F49" s="76"/>
      <c r="G49" s="154"/>
      <c r="H49" s="77"/>
    </row>
    <row r="50" spans="2:8">
      <c r="B50" s="75"/>
      <c r="C50" s="76"/>
      <c r="D50" s="76"/>
      <c r="E50" s="76"/>
      <c r="F50" s="76"/>
      <c r="G50" s="154"/>
      <c r="H50" s="77"/>
    </row>
    <row r="51" spans="2:8">
      <c r="B51" s="75"/>
      <c r="C51" s="76"/>
      <c r="D51" s="76"/>
      <c r="E51" s="76"/>
      <c r="F51" s="76"/>
      <c r="G51" s="154"/>
      <c r="H51" s="77"/>
    </row>
    <row r="52" spans="2:8" ht="17" thickBot="1">
      <c r="B52" s="146"/>
      <c r="C52" s="147"/>
      <c r="D52" s="147"/>
      <c r="E52" s="147"/>
      <c r="F52" s="147"/>
      <c r="G52" s="156"/>
      <c r="H52" s="148"/>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Quintel</cp:lastModifiedBy>
  <dcterms:created xsi:type="dcterms:W3CDTF">2011-10-26T09:05:09Z</dcterms:created>
  <dcterms:modified xsi:type="dcterms:W3CDTF">2021-12-10T10:09:04Z</dcterms:modified>
</cp:coreProperties>
</file>