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A1814FC4-08C0-9547-9EDC-D67BBBAC7FCF}" xr6:coauthVersionLast="47" xr6:coauthVersionMax="47" xr10:uidLastSave="{00000000-0000-0000-0000-000000000000}"/>
  <bookViews>
    <workbookView xWindow="13020" yWindow="-28300" windowWidth="25600" windowHeight="27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J16" i="13"/>
  <c r="H16" i="13" s="1"/>
  <c r="J17" i="13"/>
  <c r="H17" i="13" s="1"/>
  <c r="E31" i="12" s="1"/>
  <c r="J11" i="13"/>
  <c r="H11" i="13" s="1"/>
  <c r="J8" i="13"/>
  <c r="H8" i="13" s="1"/>
  <c r="E14" i="12" s="1"/>
  <c r="F19" i="16"/>
  <c r="J15" i="13" s="1"/>
  <c r="H15" i="13" s="1"/>
  <c r="F18" i="16"/>
  <c r="J14" i="13" s="1"/>
  <c r="H14" i="13" s="1"/>
  <c r="F12" i="16"/>
  <c r="F11" i="16"/>
  <c r="F9" i="16" s="1"/>
  <c r="J6" i="13" s="1"/>
  <c r="H6" i="13" s="1"/>
  <c r="J7" i="13" l="1"/>
  <c r="H7" i="13" s="1"/>
  <c r="E13" i="12" s="1"/>
  <c r="E17" i="12" l="1"/>
  <c r="E12" i="12"/>
  <c r="E22" i="12" l="1"/>
  <c r="E21" i="12"/>
</calcChain>
</file>

<file path=xl/sharedStrings.xml><?xml version="1.0" encoding="utf-8"?>
<sst xmlns="http://schemas.openxmlformats.org/spreadsheetml/2006/main" count="153" uniqueCount="106">
  <si>
    <t>Source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</si>
  <si>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</si>
  <si>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</si>
  <si>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</si>
  <si>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</si>
  <si>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</si>
  <si>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</si>
  <si>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</si>
  <si>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</si>
  <si>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</si>
  <si>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</si>
  <si>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</si>
  <si>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</si>
  <si>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</si>
  <si>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</si>
  <si>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</si>
  <si>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</si>
  <si>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</si>
  <si>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</si>
  <si>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</si>
  <si>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</si>
  <si>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</si>
  <si>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</si>
  <si>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</si>
  <si>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</si>
  <si>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</si>
  <si>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</si>
  <si>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</si>
  <si>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</si>
  <si>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</si>
  <si>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</si>
  <si>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</si>
  <si>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</si>
  <si>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</si>
  <si>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</si>
  <si>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</si>
  <si>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</si>
  <si>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</si>
  <si>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</si>
  <si>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</si>
  <si>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</si>
  <si>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</si>
  <si>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</si>
  <si>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</si>
  <si>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</si>
  <si>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</si>
  <si>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FLH</t>
  </si>
  <si>
    <t>Date retrived</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</si>
  <si>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</si>
  <si>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</si>
  <si>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</si>
  <si>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</si>
  <si>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</si>
  <si>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</si>
  <si>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</si>
  <si>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</si>
  <si>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</si>
  <si>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</si>
  <si>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</si>
  <si>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</si>
  <si>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</si>
  <si>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</si>
  <si>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</si>
  <si>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</si>
  <si>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</si>
  <si>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Parameter</t>
  </si>
  <si>
    <t>Costs</t>
  </si>
  <si>
    <t>MW</t>
  </si>
  <si>
    <t>Full load hours</t>
  </si>
  <si>
    <t>Cost</t>
  </si>
  <si>
    <t xml:space="preserve">  </t>
  </si>
  <si>
    <t>Comments</t>
  </si>
  <si>
    <t>Notes</t>
  </si>
  <si>
    <t>Subject year</t>
  </si>
  <si>
    <t>Output electricity</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</si>
  <si>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</si>
  <si>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</si>
  <si>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typical_input_capacity</t>
  </si>
  <si>
    <t>input capacity</t>
  </si>
  <si>
    <t>output.electricity</t>
  </si>
  <si>
    <t>output.steam_hot_water</t>
  </si>
  <si>
    <t>Output heat</t>
  </si>
  <si>
    <t>Typical input capacity</t>
  </si>
  <si>
    <t>TNO</t>
  </si>
  <si>
    <t xml:space="preserve">Initial investment costs </t>
  </si>
  <si>
    <t xml:space="preserve">Fixed operational and maintenance costs </t>
  </si>
  <si>
    <t>Marlieke Verweij</t>
  </si>
  <si>
    <t>industry_chp_turbine_hydrogen</t>
  </si>
  <si>
    <t>Electricity output capacity</t>
  </si>
  <si>
    <t>mln euro / MW</t>
  </si>
  <si>
    <t>mln euro / MW / year</t>
  </si>
  <si>
    <t>euro / year</t>
  </si>
  <si>
    <t>https://energy.nl/data/industrial-natural-gas-chp-gas-turbines-with-heat-recovery-steam-generators/</t>
  </si>
  <si>
    <t>TNO Technology factsheet</t>
  </si>
  <si>
    <t>All data</t>
  </si>
  <si>
    <t>full_load_hours</t>
  </si>
  <si>
    <t>hours</t>
  </si>
  <si>
    <t>Electrical efficiency</t>
  </si>
  <si>
    <t>Heat efficiency</t>
  </si>
  <si>
    <t>No data found for hydrogen turbine CHP specifically, therefore used the specs of a natural gas turbine CHP</t>
  </si>
  <si>
    <t>Quintel assumption</t>
  </si>
  <si>
    <t>Quintel assumption (see https://docs.energytransitionmodel.com/main/cost-wacc)</t>
  </si>
  <si>
    <t>No CCS unit for this plant</t>
  </si>
  <si>
    <t xml:space="preserve">Decommmissioning cost </t>
  </si>
  <si>
    <t>Assumed to be included in initial investment</t>
  </si>
  <si>
    <t>Duplicated value from https://github.com/quintel/etdataset-public/blob/master/nodes_source_analyses/energy/industry/industry_chp_turbine_gas_power_fuelmix.xlsx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</si>
</sst>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28" fillId="0" borderId="0" applyFont="0" applyFill="0" applyBorder="0" applyAlignment="0" applyProtection="0"/>
  </cellStyleXfs>
  <cellXfs count="149">
    <xf numFmtId="0" fontId="0" fillId="0" borderId="0" xfId="0"/>
    <xf numFmtId="0" fontId="0" fillId="2" borderId="0" xfId="0" applyFill="1"/>
    <xf numFmtId="0" fontId="17" fillId="2" borderId="0" xfId="0" applyFont="1" applyFill="1"/>
    <xf numFmtId="0" fontId="0" fillId="2" borderId="12" xfId="0"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3" fillId="2"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7" fillId="2" borderId="5" xfId="0" applyFont="1" applyFill="1" applyBorder="1"/>
    <xf numFmtId="0" fontId="18" fillId="2" borderId="0" xfId="0" applyFont="1" applyFill="1"/>
    <xf numFmtId="0" fontId="18" fillId="2" borderId="9" xfId="0" applyFont="1" applyFill="1" applyBorder="1"/>
    <xf numFmtId="0" fontId="0" fillId="2" borderId="15" xfId="0" applyFill="1" applyBorder="1"/>
    <xf numFmtId="0" fontId="18" fillId="2" borderId="4" xfId="0" applyFont="1" applyFill="1" applyBorder="1"/>
    <xf numFmtId="0" fontId="12" fillId="2" borderId="3" xfId="0" applyFont="1" applyFill="1" applyBorder="1"/>
    <xf numFmtId="0" fontId="12" fillId="0" borderId="0" xfId="0" applyFont="1"/>
    <xf numFmtId="0" fontId="12" fillId="2" borderId="0" xfId="0" applyFont="1" applyFill="1"/>
    <xf numFmtId="0" fontId="12" fillId="2" borderId="6" xfId="0" applyFont="1" applyFill="1" applyBorder="1"/>
    <xf numFmtId="0" fontId="19" fillId="0" borderId="0" xfId="0" applyFont="1"/>
    <xf numFmtId="0" fontId="12" fillId="2" borderId="10" xfId="0" applyFont="1" applyFill="1" applyBorder="1"/>
    <xf numFmtId="0" fontId="12" fillId="2" borderId="11" xfId="0" applyFont="1" applyFill="1" applyBorder="1"/>
    <xf numFmtId="0" fontId="18" fillId="2" borderId="6" xfId="0" applyFont="1" applyFill="1" applyBorder="1"/>
    <xf numFmtId="0" fontId="19" fillId="3" borderId="17" xfId="0" applyFont="1" applyFill="1" applyBorder="1"/>
    <xf numFmtId="0" fontId="19" fillId="3" borderId="2" xfId="0" applyFont="1" applyFill="1" applyBorder="1"/>
    <xf numFmtId="0" fontId="12" fillId="2" borderId="2" xfId="0" applyFont="1" applyFill="1" applyBorder="1"/>
    <xf numFmtId="0" fontId="22" fillId="3" borderId="0" xfId="0" applyFont="1" applyFill="1"/>
    <xf numFmtId="0" fontId="12" fillId="2" borderId="7" xfId="0" applyFont="1" applyFill="1" applyBorder="1"/>
    <xf numFmtId="0" fontId="20" fillId="3" borderId="0" xfId="0" applyFont="1" applyFill="1"/>
    <xf numFmtId="0" fontId="18" fillId="2" borderId="0" xfId="0" applyFont="1" applyFill="1" applyAlignment="1">
      <alignment horizontal="left" vertical="center"/>
    </xf>
    <xf numFmtId="0" fontId="11" fillId="0" borderId="0" xfId="0" applyFont="1"/>
    <xf numFmtId="164" fontId="12" fillId="2" borderId="18" xfId="0" applyNumberFormat="1" applyFont="1" applyFill="1" applyBorder="1"/>
    <xf numFmtId="0" fontId="23" fillId="0" borderId="0" xfId="177" applyFont="1" applyFill="1" applyBorder="1" applyAlignment="1" applyProtection="1"/>
    <xf numFmtId="0" fontId="10" fillId="0" borderId="0" xfId="0" applyFont="1"/>
    <xf numFmtId="2" fontId="12" fillId="2" borderId="18" xfId="0" applyNumberFormat="1"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Alignment="1">
      <alignment vertical="top"/>
    </xf>
    <xf numFmtId="0" fontId="24" fillId="2" borderId="0" xfId="0" applyFont="1" applyFill="1" applyAlignment="1">
      <alignment vertical="top" wrapText="1"/>
    </xf>
    <xf numFmtId="49" fontId="24" fillId="2" borderId="0" xfId="0" applyNumberFormat="1" applyFont="1" applyFill="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Alignment="1">
      <alignment vertical="top"/>
    </xf>
    <xf numFmtId="2" fontId="9" fillId="2" borderId="0" xfId="0" applyNumberFormat="1" applyFont="1" applyFill="1"/>
    <xf numFmtId="2" fontId="9" fillId="2" borderId="4" xfId="0" applyNumberFormat="1" applyFont="1" applyFill="1" applyBorder="1"/>
    <xf numFmtId="0" fontId="9" fillId="2" borderId="0" xfId="0" applyFont="1" applyFill="1" applyAlignment="1">
      <alignment horizontal="left" vertical="center"/>
    </xf>
    <xf numFmtId="1" fontId="9" fillId="2" borderId="0" xfId="0" applyNumberFormat="1" applyFont="1" applyFill="1" applyAlignment="1">
      <alignment vertical="center"/>
    </xf>
    <xf numFmtId="0" fontId="9" fillId="0" borderId="0" xfId="0" applyFont="1"/>
    <xf numFmtId="0" fontId="9" fillId="0" borderId="0" xfId="0" applyFont="1" applyAlignment="1">
      <alignment horizontal="left" vertical="center"/>
    </xf>
    <xf numFmtId="165" fontId="9" fillId="0" borderId="0" xfId="0" applyNumberFormat="1" applyFont="1" applyAlignment="1">
      <alignment vertical="center"/>
    </xf>
    <xf numFmtId="165" fontId="9" fillId="2" borderId="0" xfId="0" applyNumberFormat="1" applyFont="1" applyFill="1" applyAlignment="1">
      <alignment vertical="center"/>
    </xf>
    <xf numFmtId="1" fontId="9" fillId="2" borderId="18" xfId="0" applyNumberFormat="1" applyFont="1" applyFill="1" applyBorder="1" applyAlignment="1">
      <alignment vertical="center"/>
    </xf>
    <xf numFmtId="2" fontId="9" fillId="2" borderId="0" xfId="0" applyNumberFormat="1" applyFont="1" applyFill="1" applyAlignment="1">
      <alignment vertical="center"/>
    </xf>
    <xf numFmtId="10" fontId="9" fillId="0" borderId="0" xfId="0" applyNumberFormat="1" applyFont="1" applyAlignment="1">
      <alignment horizontal="left" vertical="center" indent="2"/>
    </xf>
    <xf numFmtId="2" fontId="9" fillId="2" borderId="0" xfId="0" applyNumberFormat="1" applyFont="1" applyFill="1" applyAlignment="1">
      <alignment horizontal="right" vertical="center"/>
    </xf>
    <xf numFmtId="10" fontId="9" fillId="2" borderId="0" xfId="0" applyNumberFormat="1" applyFont="1" applyFill="1" applyAlignment="1">
      <alignment horizontal="left" vertical="center" indent="2"/>
    </xf>
    <xf numFmtId="0" fontId="9" fillId="0" borderId="0" xfId="0" applyFont="1" applyAlignment="1">
      <alignment horizontal="left" vertical="center" indent="2"/>
    </xf>
    <xf numFmtId="2" fontId="9" fillId="2" borderId="18" xfId="0" applyNumberFormat="1" applyFont="1" applyFill="1" applyBorder="1" applyAlignment="1">
      <alignment horizontal="right" vertical="center"/>
    </xf>
    <xf numFmtId="3" fontId="9" fillId="0" borderId="11" xfId="0" applyNumberFormat="1" applyFont="1" applyBorder="1" applyAlignment="1">
      <alignment horizontal="left" vertical="center" indent="3"/>
    </xf>
    <xf numFmtId="0" fontId="18" fillId="2" borderId="17" xfId="0" applyFont="1" applyFill="1" applyBorder="1"/>
    <xf numFmtId="0" fontId="8" fillId="2" borderId="2" xfId="0" applyFont="1" applyFill="1" applyBorder="1"/>
    <xf numFmtId="0" fontId="18" fillId="2" borderId="7" xfId="0" applyFont="1" applyFill="1" applyBorder="1"/>
    <xf numFmtId="0" fontId="8" fillId="2" borderId="0" xfId="0" applyFont="1" applyFill="1"/>
    <xf numFmtId="0" fontId="27"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2" borderId="0" xfId="0" applyFont="1" applyFill="1" applyAlignment="1">
      <alignment horizontal="left" vertical="center"/>
    </xf>
    <xf numFmtId="0" fontId="18" fillId="2" borderId="9" xfId="0" applyFont="1" applyFill="1" applyBorder="1" applyAlignment="1">
      <alignment vertical="center"/>
    </xf>
    <xf numFmtId="2" fontId="18" fillId="2" borderId="9" xfId="0" applyNumberFormat="1" applyFont="1" applyFill="1" applyBorder="1" applyAlignment="1">
      <alignment vertical="center"/>
    </xf>
    <xf numFmtId="2" fontId="18" fillId="2" borderId="0" xfId="0" applyNumberFormat="1" applyFont="1" applyFill="1" applyAlignment="1">
      <alignment vertical="center"/>
    </xf>
    <xf numFmtId="165" fontId="8" fillId="2" borderId="0" xfId="0" applyNumberFormat="1" applyFont="1" applyFill="1" applyAlignment="1">
      <alignment vertical="center"/>
    </xf>
    <xf numFmtId="164" fontId="12" fillId="2" borderId="20" xfId="0" applyNumberFormat="1" applyFont="1" applyFill="1" applyBorder="1"/>
    <xf numFmtId="164" fontId="12" fillId="2" borderId="0" xfId="0" applyNumberFormat="1" applyFont="1" applyFill="1"/>
    <xf numFmtId="10" fontId="8" fillId="0" borderId="0" xfId="0" applyNumberFormat="1" applyFont="1" applyAlignment="1">
      <alignment horizontal="left" vertical="center" indent="2"/>
    </xf>
    <xf numFmtId="0" fontId="18" fillId="2" borderId="16" xfId="0" applyFont="1" applyFill="1" applyBorder="1"/>
    <xf numFmtId="0" fontId="20" fillId="2" borderId="9" xfId="0" applyFont="1" applyFill="1" applyBorder="1"/>
    <xf numFmtId="0" fontId="17" fillId="2" borderId="19" xfId="0" applyFont="1" applyFill="1" applyBorder="1"/>
    <xf numFmtId="0" fontId="11" fillId="2" borderId="0" xfId="0" applyFont="1" applyFill="1"/>
    <xf numFmtId="0" fontId="19" fillId="2" borderId="0" xfId="0" applyFont="1" applyFill="1"/>
    <xf numFmtId="0" fontId="10" fillId="2" borderId="0" xfId="0" applyFont="1" applyFill="1"/>
    <xf numFmtId="0" fontId="0" fillId="2" borderId="5" xfId="0" applyFill="1" applyBorder="1"/>
    <xf numFmtId="0" fontId="14" fillId="2" borderId="5" xfId="0" applyFont="1" applyFill="1" applyBorder="1"/>
    <xf numFmtId="0" fontId="7" fillId="0" borderId="0" xfId="0" applyFont="1"/>
    <xf numFmtId="10" fontId="7" fillId="0" borderId="0" xfId="0" applyNumberFormat="1" applyFont="1" applyAlignment="1">
      <alignment horizontal="left" vertical="center" indent="2"/>
    </xf>
    <xf numFmtId="0" fontId="6" fillId="0" borderId="0" xfId="0" applyFont="1"/>
    <xf numFmtId="0" fontId="24" fillId="2" borderId="0" xfId="0" applyFont="1" applyFill="1" applyAlignment="1">
      <alignment horizontal="left" vertical="top"/>
    </xf>
    <xf numFmtId="0" fontId="24" fillId="2" borderId="6" xfId="0" applyFont="1" applyFill="1" applyBorder="1" applyAlignment="1">
      <alignment vertical="top"/>
    </xf>
    <xf numFmtId="1" fontId="12" fillId="2" borderId="18" xfId="0" applyNumberFormat="1" applyFont="1" applyFill="1" applyBorder="1"/>
    <xf numFmtId="0" fontId="5" fillId="2" borderId="0" xfId="0" applyFont="1" applyFill="1"/>
    <xf numFmtId="0" fontId="5" fillId="0" borderId="0" xfId="0" applyFont="1"/>
    <xf numFmtId="0" fontId="5" fillId="2" borderId="3" xfId="0" applyFont="1" applyFill="1" applyBorder="1"/>
    <xf numFmtId="0" fontId="5" fillId="2" borderId="4" xfId="0" applyFont="1" applyFill="1" applyBorder="1"/>
    <xf numFmtId="0" fontId="5" fillId="2" borderId="6" xfId="0" applyFont="1" applyFill="1" applyBorder="1"/>
    <xf numFmtId="165" fontId="5" fillId="0" borderId="0" xfId="0" applyNumberFormat="1" applyFont="1" applyAlignment="1">
      <alignment vertical="center"/>
    </xf>
    <xf numFmtId="0" fontId="4" fillId="2" borderId="0" xfId="0" applyFont="1" applyFill="1"/>
    <xf numFmtId="0" fontId="26" fillId="0" borderId="0" xfId="0" applyFont="1"/>
    <xf numFmtId="0" fontId="4" fillId="0" borderId="0" xfId="0" applyFont="1"/>
    <xf numFmtId="0" fontId="3" fillId="0" borderId="0" xfId="0" applyFont="1"/>
    <xf numFmtId="165" fontId="3" fillId="0" borderId="0" xfId="0" applyNumberFormat="1" applyFont="1" applyAlignment="1">
      <alignment vertical="center"/>
    </xf>
    <xf numFmtId="2" fontId="9" fillId="2" borderId="18" xfId="0" applyNumberFormat="1" applyFont="1" applyFill="1" applyBorder="1" applyAlignment="1">
      <alignment vertical="center"/>
    </xf>
    <xf numFmtId="0" fontId="2" fillId="0" borderId="0" xfId="0" applyFont="1"/>
    <xf numFmtId="10" fontId="2" fillId="0" borderId="0" xfId="0" applyNumberFormat="1" applyFont="1" applyAlignment="1">
      <alignment horizontal="left" vertical="center" indent="2"/>
    </xf>
    <xf numFmtId="165" fontId="2" fillId="0" borderId="0" xfId="0" applyNumberFormat="1" applyFont="1" applyAlignment="1">
      <alignment vertical="center"/>
    </xf>
    <xf numFmtId="0" fontId="2" fillId="0" borderId="0" xfId="0" applyFont="1" applyAlignment="1">
      <alignment horizontal="left" vertical="center" indent="2"/>
    </xf>
    <xf numFmtId="0" fontId="2" fillId="2" borderId="0" xfId="0" applyFont="1" applyFill="1"/>
    <xf numFmtId="9" fontId="5" fillId="2" borderId="0" xfId="236" applyFont="1" applyFill="1"/>
    <xf numFmtId="0" fontId="2" fillId="2" borderId="18" xfId="0" applyFont="1" applyFill="1" applyBorder="1"/>
    <xf numFmtId="17" fontId="24" fillId="2" borderId="0" xfId="0" applyNumberFormat="1" applyFont="1" applyFill="1" applyAlignment="1">
      <alignment vertical="top" wrapText="1"/>
    </xf>
    <xf numFmtId="14" fontId="24" fillId="2" borderId="0" xfId="0" applyNumberFormat="1" applyFont="1" applyFill="1" applyAlignment="1">
      <alignment vertical="top" wrapText="1"/>
    </xf>
    <xf numFmtId="0" fontId="1" fillId="2" borderId="18" xfId="0" applyFont="1" applyFill="1" applyBorder="1"/>
    <xf numFmtId="0" fontId="29" fillId="0" borderId="18" xfId="0" applyFont="1" applyBorder="1"/>
    <xf numFmtId="0" fontId="1" fillId="0" borderId="0" xfId="0" applyFont="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3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88900</xdr:colOff>
      <xdr:row>7</xdr:row>
      <xdr:rowOff>0</xdr:rowOff>
    </xdr:from>
    <xdr:to>
      <xdr:col>23</xdr:col>
      <xdr:colOff>457200</xdr:colOff>
      <xdr:row>80</xdr:row>
      <xdr:rowOff>127000</xdr:rowOff>
    </xdr:to>
    <xdr:pic>
      <xdr:nvPicPr>
        <xdr:cNvPr id="7" name="Picture 6">
          <a:extLst>
            <a:ext uri="{FF2B5EF4-FFF2-40B4-BE49-F238E27FC236}">
              <a16:creationId xmlns:a16="http://schemas.microsoft.com/office/drawing/2014/main" id="{8B313714-A74E-7B73-5CF4-EA5979E7D8F0}"/>
            </a:ext>
          </a:extLst>
        </xdr:cNvPr>
        <xdr:cNvPicPr>
          <a:picLocks noChangeAspect="1"/>
        </xdr:cNvPicPr>
      </xdr:nvPicPr>
      <xdr:blipFill rotWithShape="1">
        <a:blip xmlns:r="http://schemas.openxmlformats.org/officeDocument/2006/relationships" r:embed="rId1"/>
        <a:srcRect l="7407" t="6747" r="8081" b="9004"/>
        <a:stretch/>
      </xdr:blipFill>
      <xdr:spPr>
        <a:xfrm>
          <a:off x="8623300" y="1397000"/>
          <a:ext cx="12750800" cy="14973300"/>
        </a:xfrm>
        <a:prstGeom prst="rect">
          <a:avLst/>
        </a:prstGeom>
      </xdr:spPr>
    </xdr:pic>
    <xdr:clientData/>
  </xdr:twoCellAnchor>
  <xdr:twoCellAnchor editAs="oneCell">
    <xdr:from>
      <xdr:col>10</xdr:col>
      <xdr:colOff>76200</xdr:colOff>
      <xdr:row>76</xdr:row>
      <xdr:rowOff>119117</xdr:rowOff>
    </xdr:from>
    <xdr:to>
      <xdr:col>23</xdr:col>
      <xdr:colOff>495300</xdr:colOff>
      <xdr:row>134</xdr:row>
      <xdr:rowOff>0</xdr:rowOff>
    </xdr:to>
    <xdr:pic>
      <xdr:nvPicPr>
        <xdr:cNvPr id="8" name="Picture 7">
          <a:extLst>
            <a:ext uri="{FF2B5EF4-FFF2-40B4-BE49-F238E27FC236}">
              <a16:creationId xmlns:a16="http://schemas.microsoft.com/office/drawing/2014/main" id="{8196EABF-AACA-AE23-5F00-2E5AA5A81C6C}"/>
            </a:ext>
          </a:extLst>
        </xdr:cNvPr>
        <xdr:cNvPicPr>
          <a:picLocks noChangeAspect="1"/>
        </xdr:cNvPicPr>
      </xdr:nvPicPr>
      <xdr:blipFill rotWithShape="1">
        <a:blip xmlns:r="http://schemas.openxmlformats.org/officeDocument/2006/relationships" r:embed="rId2"/>
        <a:srcRect l="7334" t="6308" r="8083" b="34129"/>
        <a:stretch/>
      </xdr:blipFill>
      <xdr:spPr>
        <a:xfrm>
          <a:off x="8610600" y="16387817"/>
          <a:ext cx="12801600" cy="116664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15" sqref="H15"/>
    </sheetView>
  </sheetViews>
  <sheetFormatPr baseColWidth="10" defaultColWidth="10.7109375" defaultRowHeight="16"/>
  <cols>
    <col min="1" max="1" width="4.85546875" style="35" customWidth="1"/>
    <col min="2" max="2" width="9.28515625" style="25" customWidth="1"/>
    <col min="3" max="3" width="42.140625" style="25" customWidth="1"/>
    <col min="4" max="16384" width="10.7109375" style="25"/>
  </cols>
  <sheetData>
    <row r="1" spans="1:3" s="33" customFormat="1">
      <c r="A1" s="31"/>
      <c r="B1" s="32"/>
      <c r="C1" s="32"/>
    </row>
    <row r="2" spans="1:3" ht="21">
      <c r="A2" s="4"/>
      <c r="B2" s="34" t="s">
        <v>14</v>
      </c>
      <c r="C2" s="34"/>
    </row>
    <row r="3" spans="1:3">
      <c r="A3" s="4"/>
      <c r="B3" s="11"/>
      <c r="C3" s="11"/>
    </row>
    <row r="4" spans="1:3">
      <c r="A4" s="4"/>
      <c r="B4" s="5" t="s">
        <v>15</v>
      </c>
      <c r="C4" s="6" t="s">
        <v>87</v>
      </c>
    </row>
    <row r="5" spans="1:3">
      <c r="A5" s="4"/>
      <c r="B5" s="7" t="s">
        <v>63</v>
      </c>
      <c r="C5" s="8" t="s">
        <v>86</v>
      </c>
    </row>
    <row r="6" spans="1:3">
      <c r="A6" s="4"/>
      <c r="B6" s="9" t="s">
        <v>17</v>
      </c>
      <c r="C6" s="10" t="s">
        <v>18</v>
      </c>
    </row>
    <row r="7" spans="1:3">
      <c r="A7" s="4"/>
      <c r="B7" s="11"/>
      <c r="C7" s="11"/>
    </row>
    <row r="8" spans="1:3">
      <c r="A8" s="4"/>
      <c r="B8" s="11"/>
      <c r="C8" s="11"/>
    </row>
    <row r="9" spans="1:3">
      <c r="A9" s="4"/>
      <c r="B9" s="79" t="s">
        <v>48</v>
      </c>
      <c r="C9" s="80"/>
    </row>
    <row r="10" spans="1:3">
      <c r="A10" s="4"/>
      <c r="B10" s="81"/>
      <c r="C10" s="82"/>
    </row>
    <row r="11" spans="1:3">
      <c r="A11" s="4"/>
      <c r="B11" s="81" t="s">
        <v>49</v>
      </c>
      <c r="C11" s="83" t="s">
        <v>50</v>
      </c>
    </row>
    <row r="12" spans="1:3" ht="17" thickBot="1">
      <c r="A12" s="4"/>
      <c r="B12" s="81"/>
      <c r="C12" s="19" t="s">
        <v>51</v>
      </c>
    </row>
    <row r="13" spans="1:3" ht="17" thickBot="1">
      <c r="A13" s="4"/>
      <c r="B13" s="81"/>
      <c r="C13" s="84" t="s">
        <v>52</v>
      </c>
    </row>
    <row r="14" spans="1:3">
      <c r="A14" s="4"/>
      <c r="B14" s="81"/>
      <c r="C14" s="82" t="s">
        <v>53</v>
      </c>
    </row>
    <row r="15" spans="1:3">
      <c r="A15" s="4"/>
      <c r="B15" s="81"/>
      <c r="C15" s="82"/>
    </row>
    <row r="16" spans="1:3">
      <c r="A16" s="4"/>
      <c r="B16" s="81" t="s">
        <v>54</v>
      </c>
      <c r="C16" s="85" t="s">
        <v>55</v>
      </c>
    </row>
    <row r="17" spans="1:3">
      <c r="A17" s="4"/>
      <c r="B17" s="81"/>
      <c r="C17" s="86" t="s">
        <v>56</v>
      </c>
    </row>
    <row r="18" spans="1:3">
      <c r="A18" s="4"/>
      <c r="B18" s="81"/>
      <c r="C18" s="87" t="s">
        <v>57</v>
      </c>
    </row>
    <row r="19" spans="1:3">
      <c r="A19" s="4"/>
      <c r="B19" s="81"/>
      <c r="C19" s="88" t="s">
        <v>58</v>
      </c>
    </row>
    <row r="20" spans="1:3">
      <c r="A20" s="4"/>
      <c r="B20" s="89"/>
      <c r="C20" s="90" t="s">
        <v>59</v>
      </c>
    </row>
    <row r="21" spans="1:3">
      <c r="A21" s="4"/>
      <c r="B21" s="89"/>
      <c r="C21" s="91" t="s">
        <v>60</v>
      </c>
    </row>
    <row r="22" spans="1:3">
      <c r="A22" s="4"/>
      <c r="B22" s="89"/>
      <c r="C22" s="92" t="s">
        <v>61</v>
      </c>
    </row>
    <row r="23" spans="1:3">
      <c r="B23" s="89"/>
      <c r="C23" s="93" t="s">
        <v>62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4"/>
  <sheetViews>
    <sheetView tabSelected="1" topLeftCell="C1" workbookViewId="0">
      <selection activeCell="M15" sqref="M15"/>
    </sheetView>
  </sheetViews>
  <sheetFormatPr baseColWidth="10" defaultColWidth="10.7109375" defaultRowHeight="16"/>
  <cols>
    <col min="1" max="1" width="3.28515625" style="1" customWidth="1"/>
    <col min="2" max="2" width="3.7109375" style="1" customWidth="1"/>
    <col min="3" max="3" width="46" style="1" customWidth="1"/>
    <col min="4" max="4" width="14.42578125" style="1" customWidth="1"/>
    <col min="5" max="5" width="17.42578125" style="1" customWidth="1"/>
    <col min="6" max="6" width="4.42578125" style="1" customWidth="1"/>
    <col min="7" max="7" width="45" style="1" customWidth="1"/>
    <col min="8" max="8" width="5.140625" style="1" customWidth="1"/>
    <col min="9" max="9" width="49.42578125" style="1" customWidth="1"/>
    <col min="10" max="10" width="5.42578125" style="1" customWidth="1"/>
    <col min="11" max="16384" width="10.7109375" style="1"/>
  </cols>
  <sheetData>
    <row r="1" spans="2:10">
      <c r="B1" s="12"/>
      <c r="C1" s="12"/>
      <c r="D1" s="12"/>
      <c r="E1" s="12"/>
      <c r="F1" s="12"/>
      <c r="G1" s="12"/>
      <c r="H1" s="12"/>
      <c r="I1" s="12"/>
    </row>
    <row r="2" spans="2:10">
      <c r="B2" s="140" t="s">
        <v>76</v>
      </c>
      <c r="C2" s="141"/>
      <c r="D2" s="141"/>
      <c r="E2" s="142"/>
      <c r="F2" s="12"/>
      <c r="G2" s="12"/>
      <c r="H2" s="12"/>
      <c r="I2" s="12"/>
    </row>
    <row r="3" spans="2:10">
      <c r="B3" s="143"/>
      <c r="C3" s="144"/>
      <c r="D3" s="144"/>
      <c r="E3" s="145"/>
      <c r="F3" s="12"/>
      <c r="G3" s="12"/>
      <c r="H3" s="12"/>
      <c r="I3" s="12"/>
    </row>
    <row r="4" spans="2:10">
      <c r="B4" s="143"/>
      <c r="C4" s="144"/>
      <c r="D4" s="144"/>
      <c r="E4" s="145"/>
      <c r="F4" s="12"/>
      <c r="G4" s="12"/>
      <c r="H4" s="12"/>
      <c r="I4" s="12"/>
    </row>
    <row r="5" spans="2:10">
      <c r="B5" s="146"/>
      <c r="C5" s="147"/>
      <c r="D5" s="147"/>
      <c r="E5" s="148"/>
      <c r="F5" s="12"/>
      <c r="G5" s="12"/>
      <c r="H5" s="12"/>
      <c r="I5" s="12"/>
    </row>
    <row r="6" spans="2:10" ht="17" thickBot="1">
      <c r="B6" s="12"/>
      <c r="C6" s="12"/>
      <c r="D6" s="12"/>
      <c r="E6" s="12"/>
      <c r="F6" s="12"/>
      <c r="G6" s="12"/>
      <c r="H6" s="12"/>
      <c r="I6" s="12"/>
    </row>
    <row r="7" spans="2:10">
      <c r="B7" s="23"/>
      <c r="C7" s="22"/>
      <c r="D7" s="22"/>
      <c r="E7" s="22"/>
      <c r="F7" s="22"/>
      <c r="G7" s="22"/>
      <c r="H7" s="22"/>
      <c r="I7" s="22"/>
      <c r="J7" s="21"/>
    </row>
    <row r="8" spans="2:10" s="2" customFormat="1" ht="18">
      <c r="B8" s="102"/>
      <c r="C8" s="20" t="s">
        <v>26</v>
      </c>
      <c r="D8" s="103" t="s">
        <v>12</v>
      </c>
      <c r="E8" s="20" t="s">
        <v>5</v>
      </c>
      <c r="F8" s="20"/>
      <c r="G8" s="20" t="s">
        <v>11</v>
      </c>
      <c r="H8" s="20"/>
      <c r="I8" s="20" t="s">
        <v>0</v>
      </c>
      <c r="J8" s="104"/>
    </row>
    <row r="9" spans="2:10" s="2" customFormat="1" ht="18">
      <c r="B9" s="30"/>
      <c r="C9" s="19"/>
      <c r="D9" s="36"/>
      <c r="E9" s="19"/>
      <c r="F9" s="19"/>
      <c r="G9" s="19"/>
      <c r="H9" s="19"/>
      <c r="I9" s="19"/>
      <c r="J9" s="18"/>
    </row>
    <row r="10" spans="2:10" s="2" customFormat="1" ht="19" thickBot="1">
      <c r="B10" s="30"/>
      <c r="C10" s="19" t="s">
        <v>64</v>
      </c>
      <c r="D10" s="36"/>
      <c r="E10" s="19"/>
      <c r="F10" s="19"/>
      <c r="G10" s="19"/>
      <c r="H10" s="19"/>
      <c r="I10" s="19"/>
      <c r="J10" s="18"/>
    </row>
    <row r="11" spans="2:10" ht="17" thickBot="1">
      <c r="B11" s="26"/>
      <c r="C11" s="38" t="s">
        <v>28</v>
      </c>
      <c r="D11" s="27" t="s">
        <v>3</v>
      </c>
      <c r="E11" s="42">
        <v>0.9</v>
      </c>
      <c r="F11" s="24"/>
      <c r="G11" s="24"/>
      <c r="H11" s="24"/>
      <c r="I11" s="137" t="s">
        <v>100</v>
      </c>
      <c r="J11" s="108"/>
    </row>
    <row r="12" spans="2:10" ht="18" customHeight="1" thickBot="1">
      <c r="B12" s="26"/>
      <c r="C12" s="38" t="s">
        <v>77</v>
      </c>
      <c r="D12" s="27" t="s">
        <v>67</v>
      </c>
      <c r="E12" s="42">
        <f>'Research data'!H6</f>
        <v>59.8</v>
      </c>
      <c r="F12" s="24"/>
      <c r="G12" s="125" t="s">
        <v>78</v>
      </c>
      <c r="H12" s="24"/>
      <c r="I12" s="134" t="s">
        <v>83</v>
      </c>
      <c r="J12" s="108"/>
    </row>
    <row r="13" spans="2:10" ht="18" customHeight="1" thickBot="1">
      <c r="B13" s="26"/>
      <c r="C13" s="128" t="s">
        <v>79</v>
      </c>
      <c r="D13" s="27"/>
      <c r="E13" s="42">
        <f>'Research data'!H7</f>
        <v>0.33444816053511706</v>
      </c>
      <c r="F13" s="24"/>
      <c r="G13" s="128" t="s">
        <v>97</v>
      </c>
      <c r="H13" s="24"/>
      <c r="I13" s="134" t="s">
        <v>83</v>
      </c>
      <c r="J13" s="108"/>
    </row>
    <row r="14" spans="2:10" ht="18" customHeight="1" thickBot="1">
      <c r="B14" s="26"/>
      <c r="C14" s="128" t="s">
        <v>80</v>
      </c>
      <c r="D14" s="27"/>
      <c r="E14" s="42">
        <f>'Research data'!H8</f>
        <v>0.4147157190635451</v>
      </c>
      <c r="F14" s="24"/>
      <c r="G14" s="128" t="s">
        <v>98</v>
      </c>
      <c r="H14" s="24"/>
      <c r="I14" s="134" t="s">
        <v>83</v>
      </c>
      <c r="J14" s="108"/>
    </row>
    <row r="15" spans="2:10">
      <c r="B15" s="26"/>
      <c r="C15" s="105"/>
      <c r="D15" s="106"/>
      <c r="E15" s="100"/>
      <c r="F15" s="25"/>
      <c r="G15" s="107"/>
      <c r="H15" s="25"/>
      <c r="J15" s="108"/>
    </row>
    <row r="16" spans="2:10" ht="17" thickBot="1">
      <c r="B16" s="26"/>
      <c r="C16" s="19" t="s">
        <v>69</v>
      </c>
      <c r="D16" s="106"/>
      <c r="E16" s="100"/>
      <c r="F16" s="25"/>
      <c r="G16" s="107"/>
      <c r="H16" s="25"/>
      <c r="I16" s="25"/>
      <c r="J16" s="108"/>
    </row>
    <row r="17" spans="2:10" ht="17" thickBot="1">
      <c r="B17" s="26"/>
      <c r="C17" s="38" t="s">
        <v>31</v>
      </c>
      <c r="D17" s="27" t="s">
        <v>27</v>
      </c>
      <c r="E17" s="39">
        <f>'Research data'!H14</f>
        <v>12000000</v>
      </c>
      <c r="F17" s="24"/>
      <c r="G17" s="41" t="s">
        <v>7</v>
      </c>
      <c r="H17" s="24"/>
      <c r="I17" s="134" t="s">
        <v>83</v>
      </c>
      <c r="J17" s="109"/>
    </row>
    <row r="18" spans="2:10" ht="17" thickBot="1">
      <c r="B18" s="26"/>
      <c r="C18" s="38" t="s">
        <v>32</v>
      </c>
      <c r="D18" s="27" t="s">
        <v>27</v>
      </c>
      <c r="E18" s="39">
        <v>0</v>
      </c>
      <c r="F18" s="24"/>
      <c r="G18" s="41" t="s">
        <v>42</v>
      </c>
      <c r="H18" s="24"/>
      <c r="I18" s="137" t="s">
        <v>102</v>
      </c>
      <c r="J18" s="109"/>
    </row>
    <row r="19" spans="2:10" ht="17" thickBot="1">
      <c r="B19" s="26"/>
      <c r="C19" s="38" t="s">
        <v>10</v>
      </c>
      <c r="D19" s="27" t="s">
        <v>27</v>
      </c>
      <c r="E19" s="39">
        <v>0</v>
      </c>
      <c r="F19" s="24"/>
      <c r="G19" s="41" t="s">
        <v>21</v>
      </c>
      <c r="H19" s="24"/>
      <c r="I19" s="137" t="s">
        <v>104</v>
      </c>
      <c r="J19" s="108"/>
    </row>
    <row r="20" spans="2:10" ht="17" thickBot="1">
      <c r="B20" s="26"/>
      <c r="C20" s="38" t="s">
        <v>33</v>
      </c>
      <c r="D20" s="27" t="s">
        <v>27</v>
      </c>
      <c r="E20" s="39">
        <v>0</v>
      </c>
      <c r="F20" s="24"/>
      <c r="G20" s="139" t="s">
        <v>103</v>
      </c>
      <c r="H20" s="24"/>
      <c r="I20" s="137" t="s">
        <v>104</v>
      </c>
      <c r="J20" s="108"/>
    </row>
    <row r="21" spans="2:10" ht="17" thickBot="1">
      <c r="B21" s="26"/>
      <c r="C21" s="38" t="s">
        <v>34</v>
      </c>
      <c r="D21" s="27" t="s">
        <v>41</v>
      </c>
      <c r="E21" s="99">
        <f>'Research data'!H15</f>
        <v>1200000</v>
      </c>
      <c r="F21" s="24"/>
      <c r="G21" s="41" t="s">
        <v>43</v>
      </c>
      <c r="H21" s="24"/>
      <c r="I21" s="134" t="s">
        <v>83</v>
      </c>
      <c r="J21" s="108"/>
    </row>
    <row r="22" spans="2:10" ht="17" thickBot="1">
      <c r="B22" s="26"/>
      <c r="C22" s="38" t="s">
        <v>35</v>
      </c>
      <c r="D22" s="27" t="s">
        <v>40</v>
      </c>
      <c r="E22" s="39">
        <f>'Research data'!H16</f>
        <v>0</v>
      </c>
      <c r="F22" s="24"/>
      <c r="G22" s="41" t="s">
        <v>44</v>
      </c>
      <c r="H22" s="24"/>
      <c r="I22" s="134" t="s">
        <v>83</v>
      </c>
      <c r="J22" s="108"/>
    </row>
    <row r="23" spans="2:10" ht="17" thickBot="1">
      <c r="B23" s="26"/>
      <c r="C23" s="38" t="s">
        <v>36</v>
      </c>
      <c r="D23" s="27" t="s">
        <v>40</v>
      </c>
      <c r="E23" s="39">
        <v>0</v>
      </c>
      <c r="F23" s="24"/>
      <c r="G23" s="41" t="s">
        <v>45</v>
      </c>
      <c r="H23" s="24"/>
      <c r="I23" s="137" t="s">
        <v>102</v>
      </c>
      <c r="J23" s="108"/>
    </row>
    <row r="24" spans="2:10" ht="17" thickBot="1">
      <c r="B24" s="26"/>
      <c r="C24" s="38" t="s">
        <v>39</v>
      </c>
      <c r="D24" s="27" t="s">
        <v>2</v>
      </c>
      <c r="E24" s="42">
        <v>7.0000000000000007E-2</v>
      </c>
      <c r="F24" s="24"/>
      <c r="G24" s="41" t="s">
        <v>20</v>
      </c>
      <c r="H24" s="24"/>
      <c r="I24" s="138" t="s">
        <v>101</v>
      </c>
      <c r="J24" s="108"/>
    </row>
    <row r="25" spans="2:10" ht="17" thickBot="1">
      <c r="B25" s="26"/>
      <c r="C25" s="38" t="s">
        <v>30</v>
      </c>
      <c r="D25" s="27" t="s">
        <v>9</v>
      </c>
      <c r="E25" s="39">
        <v>1</v>
      </c>
      <c r="F25" s="24"/>
      <c r="G25" s="24"/>
      <c r="H25" s="24"/>
      <c r="I25" s="137" t="s">
        <v>100</v>
      </c>
      <c r="J25" s="108"/>
    </row>
    <row r="26" spans="2:10">
      <c r="B26" s="26"/>
      <c r="C26" s="105"/>
      <c r="D26" s="106"/>
      <c r="E26" s="100"/>
      <c r="F26" s="25"/>
      <c r="G26" s="25"/>
      <c r="H26" s="25"/>
      <c r="I26" s="25"/>
      <c r="J26" s="108"/>
    </row>
    <row r="27" spans="2:10" ht="17" thickBot="1">
      <c r="B27" s="26"/>
      <c r="C27" s="19" t="s">
        <v>6</v>
      </c>
      <c r="D27" s="106"/>
      <c r="E27" s="100"/>
      <c r="F27" s="25"/>
      <c r="G27" s="107"/>
      <c r="H27" s="25"/>
      <c r="I27" s="25"/>
      <c r="J27" s="108"/>
    </row>
    <row r="28" spans="2:10" ht="17" thickBot="1">
      <c r="B28" s="26"/>
      <c r="C28" s="38" t="s">
        <v>37</v>
      </c>
      <c r="D28" s="27" t="s">
        <v>1</v>
      </c>
      <c r="E28" s="39">
        <v>1.5</v>
      </c>
      <c r="F28" s="24"/>
      <c r="G28" s="41" t="s">
        <v>23</v>
      </c>
      <c r="H28" s="24"/>
      <c r="I28" s="138" t="s">
        <v>105</v>
      </c>
      <c r="J28" s="108"/>
    </row>
    <row r="29" spans="2:10" ht="17" thickBot="1">
      <c r="B29" s="26"/>
      <c r="C29" s="38" t="s">
        <v>38</v>
      </c>
      <c r="D29" s="27" t="s">
        <v>1</v>
      </c>
      <c r="E29" s="115">
        <f>Notes!F14</f>
        <v>25</v>
      </c>
      <c r="F29" s="24"/>
      <c r="G29" s="41" t="s">
        <v>22</v>
      </c>
      <c r="H29" s="24"/>
      <c r="I29" s="134" t="s">
        <v>83</v>
      </c>
      <c r="J29" s="108"/>
    </row>
    <row r="30" spans="2:10" ht="17" thickBot="1">
      <c r="B30" s="26"/>
      <c r="C30" s="38" t="s">
        <v>29</v>
      </c>
      <c r="D30" s="27" t="s">
        <v>3</v>
      </c>
      <c r="E30" s="39">
        <v>0</v>
      </c>
      <c r="F30" s="24"/>
      <c r="G30" s="24"/>
      <c r="H30" s="24"/>
      <c r="I30" s="137" t="s">
        <v>100</v>
      </c>
      <c r="J30" s="108"/>
    </row>
    <row r="31" spans="2:10" ht="17" thickBot="1">
      <c r="B31" s="26"/>
      <c r="C31" s="128" t="s">
        <v>95</v>
      </c>
      <c r="D31" s="27" t="s">
        <v>96</v>
      </c>
      <c r="E31" s="39">
        <f>'Research data'!H17</f>
        <v>8300</v>
      </c>
      <c r="F31" s="24"/>
      <c r="G31" s="24"/>
      <c r="H31" s="24"/>
      <c r="I31" s="134" t="s">
        <v>83</v>
      </c>
      <c r="J31" s="108"/>
    </row>
    <row r="32" spans="2:10" ht="20" customHeight="1" thickBot="1">
      <c r="B32" s="28"/>
      <c r="C32" s="29"/>
      <c r="D32" s="29"/>
      <c r="E32" s="29"/>
      <c r="F32" s="29"/>
      <c r="G32" s="29"/>
      <c r="H32" s="29"/>
      <c r="I32" s="29"/>
      <c r="J32" s="3"/>
    </row>
    <row r="33" spans="2:9">
      <c r="B33" s="25"/>
      <c r="C33" s="25"/>
      <c r="D33" s="25"/>
      <c r="E33" s="25"/>
      <c r="F33" s="25"/>
      <c r="G33" s="25"/>
      <c r="H33" s="25"/>
      <c r="I33" s="25"/>
    </row>
    <row r="34" spans="2:9">
      <c r="B34" s="12"/>
      <c r="C34" s="12"/>
      <c r="D34" s="12"/>
      <c r="E34" s="12"/>
      <c r="F34" s="12"/>
      <c r="G34" s="12"/>
      <c r="H34" s="12"/>
      <c r="I34" s="12"/>
    </row>
    <row r="35" spans="2:9">
      <c r="B35" s="12"/>
      <c r="F35" s="12"/>
      <c r="G35" s="12"/>
      <c r="H35" s="12"/>
      <c r="I35" s="12"/>
    </row>
    <row r="36" spans="2:9">
      <c r="B36" s="12"/>
      <c r="F36" s="12"/>
      <c r="G36" s="12"/>
      <c r="H36" s="12"/>
      <c r="I36" s="12"/>
    </row>
    <row r="37" spans="2:9">
      <c r="B37" s="12"/>
      <c r="F37" s="12"/>
      <c r="G37" s="12"/>
      <c r="H37" s="12"/>
      <c r="I37" s="12"/>
    </row>
    <row r="38" spans="2:9">
      <c r="B38" s="12"/>
      <c r="F38" s="12"/>
      <c r="G38" s="12"/>
      <c r="H38" s="12"/>
      <c r="I38" s="12"/>
    </row>
    <row r="39" spans="2:9">
      <c r="B39" s="12"/>
      <c r="F39" s="12"/>
      <c r="G39" s="12"/>
      <c r="H39" s="12"/>
      <c r="I39" s="12"/>
    </row>
    <row r="40" spans="2:9">
      <c r="B40" s="12"/>
      <c r="F40" s="12"/>
      <c r="G40" s="12"/>
      <c r="H40" s="12"/>
      <c r="I40" s="12"/>
    </row>
    <row r="41" spans="2:9">
      <c r="B41" s="12"/>
      <c r="C41" s="12"/>
      <c r="D41" s="12"/>
      <c r="E41" s="12"/>
      <c r="F41" s="12"/>
      <c r="G41" s="12"/>
      <c r="H41" s="12"/>
      <c r="I41" s="12"/>
    </row>
    <row r="42" spans="2:9">
      <c r="B42" s="12"/>
      <c r="C42" s="12"/>
      <c r="D42" s="12"/>
      <c r="E42" s="12"/>
      <c r="F42" s="12"/>
      <c r="G42" s="12"/>
      <c r="H42" s="12"/>
      <c r="I42" s="12"/>
    </row>
    <row r="43" spans="2:9">
      <c r="B43" s="12"/>
      <c r="C43" s="12"/>
      <c r="D43" s="12"/>
      <c r="E43" s="12"/>
      <c r="F43" s="12"/>
      <c r="G43" s="12"/>
      <c r="H43" s="12"/>
      <c r="I43" s="12"/>
    </row>
    <row r="44" spans="2:9">
      <c r="B44" s="12"/>
      <c r="C44" s="12"/>
      <c r="D44" s="12"/>
      <c r="E44" s="12"/>
      <c r="F44" s="12"/>
      <c r="G44" s="12"/>
      <c r="H44" s="12"/>
      <c r="I44" s="12"/>
    </row>
    <row r="45" spans="2:9">
      <c r="B45" s="12"/>
      <c r="C45" s="12"/>
      <c r="D45" s="12"/>
      <c r="E45" s="12"/>
      <c r="F45" s="12"/>
      <c r="G45" s="12"/>
      <c r="H45" s="12"/>
      <c r="I45" s="12"/>
    </row>
    <row r="46" spans="2:9">
      <c r="B46" s="12"/>
      <c r="C46" s="12"/>
      <c r="D46" s="12"/>
      <c r="E46" s="12"/>
      <c r="F46" s="12"/>
      <c r="G46" s="12"/>
      <c r="H46" s="12"/>
      <c r="I46" s="12"/>
    </row>
    <row r="47" spans="2:9">
      <c r="B47" s="12"/>
      <c r="C47" s="12"/>
      <c r="D47" s="12"/>
      <c r="E47" s="12"/>
      <c r="F47" s="12"/>
      <c r="G47" s="12"/>
      <c r="H47" s="12"/>
      <c r="I47" s="12"/>
    </row>
    <row r="48" spans="2:9">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row r="54" spans="2:9">
      <c r="B54" s="12"/>
      <c r="C54" s="12"/>
      <c r="D54" s="12"/>
      <c r="E54" s="12"/>
      <c r="F54" s="12"/>
      <c r="G54" s="12"/>
      <c r="H54" s="12"/>
      <c r="I54"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7"/>
  <sheetViews>
    <sheetView workbookViewId="0">
      <selection activeCell="I23" sqref="I23"/>
    </sheetView>
  </sheetViews>
  <sheetFormatPr baseColWidth="10" defaultColWidth="10.7109375" defaultRowHeight="16"/>
  <cols>
    <col min="1" max="1" width="3.42578125" style="43" customWidth="1"/>
    <col min="2" max="2" width="4.28515625" style="43" customWidth="1"/>
    <col min="3" max="3" width="35.85546875" style="43" customWidth="1"/>
    <col min="4" max="4" width="16.42578125" style="43" hidden="1" customWidth="1"/>
    <col min="5" max="5" width="13.85546875" style="43" hidden="1" customWidth="1"/>
    <col min="6" max="6" width="11.140625" style="43" customWidth="1"/>
    <col min="7" max="7" width="2.42578125" style="43" customWidth="1"/>
    <col min="8" max="8" width="12.42578125" style="43" customWidth="1"/>
    <col min="9" max="9" width="2.85546875" style="43" customWidth="1"/>
    <col min="10" max="10" width="11.42578125" style="63" customWidth="1"/>
    <col min="11" max="11" width="2.42578125" style="63" customWidth="1"/>
    <col min="12" max="12" width="2.85546875" style="43" customWidth="1"/>
    <col min="13" max="13" width="78.42578125" style="43" customWidth="1"/>
    <col min="14" max="16384" width="10.7109375" style="43"/>
  </cols>
  <sheetData>
    <row r="1" spans="2:13" ht="17" thickBot="1"/>
    <row r="2" spans="2:13">
      <c r="B2" s="44"/>
      <c r="C2" s="45"/>
      <c r="D2" s="45"/>
      <c r="E2" s="45"/>
      <c r="F2" s="45"/>
      <c r="G2" s="45"/>
      <c r="H2" s="45"/>
      <c r="I2" s="45"/>
      <c r="J2" s="64"/>
      <c r="K2" s="64"/>
      <c r="L2" s="45"/>
      <c r="M2" s="45"/>
    </row>
    <row r="3" spans="2:13" s="19" customFormat="1">
      <c r="B3" s="30"/>
      <c r="C3" s="95" t="s">
        <v>65</v>
      </c>
      <c r="D3" s="13"/>
      <c r="E3" s="13"/>
      <c r="F3" s="95" t="s">
        <v>12</v>
      </c>
      <c r="G3" s="95"/>
      <c r="H3" s="95" t="s">
        <v>59</v>
      </c>
      <c r="I3" s="95"/>
      <c r="J3" s="96" t="s">
        <v>83</v>
      </c>
      <c r="K3" s="96"/>
      <c r="L3" s="95"/>
      <c r="M3" s="95" t="s">
        <v>71</v>
      </c>
    </row>
    <row r="4" spans="2:13">
      <c r="B4" s="46"/>
      <c r="C4" s="65"/>
      <c r="D4" s="65"/>
      <c r="E4" s="65"/>
      <c r="F4" s="65"/>
      <c r="G4" s="65"/>
      <c r="H4" s="66"/>
      <c r="I4" s="66"/>
      <c r="J4" s="97"/>
      <c r="K4" s="97"/>
      <c r="L4" s="97"/>
      <c r="M4" s="13"/>
    </row>
    <row r="5" spans="2:13" ht="17" thickBot="1">
      <c r="B5" s="46"/>
      <c r="C5" s="37" t="s">
        <v>64</v>
      </c>
      <c r="D5" s="37"/>
      <c r="E5" s="37"/>
      <c r="F5" s="37"/>
      <c r="G5" s="37"/>
      <c r="H5" s="14"/>
      <c r="I5" s="14"/>
      <c r="J5" s="14"/>
      <c r="K5" s="14"/>
      <c r="L5" s="14"/>
      <c r="M5" s="67"/>
    </row>
    <row r="6" spans="2:13" ht="17" thickBot="1">
      <c r="B6" s="46"/>
      <c r="C6" s="131" t="s">
        <v>82</v>
      </c>
      <c r="D6" s="68"/>
      <c r="E6" s="68"/>
      <c r="F6" s="126" t="s">
        <v>67</v>
      </c>
      <c r="G6" s="98"/>
      <c r="H6" s="71">
        <f>J6</f>
        <v>59.8</v>
      </c>
      <c r="I6" s="70"/>
      <c r="J6" s="71">
        <f>Notes!F9</f>
        <v>59.8</v>
      </c>
      <c r="K6" s="72"/>
      <c r="M6" s="67"/>
    </row>
    <row r="7" spans="2:13" ht="17" thickBot="1">
      <c r="B7" s="46"/>
      <c r="C7" s="73" t="s">
        <v>74</v>
      </c>
      <c r="D7" s="68"/>
      <c r="E7" s="68"/>
      <c r="F7" s="121" t="s">
        <v>2</v>
      </c>
      <c r="G7" s="98"/>
      <c r="H7" s="127">
        <f t="shared" ref="H7:H8" si="0">J7</f>
        <v>0.33444816053511706</v>
      </c>
      <c r="I7" s="70"/>
      <c r="J7" s="127">
        <f>Notes!F11</f>
        <v>0.33444816053511706</v>
      </c>
      <c r="K7" s="72"/>
      <c r="M7" s="67"/>
    </row>
    <row r="8" spans="2:13" ht="17" thickBot="1">
      <c r="B8" s="46"/>
      <c r="C8" s="129" t="s">
        <v>81</v>
      </c>
      <c r="D8" s="68"/>
      <c r="E8" s="68"/>
      <c r="F8" s="130" t="s">
        <v>2</v>
      </c>
      <c r="G8" s="98"/>
      <c r="H8" s="127">
        <f t="shared" si="0"/>
        <v>0.4147157190635451</v>
      </c>
      <c r="I8" s="70"/>
      <c r="J8" s="127">
        <f>Notes!F12</f>
        <v>0.4147157190635451</v>
      </c>
      <c r="K8" s="72"/>
      <c r="M8" s="67"/>
    </row>
    <row r="9" spans="2:13">
      <c r="B9" s="46"/>
      <c r="C9" s="75"/>
      <c r="D9" s="75"/>
      <c r="E9" s="75"/>
      <c r="H9" s="74"/>
      <c r="I9" s="74"/>
      <c r="J9" s="74"/>
      <c r="K9" s="74"/>
      <c r="M9" s="67"/>
    </row>
    <row r="10" spans="2:13" ht="17" thickBot="1">
      <c r="B10" s="46"/>
      <c r="C10" s="37" t="s">
        <v>6</v>
      </c>
      <c r="D10" s="37"/>
      <c r="E10" s="37"/>
      <c r="F10" s="37"/>
      <c r="G10" s="37"/>
      <c r="H10" s="15"/>
      <c r="I10" s="15"/>
      <c r="J10" s="16"/>
      <c r="K10" s="16"/>
      <c r="M10" s="67"/>
    </row>
    <row r="11" spans="2:13" ht="17" thickBot="1">
      <c r="B11" s="46"/>
      <c r="C11" s="76" t="s">
        <v>4</v>
      </c>
      <c r="D11" s="76"/>
      <c r="E11" s="76"/>
      <c r="F11" s="69" t="s">
        <v>1</v>
      </c>
      <c r="G11" s="70"/>
      <c r="H11" s="71">
        <f>J11</f>
        <v>8300</v>
      </c>
      <c r="I11" s="74"/>
      <c r="J11" s="71">
        <f>Notes!F21</f>
        <v>8300</v>
      </c>
      <c r="K11" s="74"/>
      <c r="M11" s="112"/>
    </row>
    <row r="12" spans="2:13">
      <c r="B12" s="46"/>
      <c r="C12" s="37"/>
      <c r="D12" s="37"/>
      <c r="E12" s="37"/>
      <c r="F12" s="37"/>
      <c r="G12" s="37"/>
      <c r="H12" s="16"/>
      <c r="I12" s="16"/>
      <c r="J12" s="16"/>
      <c r="K12" s="16"/>
      <c r="M12" s="67"/>
    </row>
    <row r="13" spans="2:13" ht="17" thickBot="1">
      <c r="B13" s="46"/>
      <c r="C13" s="17" t="s">
        <v>66</v>
      </c>
      <c r="D13" s="17"/>
      <c r="E13" s="17"/>
      <c r="F13" s="69"/>
      <c r="G13" s="37"/>
      <c r="H13" s="16"/>
      <c r="I13" s="16"/>
      <c r="J13" s="16"/>
      <c r="K13" s="16"/>
      <c r="M13" s="110"/>
    </row>
    <row r="14" spans="2:13" ht="17" thickBot="1">
      <c r="B14" s="46"/>
      <c r="C14" s="129" t="s">
        <v>84</v>
      </c>
      <c r="D14" s="17"/>
      <c r="E14" s="17"/>
      <c r="F14" s="67" t="s">
        <v>27</v>
      </c>
      <c r="G14" s="94"/>
      <c r="H14" s="77">
        <f>J14</f>
        <v>12000000</v>
      </c>
      <c r="I14" s="16"/>
      <c r="J14" s="71">
        <f>Notes!F18</f>
        <v>12000000</v>
      </c>
      <c r="K14" s="74"/>
      <c r="M14" s="123"/>
    </row>
    <row r="15" spans="2:13" ht="17" thickBot="1">
      <c r="B15" s="46"/>
      <c r="C15" s="129" t="s">
        <v>85</v>
      </c>
      <c r="D15" s="37"/>
      <c r="E15" s="37"/>
      <c r="F15" s="67" t="s">
        <v>41</v>
      </c>
      <c r="G15" s="94"/>
      <c r="H15" s="77">
        <f t="shared" ref="H15:H17" si="1">J15</f>
        <v>1200000</v>
      </c>
      <c r="I15" s="16"/>
      <c r="J15" s="71">
        <f>Notes!F19</f>
        <v>1200000</v>
      </c>
      <c r="K15" s="74"/>
      <c r="M15" s="40"/>
    </row>
    <row r="16" spans="2:13" ht="17" thickBot="1">
      <c r="B16" s="46"/>
      <c r="C16" s="111" t="s">
        <v>44</v>
      </c>
      <c r="D16" s="78"/>
      <c r="E16" s="78"/>
      <c r="F16" s="67" t="s">
        <v>40</v>
      </c>
      <c r="G16" s="70"/>
      <c r="H16" s="77">
        <f t="shared" si="1"/>
        <v>0</v>
      </c>
      <c r="I16" s="74"/>
      <c r="J16" s="71">
        <f>Notes!F20</f>
        <v>0</v>
      </c>
      <c r="K16" s="74"/>
      <c r="M16" s="117"/>
    </row>
    <row r="17" spans="2:13" ht="17" thickBot="1">
      <c r="B17" s="46"/>
      <c r="C17" s="101" t="s">
        <v>68</v>
      </c>
      <c r="D17" s="67"/>
      <c r="E17" s="67"/>
      <c r="F17" s="67" t="s">
        <v>46</v>
      </c>
      <c r="H17" s="77">
        <f t="shared" si="1"/>
        <v>8300</v>
      </c>
      <c r="J17" s="71">
        <f>Notes!F21</f>
        <v>8300</v>
      </c>
      <c r="M17"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F19" sqref="F19"/>
    </sheetView>
  </sheetViews>
  <sheetFormatPr baseColWidth="10" defaultColWidth="33.140625" defaultRowHeight="16"/>
  <cols>
    <col min="1" max="1" width="3.42578125" style="47" customWidth="1"/>
    <col min="2" max="2" width="3.140625" style="47" customWidth="1"/>
    <col min="3" max="3" width="33.28515625" style="47" customWidth="1"/>
    <col min="4" max="4" width="25.140625" style="47" customWidth="1"/>
    <col min="5" max="5" width="6.42578125" style="47" customWidth="1"/>
    <col min="6" max="8" width="12.140625" style="47" customWidth="1"/>
    <col min="9" max="9" width="39" style="48" customWidth="1"/>
    <col min="10" max="10" width="130.140625" style="47" customWidth="1"/>
    <col min="11" max="16384" width="33.140625" style="47"/>
  </cols>
  <sheetData>
    <row r="1" spans="2:10" ht="17" thickBot="1"/>
    <row r="2" spans="2:10">
      <c r="B2" s="49"/>
      <c r="C2" s="50"/>
      <c r="D2" s="50"/>
      <c r="E2" s="50"/>
      <c r="F2" s="50"/>
      <c r="G2" s="50"/>
      <c r="H2" s="50"/>
      <c r="I2" s="51"/>
      <c r="J2" s="50"/>
    </row>
    <row r="3" spans="2:10">
      <c r="B3" s="52"/>
      <c r="C3" s="53" t="s">
        <v>19</v>
      </c>
      <c r="D3" s="53"/>
      <c r="E3" s="53"/>
      <c r="F3" s="53"/>
      <c r="G3" s="53"/>
      <c r="H3" s="53"/>
      <c r="I3" s="54"/>
    </row>
    <row r="4" spans="2:10">
      <c r="B4" s="52"/>
    </row>
    <row r="5" spans="2:10">
      <c r="B5" s="55"/>
      <c r="C5" s="56" t="s">
        <v>24</v>
      </c>
      <c r="D5" s="56" t="s">
        <v>0</v>
      </c>
      <c r="E5" s="56" t="s">
        <v>16</v>
      </c>
      <c r="F5" s="56" t="s">
        <v>25</v>
      </c>
      <c r="G5" s="56" t="s">
        <v>73</v>
      </c>
      <c r="H5" s="56" t="s">
        <v>47</v>
      </c>
      <c r="I5" s="57" t="s">
        <v>75</v>
      </c>
      <c r="J5" s="56" t="s">
        <v>13</v>
      </c>
    </row>
    <row r="6" spans="2:10">
      <c r="B6" s="52"/>
      <c r="C6" s="53"/>
      <c r="D6" s="53"/>
      <c r="E6" s="53"/>
      <c r="F6" s="53"/>
      <c r="G6" s="53"/>
      <c r="H6" s="53"/>
      <c r="I6" s="54"/>
      <c r="J6" s="53"/>
    </row>
    <row r="7" spans="2:10" ht="17">
      <c r="B7" s="52"/>
      <c r="C7" s="58" t="s">
        <v>94</v>
      </c>
      <c r="D7" s="58" t="s">
        <v>93</v>
      </c>
      <c r="E7" s="59" t="s">
        <v>8</v>
      </c>
      <c r="F7" s="135">
        <v>43952</v>
      </c>
      <c r="G7" s="59">
        <v>2020</v>
      </c>
      <c r="H7" s="136">
        <v>44894</v>
      </c>
      <c r="I7" s="60"/>
      <c r="J7" s="61" t="s">
        <v>92</v>
      </c>
    </row>
    <row r="8" spans="2:10">
      <c r="B8" s="52"/>
      <c r="C8" s="58"/>
      <c r="D8" s="58"/>
      <c r="E8" s="59"/>
      <c r="F8" s="60"/>
      <c r="G8" s="60"/>
      <c r="H8" s="60"/>
      <c r="I8" s="60"/>
      <c r="J8" s="58"/>
    </row>
    <row r="9" spans="2:10">
      <c r="B9" s="52"/>
      <c r="C9" s="58"/>
      <c r="D9" s="58"/>
      <c r="E9" s="59"/>
      <c r="F9" s="60"/>
      <c r="G9" s="60"/>
      <c r="H9" s="60"/>
      <c r="I9" s="60"/>
      <c r="J9" s="58"/>
    </row>
    <row r="10" spans="2:10">
      <c r="B10" s="52"/>
      <c r="C10" s="58"/>
      <c r="D10" s="58"/>
      <c r="F10" s="48"/>
      <c r="G10" s="48"/>
      <c r="H10" s="48"/>
      <c r="J10" s="61"/>
    </row>
    <row r="11" spans="2:10">
      <c r="B11" s="52"/>
      <c r="C11" s="58"/>
      <c r="D11" s="58"/>
      <c r="J11" s="58"/>
    </row>
    <row r="12" spans="2:10">
      <c r="B12" s="52"/>
      <c r="C12" s="58"/>
      <c r="D12" s="58"/>
      <c r="J12" s="58"/>
    </row>
    <row r="13" spans="2:10">
      <c r="B13" s="52"/>
      <c r="C13" s="58"/>
      <c r="D13" s="58"/>
      <c r="J13" s="58"/>
    </row>
    <row r="14" spans="2:10">
      <c r="B14" s="52"/>
      <c r="C14" s="58"/>
      <c r="D14" s="58"/>
      <c r="J14" s="58"/>
    </row>
    <row r="15" spans="2:10">
      <c r="B15" s="52"/>
      <c r="C15" s="58"/>
      <c r="D15" s="58"/>
      <c r="F15" s="48"/>
      <c r="G15" s="48"/>
      <c r="H15" s="48"/>
      <c r="J15" s="61"/>
    </row>
    <row r="16" spans="2:10">
      <c r="B16" s="52"/>
      <c r="C16" s="58"/>
      <c r="D16" s="58"/>
      <c r="J16" s="58"/>
    </row>
    <row r="17" spans="2:10">
      <c r="B17" s="52"/>
      <c r="C17" s="58"/>
      <c r="E17" s="58"/>
      <c r="F17" s="58"/>
      <c r="G17" s="58"/>
      <c r="H17" s="58"/>
      <c r="I17" s="62"/>
      <c r="J17" s="58"/>
    </row>
    <row r="18" spans="2:10">
      <c r="B18" s="52"/>
      <c r="C18" s="58"/>
      <c r="E18" s="58"/>
      <c r="F18" s="58"/>
      <c r="G18" s="58"/>
      <c r="H18" s="58"/>
      <c r="I18" s="62"/>
      <c r="J18" s="58"/>
    </row>
    <row r="19" spans="2:10">
      <c r="B19" s="114"/>
      <c r="C19" s="58"/>
      <c r="E19" s="58"/>
      <c r="F19" s="113"/>
      <c r="G19" s="113"/>
      <c r="H19" s="58"/>
      <c r="I19" s="62"/>
      <c r="J19" s="61"/>
    </row>
    <row r="20" spans="2:10">
      <c r="B20" s="114" t="s">
        <v>70</v>
      </c>
      <c r="C20" s="58"/>
      <c r="E20" s="58"/>
      <c r="F20" s="113"/>
      <c r="G20" s="113"/>
      <c r="H20" s="58"/>
      <c r="I20" s="62"/>
      <c r="J20" s="58"/>
    </row>
    <row r="21" spans="2:10">
      <c r="C21" s="58"/>
    </row>
    <row r="22" spans="2:10">
      <c r="C22" s="58"/>
    </row>
    <row r="23" spans="2:10">
      <c r="C23" s="58"/>
    </row>
    <row r="24" spans="2:10">
      <c r="C24" s="58"/>
    </row>
    <row r="25" spans="2:10">
      <c r="C25" s="58"/>
    </row>
    <row r="26" spans="2:10">
      <c r="C26" s="58"/>
    </row>
    <row r="27" spans="2:10">
      <c r="C27" s="5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63"/>
  <sheetViews>
    <sheetView workbookViewId="0">
      <selection activeCell="D7" sqref="D7"/>
    </sheetView>
  </sheetViews>
  <sheetFormatPr baseColWidth="10" defaultColWidth="10.7109375" defaultRowHeight="16"/>
  <cols>
    <col min="1" max="1" width="5.85546875" style="116" customWidth="1"/>
    <col min="2" max="2" width="4.42578125" style="116" customWidth="1"/>
    <col min="3" max="4" width="10.7109375" style="116"/>
    <col min="5" max="5" width="23.7109375" style="116" customWidth="1"/>
    <col min="6" max="16384" width="10.7109375" style="116"/>
  </cols>
  <sheetData>
    <row r="1" spans="2:14" ht="17" thickBot="1"/>
    <row r="2" spans="2:14">
      <c r="B2" s="118"/>
      <c r="C2" s="119"/>
      <c r="D2" s="119"/>
      <c r="E2" s="119"/>
      <c r="F2" s="119"/>
      <c r="G2" s="119"/>
      <c r="H2" s="119"/>
      <c r="I2" s="119"/>
      <c r="J2" s="119"/>
      <c r="K2" s="119"/>
      <c r="L2" s="119"/>
      <c r="M2" s="119"/>
      <c r="N2" s="119"/>
    </row>
    <row r="3" spans="2:14" s="19" customFormat="1">
      <c r="B3" s="102"/>
      <c r="C3" s="20" t="s">
        <v>0</v>
      </c>
      <c r="D3" s="20" t="s">
        <v>72</v>
      </c>
      <c r="E3" s="20"/>
      <c r="F3" s="20"/>
      <c r="G3" s="20"/>
      <c r="H3" s="20"/>
      <c r="I3" s="20"/>
      <c r="J3" s="20"/>
      <c r="K3" s="20"/>
      <c r="L3" s="20"/>
      <c r="M3" s="20"/>
      <c r="N3" s="20"/>
    </row>
    <row r="4" spans="2:14">
      <c r="B4" s="120"/>
    </row>
    <row r="5" spans="2:14">
      <c r="B5" s="120"/>
      <c r="C5" s="19" t="s">
        <v>93</v>
      </c>
    </row>
    <row r="6" spans="2:14">
      <c r="B6" s="120"/>
      <c r="C6" s="132"/>
    </row>
    <row r="7" spans="2:14">
      <c r="B7" s="120"/>
      <c r="C7" s="132"/>
      <c r="D7" s="132" t="s">
        <v>99</v>
      </c>
    </row>
    <row r="8" spans="2:14">
      <c r="B8" s="120"/>
    </row>
    <row r="9" spans="2:14">
      <c r="B9" s="120"/>
      <c r="D9" s="116" t="s">
        <v>82</v>
      </c>
      <c r="F9" s="116">
        <f>F10/F11</f>
        <v>59.8</v>
      </c>
      <c r="G9" s="132" t="s">
        <v>67</v>
      </c>
    </row>
    <row r="10" spans="2:14">
      <c r="B10" s="120"/>
      <c r="D10" s="132" t="s">
        <v>88</v>
      </c>
      <c r="F10" s="116">
        <v>20</v>
      </c>
      <c r="G10" s="132" t="s">
        <v>67</v>
      </c>
    </row>
    <row r="11" spans="2:14">
      <c r="B11" s="120"/>
      <c r="D11" s="116" t="s">
        <v>74</v>
      </c>
      <c r="F11" s="133">
        <f>1/2.99</f>
        <v>0.33444816053511706</v>
      </c>
      <c r="G11" s="132"/>
    </row>
    <row r="12" spans="2:14">
      <c r="B12" s="120"/>
      <c r="D12" s="116" t="s">
        <v>81</v>
      </c>
      <c r="F12" s="133">
        <f>1.24/2.99</f>
        <v>0.4147157190635451</v>
      </c>
    </row>
    <row r="13" spans="2:14">
      <c r="B13" s="120"/>
    </row>
    <row r="14" spans="2:14">
      <c r="B14" s="120"/>
      <c r="D14" s="116" t="s">
        <v>4</v>
      </c>
      <c r="F14" s="116">
        <v>25</v>
      </c>
      <c r="G14" s="132" t="s">
        <v>1</v>
      </c>
    </row>
    <row r="15" spans="2:14">
      <c r="B15" s="120"/>
    </row>
    <row r="16" spans="2:14" ht="17" customHeight="1">
      <c r="B16" s="120"/>
      <c r="D16" s="132" t="s">
        <v>84</v>
      </c>
      <c r="F16" s="116">
        <v>0.6</v>
      </c>
      <c r="G16" s="132" t="s">
        <v>89</v>
      </c>
    </row>
    <row r="17" spans="2:7">
      <c r="B17" s="120"/>
      <c r="D17" s="116" t="s">
        <v>85</v>
      </c>
      <c r="F17" s="116">
        <v>0.06</v>
      </c>
      <c r="G17" s="132" t="s">
        <v>90</v>
      </c>
    </row>
    <row r="18" spans="2:7">
      <c r="B18" s="120"/>
      <c r="D18" s="116" t="s">
        <v>84</v>
      </c>
      <c r="F18" s="116">
        <f>F16*1000000*F10</f>
        <v>12000000</v>
      </c>
      <c r="G18" s="132" t="s">
        <v>27</v>
      </c>
    </row>
    <row r="19" spans="2:7">
      <c r="B19" s="120"/>
      <c r="D19" s="116" t="s">
        <v>85</v>
      </c>
      <c r="F19" s="116">
        <f>F17*1000000*F10</f>
        <v>1200000</v>
      </c>
      <c r="G19" s="132" t="s">
        <v>91</v>
      </c>
    </row>
    <row r="20" spans="2:7">
      <c r="B20" s="120"/>
      <c r="D20" s="116" t="s">
        <v>44</v>
      </c>
      <c r="F20" s="116">
        <v>0</v>
      </c>
    </row>
    <row r="21" spans="2:7">
      <c r="B21" s="120"/>
      <c r="D21" s="116" t="s">
        <v>68</v>
      </c>
      <c r="F21" s="116">
        <v>8300</v>
      </c>
    </row>
    <row r="22" spans="2:7">
      <c r="B22" s="120"/>
    </row>
    <row r="23" spans="2:7">
      <c r="B23" s="120"/>
    </row>
    <row r="24" spans="2:7">
      <c r="B24" s="120"/>
    </row>
    <row r="25" spans="2:7">
      <c r="B25" s="120"/>
    </row>
    <row r="26" spans="2:7">
      <c r="B26" s="120"/>
    </row>
    <row r="27" spans="2:7">
      <c r="B27" s="120"/>
    </row>
    <row r="28" spans="2:7">
      <c r="B28" s="120"/>
    </row>
    <row r="29" spans="2:7">
      <c r="B29" s="120"/>
      <c r="C29" s="122"/>
      <c r="E29" s="122"/>
    </row>
    <row r="30" spans="2:7">
      <c r="B30" s="120"/>
    </row>
    <row r="31" spans="2:7">
      <c r="B31" s="120"/>
    </row>
    <row r="32" spans="2:7">
      <c r="B32" s="120"/>
    </row>
    <row r="33" spans="2:2">
      <c r="B33" s="120"/>
    </row>
    <row r="34" spans="2:2">
      <c r="B34" s="120"/>
    </row>
    <row r="35" spans="2:2">
      <c r="B35" s="120"/>
    </row>
    <row r="36" spans="2:2">
      <c r="B36" s="120"/>
    </row>
    <row r="37" spans="2:2">
      <c r="B37" s="120"/>
    </row>
    <row r="38" spans="2:2">
      <c r="B38" s="120"/>
    </row>
    <row r="39" spans="2:2">
      <c r="B39" s="120"/>
    </row>
    <row r="40" spans="2:2">
      <c r="B40" s="120"/>
    </row>
    <row r="41" spans="2:2">
      <c r="B41" s="120"/>
    </row>
    <row r="42" spans="2:2">
      <c r="B42" s="120"/>
    </row>
    <row r="43" spans="2:2">
      <c r="B43" s="120"/>
    </row>
    <row r="44" spans="2:2">
      <c r="B44" s="120"/>
    </row>
    <row r="45" spans="2:2">
      <c r="B45" s="120"/>
    </row>
    <row r="46" spans="2:2">
      <c r="B46" s="120"/>
    </row>
    <row r="47" spans="2:2">
      <c r="B47" s="120"/>
    </row>
    <row r="48" spans="2:2">
      <c r="B48" s="120"/>
    </row>
    <row r="49" spans="2:14">
      <c r="B49" s="120"/>
    </row>
    <row r="50" spans="2:14">
      <c r="B50" s="120"/>
    </row>
    <row r="51" spans="2:14">
      <c r="C51" s="132"/>
      <c r="D51" s="132"/>
      <c r="E51" s="132"/>
      <c r="F51" s="132"/>
      <c r="G51" s="132"/>
      <c r="H51" s="132"/>
      <c r="I51" s="132"/>
      <c r="J51" s="132"/>
      <c r="K51" s="132"/>
      <c r="L51" s="132"/>
      <c r="M51" s="132"/>
      <c r="N51" s="132"/>
    </row>
    <row r="52" spans="2:14">
      <c r="C52" s="132"/>
      <c r="D52" s="132"/>
      <c r="E52" s="132"/>
      <c r="F52" s="132"/>
      <c r="G52" s="132"/>
      <c r="H52" s="132"/>
      <c r="I52" s="132"/>
      <c r="J52" s="132"/>
      <c r="K52" s="132"/>
      <c r="L52" s="132"/>
      <c r="M52" s="132"/>
      <c r="N52" s="132"/>
    </row>
    <row r="53" spans="2:14">
      <c r="C53" s="132"/>
      <c r="D53" s="132"/>
      <c r="E53" s="132"/>
      <c r="F53" s="132"/>
      <c r="G53" s="132"/>
      <c r="H53" s="132"/>
      <c r="I53" s="132"/>
      <c r="J53" s="132"/>
      <c r="K53" s="132"/>
      <c r="L53" s="132"/>
      <c r="M53" s="132"/>
      <c r="N53" s="132"/>
    </row>
    <row r="54" spans="2:14">
      <c r="C54" s="132"/>
      <c r="D54" s="132"/>
      <c r="E54" s="132"/>
      <c r="F54" s="132"/>
      <c r="G54" s="132"/>
      <c r="H54" s="132"/>
      <c r="I54" s="132"/>
      <c r="J54" s="132"/>
      <c r="K54" s="132"/>
      <c r="L54" s="132"/>
      <c r="M54" s="132"/>
      <c r="N54" s="132"/>
    </row>
    <row r="55" spans="2:14">
      <c r="C55" s="132"/>
      <c r="D55" s="132"/>
      <c r="E55" s="132"/>
      <c r="F55" s="132"/>
      <c r="G55" s="132"/>
      <c r="H55" s="132"/>
      <c r="I55" s="132"/>
      <c r="J55" s="132"/>
      <c r="K55" s="132"/>
      <c r="L55" s="132"/>
      <c r="M55" s="132"/>
      <c r="N55" s="132"/>
    </row>
    <row r="56" spans="2:14">
      <c r="C56" s="132"/>
      <c r="D56" s="132"/>
      <c r="E56" s="132"/>
      <c r="F56" s="132"/>
      <c r="G56" s="132"/>
      <c r="H56" s="132"/>
      <c r="I56" s="132"/>
      <c r="J56" s="132"/>
      <c r="K56" s="132"/>
      <c r="L56" s="132"/>
      <c r="M56" s="132"/>
      <c r="N56" s="132"/>
    </row>
    <row r="57" spans="2:14">
      <c r="C57" s="132"/>
      <c r="D57" s="132"/>
      <c r="E57" s="132"/>
      <c r="F57" s="132"/>
      <c r="G57" s="132"/>
      <c r="H57" s="132"/>
      <c r="I57" s="132"/>
      <c r="J57" s="132"/>
      <c r="K57" s="132"/>
      <c r="L57" s="132"/>
      <c r="M57" s="132"/>
      <c r="N57" s="132"/>
    </row>
    <row r="58" spans="2:14">
      <c r="C58" s="132"/>
      <c r="D58" s="132"/>
      <c r="E58" s="132"/>
      <c r="F58" s="132"/>
      <c r="G58" s="132"/>
      <c r="H58" s="132"/>
      <c r="I58" s="132"/>
      <c r="J58" s="132"/>
      <c r="K58" s="132"/>
      <c r="L58" s="132"/>
      <c r="M58" s="132"/>
      <c r="N58" s="132"/>
    </row>
    <row r="59" spans="2:14">
      <c r="C59" s="132"/>
      <c r="D59" s="132"/>
      <c r="E59" s="132"/>
      <c r="F59" s="132"/>
      <c r="G59" s="132"/>
      <c r="H59" s="132"/>
      <c r="I59" s="132"/>
      <c r="J59" s="132"/>
      <c r="K59" s="132"/>
      <c r="L59" s="132"/>
      <c r="M59" s="132"/>
      <c r="N59" s="132"/>
    </row>
    <row r="60" spans="2:14">
      <c r="C60" s="132"/>
      <c r="D60" s="132"/>
      <c r="E60" s="132"/>
      <c r="F60" s="132"/>
      <c r="G60" s="132"/>
      <c r="H60" s="132"/>
      <c r="I60" s="132"/>
      <c r="J60" s="132"/>
      <c r="K60" s="132"/>
      <c r="L60" s="132"/>
      <c r="M60" s="132"/>
      <c r="N60" s="132"/>
    </row>
    <row r="61" spans="2:14">
      <c r="C61" s="132"/>
      <c r="D61" s="132"/>
      <c r="E61" s="132"/>
      <c r="F61" s="132"/>
      <c r="G61" s="132"/>
      <c r="H61" s="132"/>
      <c r="I61" s="132"/>
      <c r="J61" s="132"/>
      <c r="K61" s="132"/>
      <c r="L61" s="132"/>
      <c r="M61" s="132"/>
      <c r="N61" s="132"/>
    </row>
    <row r="62" spans="2:14">
      <c r="C62" s="132"/>
      <c r="D62" s="132"/>
      <c r="E62" s="132"/>
      <c r="F62" s="132"/>
      <c r="G62" s="132"/>
      <c r="H62" s="132"/>
      <c r="I62" s="132"/>
      <c r="J62" s="132"/>
      <c r="K62" s="132"/>
      <c r="L62" s="132"/>
      <c r="M62" s="132"/>
      <c r="N62" s="132"/>
    </row>
    <row r="63" spans="2:14">
      <c r="C63" s="132"/>
      <c r="D63" s="132"/>
      <c r="E63" s="132"/>
      <c r="F63" s="132"/>
      <c r="G63" s="132"/>
      <c r="H63" s="132"/>
      <c r="I63" s="132"/>
      <c r="J63" s="132"/>
      <c r="K63" s="132"/>
      <c r="L63" s="132"/>
      <c r="M63" s="132"/>
      <c r="N63" s="13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2022-11-30T10:37:20Z</dcterms:modified>
</cp:coreProperties>
</file>