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8A88E17C-1E6B-E647-8A4F-CC14C631DEC7}" xr6:coauthVersionLast="47" xr6:coauthVersionMax="47" xr10:uidLastSave="{00000000-0000-0000-0000-000000000000}"/>
  <bookViews>
    <workbookView xWindow="13020" yWindow="-28300" windowWidth="25600" windowHeight="27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5" i="16" l="1"/>
  <c r="G17" i="13" s="1"/>
  <c r="E23" i="16" l="1"/>
  <c r="G12" i="13" s="1"/>
  <c r="E15" i="16" l="1"/>
  <c r="G6" i="13" s="1"/>
  <c r="E13" i="16"/>
  <c r="G8" i="13" s="1"/>
  <c r="G9" i="13"/>
  <c r="E9" i="13" s="1"/>
  <c r="E9" i="16"/>
  <c r="G7" i="13" s="1"/>
  <c r="E18" i="16" l="1"/>
  <c r="G15" i="13" s="1"/>
  <c r="E21" i="16"/>
  <c r="G16" i="13" s="1"/>
  <c r="E12" i="13"/>
  <c r="E28" i="12" s="1"/>
  <c r="E8" i="13"/>
  <c r="E11" i="12" s="1"/>
  <c r="E7" i="13"/>
  <c r="E10" i="12" s="1"/>
  <c r="E6" i="13"/>
  <c r="E12" i="12" s="1"/>
  <c r="E17" i="13"/>
  <c r="E21" i="12" s="1"/>
  <c r="E13" i="12"/>
  <c r="E16" i="13" l="1"/>
  <c r="E20" i="12" s="1"/>
  <c r="E15" i="13"/>
  <c r="E16" i="12" s="1"/>
</calcChain>
</file>

<file path=xl/sharedStrings.xml><?xml version="1.0" encoding="utf-8"?>
<sst xmlns="http://schemas.openxmlformats.org/spreadsheetml/2006/main" count="149" uniqueCount="99">
  <si>
    <t>Source</t>
  </si>
  <si>
    <t>years</t>
  </si>
  <si>
    <t>%</t>
  </si>
  <si>
    <t>-</t>
  </si>
  <si>
    <t>Technical lifetime</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</si>
  <si>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</si>
  <si>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</si>
  <si>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</si>
  <si>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</si>
  <si>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</si>
  <si>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</si>
  <si>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</si>
  <si>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</si>
  <si>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</si>
  <si>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</si>
  <si>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</si>
  <si>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</si>
  <si>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</si>
  <si>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</si>
  <si>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</si>
  <si>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</si>
  <si>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</si>
  <si>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</si>
  <si>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</si>
  <si>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</si>
  <si>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</si>
  <si>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</si>
  <si>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</si>
  <si>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</si>
  <si>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</si>
  <si>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</si>
  <si>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</si>
  <si>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</si>
  <si>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</si>
  <si>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</si>
  <si>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</si>
  <si>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</si>
  <si>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</si>
  <si>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</si>
  <si>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</si>
  <si>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</si>
  <si>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</si>
  <si>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</si>
  <si>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</si>
  <si>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</si>
  <si>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</si>
  <si>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</si>
  <si>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</si>
  <si>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</si>
  <si>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</si>
  <si>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</si>
  <si>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</si>
  <si>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</si>
  <si>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</si>
  <si>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</si>
  <si>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</si>
  <si>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</si>
  <si>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</si>
  <si>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t>
  </si>
  <si>
    <t xml:space="preserve">        Variable operational and maintenance costs</t>
  </si>
  <si>
    <t>Comments</t>
  </si>
  <si>
    <t>Technical</t>
  </si>
  <si>
    <t>Notes</t>
  </si>
  <si>
    <t>Subject year</t>
  </si>
  <si>
    <t>ETM Library URL</t>
  </si>
  <si>
    <t>Date retrieved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</si>
  <si>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</si>
  <si>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full_load_hours</t>
  </si>
  <si>
    <t>flh</t>
  </si>
  <si>
    <t>Mathijs Bijkerk</t>
  </si>
  <si>
    <t>industry_heat_burner_hydrogen</t>
  </si>
  <si>
    <t>TNO</t>
  </si>
  <si>
    <t>h/y</t>
  </si>
  <si>
    <t>Hydrogen input</t>
  </si>
  <si>
    <t>Steam output</t>
  </si>
  <si>
    <t>MWth;out</t>
  </si>
  <si>
    <t>Title</t>
  </si>
  <si>
    <t>Technology factsheet - H2 industrial boiler</t>
  </si>
  <si>
    <t>NL</t>
  </si>
  <si>
    <t>2020</t>
  </si>
  <si>
    <t>May 2020</t>
  </si>
  <si>
    <t>Nov 2022</t>
  </si>
  <si>
    <t>https://energy.nl/wp-content/uploads/h2industrialboiler_28092020_upd-7.pdf</t>
  </si>
  <si>
    <t>Investment costs</t>
  </si>
  <si>
    <t>mln euro /MWth;out</t>
  </si>
  <si>
    <t xml:space="preserve">        Initial investment costs </t>
  </si>
  <si>
    <t>Fixed operational costs per year</t>
  </si>
  <si>
    <t>mln euro/y/MWth;out</t>
  </si>
  <si>
    <t>euro/y</t>
  </si>
  <si>
    <r>
      <t>euro/</t>
    </r>
    <r>
      <rPr>
        <sz val="12"/>
        <color theme="1"/>
        <rFont val="Calibri"/>
        <family val="2"/>
        <scheme val="minor"/>
      </rPr>
      <t>year</t>
    </r>
  </si>
  <si>
    <t>Quintel assumption (see https://docs.energytransitionmodel.com/main/cost-wacc)</t>
  </si>
  <si>
    <t>No CCS unit for this heater</t>
  </si>
  <si>
    <t>y</t>
  </si>
  <si>
    <t>Quintel assumption</t>
  </si>
  <si>
    <t>euro/h</t>
  </si>
  <si>
    <t>No variable costs per year</t>
  </si>
  <si>
    <t>Assumed to be included in initial investment</t>
  </si>
  <si>
    <t>Duplicated value from https://github.com/quintel/etdataset-public/blob/master/nodes_source_analyses/energy/industry/industry_heat_backup_burner_network_gas.central_producer.xlsx</t>
  </si>
  <si>
    <t>https://refman.energytransitionmodel.com/publications/2161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</si>
</sst>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6" formatCode="0.000"/>
    <numFmt numFmtId="167" formatCode="0.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64"/>
      </right>
      <top style="medium">
        <color auto="1"/>
      </top>
      <bottom style="medium">
        <color auto="1"/>
      </bottom>
      <diagonal/>
    </border>
  </borders>
  <cellStyleXfs count="27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4">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7" fillId="2" borderId="9" xfId="0" applyFont="1" applyFill="1" applyBorder="1"/>
    <xf numFmtId="0" fontId="17" fillId="2" borderId="4" xfId="0" applyFont="1" applyFill="1" applyBorder="1"/>
    <xf numFmtId="0" fontId="19" fillId="0" borderId="0" xfId="0" applyFont="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Alignment="1">
      <alignment vertical="top"/>
    </xf>
    <xf numFmtId="0" fontId="23" fillId="2" borderId="0" xfId="178" applyFont="1" applyFill="1" applyBorder="1" applyAlignment="1" applyProtection="1">
      <alignment vertical="top"/>
    </xf>
    <xf numFmtId="164" fontId="23" fillId="2" borderId="0" xfId="0" applyNumberFormat="1" applyFont="1" applyFill="1" applyAlignment="1">
      <alignment horizontal="left" vertical="center" indent="2"/>
    </xf>
    <xf numFmtId="49" fontId="23" fillId="2" borderId="0" xfId="0" applyNumberFormat="1" applyFont="1" applyFill="1" applyAlignment="1">
      <alignment vertical="top"/>
    </xf>
    <xf numFmtId="2" fontId="17" fillId="2" borderId="9" xfId="0" applyNumberFormat="1" applyFont="1" applyFill="1" applyBorder="1" applyAlignment="1">
      <alignment vertical="center"/>
    </xf>
    <xf numFmtId="0" fontId="23" fillId="2" borderId="0" xfId="0" applyFont="1" applyFill="1" applyAlignment="1">
      <alignment horizontal="lef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166" fontId="12" fillId="0" borderId="0" xfId="0" applyNumberFormat="1" applyFont="1" applyAlignment="1">
      <alignment vertical="center"/>
    </xf>
    <xf numFmtId="166" fontId="12" fillId="2" borderId="0" xfId="0" applyNumberFormat="1" applyFont="1" applyFill="1" applyAlignment="1">
      <alignment vertical="center"/>
    </xf>
    <xf numFmtId="1" fontId="12" fillId="2" borderId="18" xfId="0" applyNumberFormat="1" applyFont="1" applyFill="1" applyBorder="1" applyAlignment="1">
      <alignmen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164" fontId="12" fillId="2" borderId="18" xfId="0" applyNumberFormat="1" applyFont="1" applyFill="1" applyBorder="1" applyAlignment="1">
      <alignment horizontal="right" vertical="center"/>
    </xf>
    <xf numFmtId="0" fontId="12" fillId="0" borderId="0" xfId="0" applyFont="1" applyAlignment="1">
      <alignment horizontal="left" vertical="center" indent="2"/>
    </xf>
    <xf numFmtId="2" fontId="12" fillId="2" borderId="18" xfId="0" applyNumberFormat="1" applyFont="1" applyFill="1" applyBorder="1" applyAlignment="1">
      <alignment horizontal="right" vertical="center"/>
    </xf>
    <xf numFmtId="0" fontId="17" fillId="2" borderId="17" xfId="0" applyFont="1" applyFill="1" applyBorder="1"/>
    <xf numFmtId="0" fontId="17" fillId="2" borderId="7" xfId="0" applyFont="1" applyFill="1" applyBorder="1"/>
    <xf numFmtId="0" fontId="11" fillId="2" borderId="7" xfId="0" applyFont="1" applyFill="1" applyBorder="1"/>
    <xf numFmtId="0" fontId="17" fillId="2" borderId="16" xfId="0" applyFont="1" applyFill="1" applyBorder="1"/>
    <xf numFmtId="0" fontId="19" fillId="2" borderId="9" xfId="0" applyFont="1" applyFill="1" applyBorder="1"/>
    <xf numFmtId="0" fontId="18" fillId="2" borderId="0" xfId="0" applyFont="1" applyFill="1"/>
    <xf numFmtId="2" fontId="13" fillId="2" borderId="0" xfId="0" applyNumberFormat="1" applyFont="1" applyFill="1"/>
    <xf numFmtId="164" fontId="13" fillId="2" borderId="0" xfId="0" applyNumberFormat="1" applyFont="1" applyFill="1"/>
    <xf numFmtId="0" fontId="22" fillId="2" borderId="19" xfId="0" applyFont="1" applyFill="1" applyBorder="1"/>
    <xf numFmtId="0" fontId="13" fillId="2" borderId="5" xfId="0" applyFont="1" applyFill="1" applyBorder="1"/>
    <xf numFmtId="0" fontId="11" fillId="0" borderId="0" xfId="0" applyFont="1" applyAlignment="1">
      <alignment horizontal="left" vertical="center"/>
    </xf>
    <xf numFmtId="2" fontId="17" fillId="2" borderId="0" xfId="0" applyNumberFormat="1" applyFont="1" applyFill="1" applyAlignment="1">
      <alignment horizontal="left" vertical="center"/>
    </xf>
    <xf numFmtId="0" fontId="17" fillId="2" borderId="9" xfId="0" applyFont="1" applyFill="1" applyBorder="1" applyAlignment="1">
      <alignment vertical="center"/>
    </xf>
    <xf numFmtId="0" fontId="10" fillId="0" borderId="0" xfId="0" applyFont="1" applyAlignment="1">
      <alignment horizontal="left" vertical="center"/>
    </xf>
    <xf numFmtId="0" fontId="7" fillId="2" borderId="0" xfId="0" applyFont="1" applyFill="1"/>
    <xf numFmtId="0" fontId="7" fillId="2" borderId="6" xfId="0" applyFont="1" applyFill="1" applyBorder="1"/>
    <xf numFmtId="0" fontId="7" fillId="2" borderId="5" xfId="0" applyFont="1" applyFill="1" applyBorder="1"/>
    <xf numFmtId="0" fontId="17" fillId="2" borderId="22" xfId="0" applyFont="1" applyFill="1" applyBorder="1"/>
    <xf numFmtId="0" fontId="17" fillId="2" borderId="23" xfId="0" applyFont="1" applyFill="1" applyBorder="1"/>
    <xf numFmtId="0" fontId="17" fillId="2" borderId="24" xfId="0" applyFont="1" applyFill="1" applyBorder="1"/>
    <xf numFmtId="166" fontId="6" fillId="0" borderId="0" xfId="0" applyNumberFormat="1" applyFont="1" applyAlignment="1">
      <alignment vertical="center"/>
    </xf>
    <xf numFmtId="10" fontId="6" fillId="2" borderId="0" xfId="0" applyNumberFormat="1" applyFont="1" applyFill="1" applyAlignment="1">
      <alignment horizontal="left" vertical="center" indent="2"/>
    </xf>
    <xf numFmtId="0" fontId="12" fillId="2" borderId="15" xfId="0" applyFont="1" applyFill="1" applyBorder="1"/>
    <xf numFmtId="0" fontId="17" fillId="2" borderId="19" xfId="0" applyFont="1" applyFill="1" applyBorder="1" applyAlignment="1">
      <alignment vertical="center"/>
    </xf>
    <xf numFmtId="0" fontId="17" fillId="2" borderId="5" xfId="0" applyFont="1" applyFill="1" applyBorder="1" applyAlignment="1">
      <alignment vertical="center"/>
    </xf>
    <xf numFmtId="0" fontId="12" fillId="0" borderId="5" xfId="0" applyFont="1" applyBorder="1"/>
    <xf numFmtId="0" fontId="6" fillId="0" borderId="5" xfId="0" applyFont="1" applyBorder="1"/>
    <xf numFmtId="0" fontId="8" fillId="0" borderId="5" xfId="178" applyFont="1" applyFill="1" applyBorder="1" applyAlignment="1" applyProtection="1"/>
    <xf numFmtId="0" fontId="9" fillId="0" borderId="5" xfId="0" applyFont="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5" fillId="2" borderId="0" xfId="0" applyFont="1" applyFill="1"/>
    <xf numFmtId="0" fontId="4" fillId="0" borderId="5" xfId="0" applyFont="1" applyBorder="1"/>
    <xf numFmtId="0" fontId="4" fillId="2" borderId="6" xfId="0" applyFont="1" applyFill="1" applyBorder="1"/>
    <xf numFmtId="0" fontId="4" fillId="2" borderId="0" xfId="0" applyFont="1" applyFill="1"/>
    <xf numFmtId="0" fontId="25" fillId="4" borderId="0" xfId="0" applyFont="1" applyFill="1"/>
    <xf numFmtId="164" fontId="27" fillId="4" borderId="0" xfId="0" applyNumberFormat="1" applyFont="1" applyFill="1" applyAlignment="1">
      <alignment horizontal="left" vertical="center" indent="2"/>
    </xf>
    <xf numFmtId="0" fontId="3" fillId="2" borderId="0" xfId="0" applyFont="1" applyFill="1"/>
    <xf numFmtId="2" fontId="12" fillId="2" borderId="18" xfId="0" applyNumberFormat="1" applyFont="1" applyFill="1" applyBorder="1" applyAlignment="1">
      <alignment vertical="center"/>
    </xf>
    <xf numFmtId="166" fontId="3" fillId="0" borderId="0" xfId="0" applyNumberFormat="1" applyFont="1" applyAlignment="1">
      <alignment vertical="center"/>
    </xf>
    <xf numFmtId="167" fontId="12" fillId="2" borderId="0" xfId="0" applyNumberFormat="1" applyFont="1" applyFill="1" applyAlignment="1">
      <alignment vertical="center"/>
    </xf>
    <xf numFmtId="0" fontId="3" fillId="0" borderId="0" xfId="0" applyFont="1" applyAlignment="1">
      <alignment horizontal="left" vertical="center" indent="2"/>
    </xf>
    <xf numFmtId="0" fontId="3" fillId="0" borderId="0" xfId="0" applyFont="1"/>
    <xf numFmtId="0" fontId="2" fillId="2" borderId="0" xfId="0" applyFont="1" applyFill="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11" fillId="2" borderId="13" xfId="0" applyFont="1" applyFill="1" applyBorder="1"/>
    <xf numFmtId="0" fontId="11" fillId="2" borderId="8" xfId="0" applyFont="1" applyFill="1" applyBorder="1"/>
    <xf numFmtId="0" fontId="26" fillId="2" borderId="8" xfId="0" applyFont="1" applyFill="1" applyBorder="1"/>
    <xf numFmtId="0" fontId="17" fillId="2" borderId="8" xfId="0" applyFont="1" applyFill="1" applyBorder="1"/>
    <xf numFmtId="0" fontId="11" fillId="2" borderId="25" xfId="0" applyFont="1" applyFill="1" applyBorder="1"/>
    <xf numFmtId="0" fontId="11" fillId="5" borderId="8" xfId="0" applyFont="1" applyFill="1" applyBorder="1"/>
    <xf numFmtId="0" fontId="11" fillId="6" borderId="8" xfId="0" applyFont="1" applyFill="1" applyBorder="1"/>
    <xf numFmtId="0" fontId="11" fillId="7" borderId="8" xfId="0" applyFont="1" applyFill="1" applyBorder="1"/>
    <xf numFmtId="0" fontId="11" fillId="8" borderId="8" xfId="0" applyFont="1" applyFill="1" applyBorder="1"/>
    <xf numFmtId="0" fontId="11" fillId="9" borderId="8" xfId="0" applyFont="1" applyFill="1" applyBorder="1"/>
    <xf numFmtId="0" fontId="11" fillId="10" borderId="8" xfId="0" applyFont="1" applyFill="1" applyBorder="1"/>
    <xf numFmtId="0" fontId="11" fillId="11" borderId="8" xfId="0" applyFont="1" applyFill="1" applyBorder="1"/>
    <xf numFmtId="0" fontId="11" fillId="2" borderId="1" xfId="0" applyFont="1" applyFill="1" applyBorder="1"/>
    <xf numFmtId="0" fontId="11" fillId="12" borderId="14" xfId="0" applyFont="1" applyFill="1" applyBorder="1"/>
    <xf numFmtId="0" fontId="28" fillId="0" borderId="18" xfId="0" applyFont="1" applyBorder="1"/>
    <xf numFmtId="0" fontId="1" fillId="2" borderId="0" xfId="0" applyFont="1" applyFill="1"/>
    <xf numFmtId="2" fontId="13" fillId="2" borderId="21" xfId="0" applyNumberFormat="1" applyFont="1" applyFill="1" applyBorder="1"/>
    <xf numFmtId="2" fontId="13" fillId="2" borderId="20" xfId="0" applyNumberFormat="1" applyFont="1" applyFill="1" applyBorder="1"/>
    <xf numFmtId="2" fontId="3" fillId="2" borderId="0" xfId="0" applyNumberFormat="1" applyFont="1" applyFill="1"/>
    <xf numFmtId="0" fontId="1" fillId="2" borderId="18" xfId="0" applyFont="1" applyFill="1" applyBorder="1"/>
    <xf numFmtId="2" fontId="12" fillId="2" borderId="20" xfId="0" applyNumberFormat="1" applyFont="1" applyFill="1" applyBorder="1" applyAlignment="1">
      <alignment horizontal="right" vertical="center"/>
    </xf>
    <xf numFmtId="0" fontId="1" fillId="0" borderId="0" xfId="0" applyFont="1" applyAlignment="1">
      <alignment horizontal="left" vertical="center"/>
    </xf>
    <xf numFmtId="0" fontId="7" fillId="2" borderId="18" xfId="0" applyFont="1" applyFill="1" applyBorder="1"/>
    <xf numFmtId="2" fontId="7" fillId="2" borderId="18" xfId="0" applyNumberFormat="1" applyFont="1" applyFill="1" applyBorder="1"/>
    <xf numFmtId="1" fontId="7" fillId="2" borderId="18" xfId="0" applyNumberFormat="1" applyFont="1" applyFill="1" applyBorder="1"/>
    <xf numFmtId="2" fontId="3" fillId="2" borderId="18" xfId="0" applyNumberFormat="1" applyFont="1" applyFill="1" applyBorder="1"/>
    <xf numFmtId="0" fontId="1" fillId="0" borderId="0" xfId="0" applyFont="1"/>
    <xf numFmtId="0" fontId="11" fillId="0" borderId="0" xfId="0" applyFont="1" applyBorder="1" applyAlignment="1">
      <alignment horizontal="left" vertical="center"/>
    </xf>
    <xf numFmtId="0" fontId="1" fillId="0" borderId="0" xfId="0" applyFont="1" applyFill="1" applyAlignment="1">
      <alignment horizontal="left" vertical="center"/>
    </xf>
    <xf numFmtId="166" fontId="7" fillId="2" borderId="18" xfId="0" applyNumberFormat="1" applyFont="1" applyFill="1" applyBorder="1"/>
    <xf numFmtId="0" fontId="23" fillId="2" borderId="0" xfId="0" applyFont="1" applyFill="1" applyBorder="1"/>
    <xf numFmtId="0" fontId="23" fillId="2" borderId="15" xfId="0" applyFont="1" applyFill="1" applyBorder="1"/>
    <xf numFmtId="0" fontId="24" fillId="2" borderId="0" xfId="0" applyFont="1" applyFill="1" applyBorder="1"/>
    <xf numFmtId="49" fontId="24" fillId="2" borderId="0" xfId="0" applyNumberFormat="1" applyFont="1" applyFill="1" applyBorder="1"/>
    <xf numFmtId="0" fontId="23" fillId="2" borderId="5" xfId="0" applyFont="1" applyFill="1" applyBorder="1"/>
    <xf numFmtId="49" fontId="23" fillId="2" borderId="0" xfId="0" applyNumberFormat="1" applyFont="1" applyFill="1" applyBorder="1"/>
    <xf numFmtId="0" fontId="24" fillId="2" borderId="19" xfId="0" applyFont="1" applyFill="1" applyBorder="1"/>
    <xf numFmtId="0" fontId="24" fillId="2" borderId="5" xfId="0" applyFont="1" applyFill="1" applyBorder="1"/>
    <xf numFmtId="0" fontId="23" fillId="2" borderId="0" xfId="0" applyFont="1" applyFill="1" applyBorder="1" applyAlignment="1">
      <alignment vertical="top"/>
    </xf>
    <xf numFmtId="164" fontId="23" fillId="2" borderId="0" xfId="0" applyNumberFormat="1" applyFont="1" applyFill="1" applyBorder="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5" xfId="0" applyFont="1" applyFill="1" applyBorder="1" applyAlignment="1">
      <alignment vertical="top"/>
    </xf>
    <xf numFmtId="0" fontId="23" fillId="2" borderId="10" xfId="0" applyFont="1" applyFill="1" applyBorder="1"/>
    <xf numFmtId="0" fontId="23" fillId="2" borderId="11" xfId="0" applyFont="1" applyFill="1" applyBorder="1" applyAlignment="1">
      <alignment vertical="top"/>
    </xf>
    <xf numFmtId="0" fontId="23" fillId="2" borderId="11" xfId="0" applyFont="1" applyFill="1" applyBorder="1"/>
    <xf numFmtId="0" fontId="23" fillId="2" borderId="11" xfId="0" applyFont="1" applyFill="1" applyBorder="1" applyAlignment="1">
      <alignment horizontal="left" vertical="top"/>
    </xf>
    <xf numFmtId="49" fontId="23" fillId="2" borderId="11" xfId="0" applyNumberFormat="1" applyFont="1" applyFill="1" applyBorder="1" applyAlignment="1">
      <alignment vertical="top"/>
    </xf>
    <xf numFmtId="0" fontId="23" fillId="2" borderId="12" xfId="178" applyFont="1" applyFill="1" applyBorder="1" applyAlignment="1" applyProtection="1">
      <alignment vertical="top"/>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12700</xdr:colOff>
      <xdr:row>5</xdr:row>
      <xdr:rowOff>7620</xdr:rowOff>
    </xdr:from>
    <xdr:to>
      <xdr:col>17</xdr:col>
      <xdr:colOff>459740</xdr:colOff>
      <xdr:row>82</xdr:row>
      <xdr:rowOff>48261</xdr:rowOff>
    </xdr:to>
    <xdr:pic>
      <xdr:nvPicPr>
        <xdr:cNvPr id="3" name="Picture 2">
          <a:extLst>
            <a:ext uri="{FF2B5EF4-FFF2-40B4-BE49-F238E27FC236}">
              <a16:creationId xmlns:a16="http://schemas.microsoft.com/office/drawing/2014/main" id="{09780634-DB25-9C04-1821-D9F1BBD08ED5}"/>
            </a:ext>
          </a:extLst>
        </xdr:cNvPr>
        <xdr:cNvPicPr>
          <a:picLocks noChangeAspect="1"/>
        </xdr:cNvPicPr>
      </xdr:nvPicPr>
      <xdr:blipFill rotWithShape="1">
        <a:blip xmlns:r="http://schemas.openxmlformats.org/officeDocument/2006/relationships" r:embed="rId1"/>
        <a:srcRect l="7632" t="6235" r="8922"/>
        <a:stretch/>
      </xdr:blipFill>
      <xdr:spPr>
        <a:xfrm>
          <a:off x="10782300" y="1036320"/>
          <a:ext cx="9972040" cy="15890241"/>
        </a:xfrm>
        <a:prstGeom prst="rect">
          <a:avLst/>
        </a:prstGeom>
      </xdr:spPr>
    </xdr:pic>
    <xdr:clientData/>
  </xdr:twoCellAnchor>
  <xdr:twoCellAnchor>
    <xdr:from>
      <xdr:col>12</xdr:col>
      <xdr:colOff>589813</xdr:colOff>
      <xdr:row>69</xdr:row>
      <xdr:rowOff>144457</xdr:rowOff>
    </xdr:from>
    <xdr:to>
      <xdr:col>13</xdr:col>
      <xdr:colOff>318690</xdr:colOff>
      <xdr:row>70</xdr:row>
      <xdr:rowOff>123670</xdr:rowOff>
    </xdr:to>
    <xdr:sp macro="" textlink="">
      <xdr:nvSpPr>
        <xdr:cNvPr id="4" name="Rectangle 3">
          <a:extLst>
            <a:ext uri="{FF2B5EF4-FFF2-40B4-BE49-F238E27FC236}">
              <a16:creationId xmlns:a16="http://schemas.microsoft.com/office/drawing/2014/main" id="{5F0143CF-C8A6-33E9-9634-EDA92D1B93AE}"/>
            </a:ext>
          </a:extLst>
        </xdr:cNvPr>
        <xdr:cNvSpPr/>
      </xdr:nvSpPr>
      <xdr:spPr>
        <a:xfrm>
          <a:off x="16291199" y="14266667"/>
          <a:ext cx="680188" cy="183745"/>
        </a:xfrm>
        <a:prstGeom prst="rect">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12</xdr:col>
      <xdr:colOff>590003</xdr:colOff>
      <xdr:row>68</xdr:row>
      <xdr:rowOff>49516</xdr:rowOff>
    </xdr:from>
    <xdr:to>
      <xdr:col>13</xdr:col>
      <xdr:colOff>318880</xdr:colOff>
      <xdr:row>69</xdr:row>
      <xdr:rowOff>28729</xdr:rowOff>
    </xdr:to>
    <xdr:sp macro="" textlink="">
      <xdr:nvSpPr>
        <xdr:cNvPr id="7" name="Rectangle 6">
          <a:extLst>
            <a:ext uri="{FF2B5EF4-FFF2-40B4-BE49-F238E27FC236}">
              <a16:creationId xmlns:a16="http://schemas.microsoft.com/office/drawing/2014/main" id="{D96542C5-07F7-A045-B0EE-07AC9BC36D0F}"/>
            </a:ext>
          </a:extLst>
        </xdr:cNvPr>
        <xdr:cNvSpPr/>
      </xdr:nvSpPr>
      <xdr:spPr>
        <a:xfrm>
          <a:off x="16291389" y="13967194"/>
          <a:ext cx="680188" cy="183745"/>
        </a:xfrm>
        <a:prstGeom prst="rect">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15</xdr:col>
      <xdr:colOff>73299</xdr:colOff>
      <xdr:row>30</xdr:row>
      <xdr:rowOff>114301</xdr:rowOff>
    </xdr:from>
    <xdr:to>
      <xdr:col>15</xdr:col>
      <xdr:colOff>754676</xdr:colOff>
      <xdr:row>32</xdr:row>
      <xdr:rowOff>21881</xdr:rowOff>
    </xdr:to>
    <xdr:sp macro="" textlink="">
      <xdr:nvSpPr>
        <xdr:cNvPr id="8" name="Rectangle 7">
          <a:extLst>
            <a:ext uri="{FF2B5EF4-FFF2-40B4-BE49-F238E27FC236}">
              <a16:creationId xmlns:a16="http://schemas.microsoft.com/office/drawing/2014/main" id="{65C8BFA0-8ACD-F44C-BE7E-A574631B503E}"/>
            </a:ext>
          </a:extLst>
        </xdr:cNvPr>
        <xdr:cNvSpPr/>
      </xdr:nvSpPr>
      <xdr:spPr>
        <a:xfrm>
          <a:off x="18462899" y="6400801"/>
          <a:ext cx="681377" cy="313980"/>
        </a:xfrm>
        <a:prstGeom prst="rect">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16</xdr:col>
      <xdr:colOff>593999</xdr:colOff>
      <xdr:row>25</xdr:row>
      <xdr:rowOff>25401</xdr:rowOff>
    </xdr:from>
    <xdr:to>
      <xdr:col>17</xdr:col>
      <xdr:colOff>322876</xdr:colOff>
      <xdr:row>26</xdr:row>
      <xdr:rowOff>0</xdr:rowOff>
    </xdr:to>
    <xdr:sp macro="" textlink="">
      <xdr:nvSpPr>
        <xdr:cNvPr id="9" name="Rectangle 8">
          <a:extLst>
            <a:ext uri="{FF2B5EF4-FFF2-40B4-BE49-F238E27FC236}">
              <a16:creationId xmlns:a16="http://schemas.microsoft.com/office/drawing/2014/main" id="{11DEDD58-4052-2349-968F-D24D5381A0FF}"/>
            </a:ext>
          </a:extLst>
        </xdr:cNvPr>
        <xdr:cNvSpPr/>
      </xdr:nvSpPr>
      <xdr:spPr>
        <a:xfrm>
          <a:off x="20113899" y="5118101"/>
          <a:ext cx="681377" cy="177799"/>
        </a:xfrm>
        <a:prstGeom prst="rect">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12</xdr:col>
      <xdr:colOff>593999</xdr:colOff>
      <xdr:row>49</xdr:row>
      <xdr:rowOff>76201</xdr:rowOff>
    </xdr:from>
    <xdr:to>
      <xdr:col>13</xdr:col>
      <xdr:colOff>322876</xdr:colOff>
      <xdr:row>50</xdr:row>
      <xdr:rowOff>50800</xdr:rowOff>
    </xdr:to>
    <xdr:sp macro="" textlink="">
      <xdr:nvSpPr>
        <xdr:cNvPr id="10" name="Rectangle 9">
          <a:extLst>
            <a:ext uri="{FF2B5EF4-FFF2-40B4-BE49-F238E27FC236}">
              <a16:creationId xmlns:a16="http://schemas.microsoft.com/office/drawing/2014/main" id="{8803CEFB-4461-C048-A303-E3C3DEBAFCBC}"/>
            </a:ext>
          </a:extLst>
        </xdr:cNvPr>
        <xdr:cNvSpPr/>
      </xdr:nvSpPr>
      <xdr:spPr>
        <a:xfrm>
          <a:off x="16303899" y="10045701"/>
          <a:ext cx="681377" cy="177799"/>
        </a:xfrm>
        <a:prstGeom prst="rect">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12</xdr:col>
      <xdr:colOff>606699</xdr:colOff>
      <xdr:row>53</xdr:row>
      <xdr:rowOff>177801</xdr:rowOff>
    </xdr:from>
    <xdr:to>
      <xdr:col>13</xdr:col>
      <xdr:colOff>335576</xdr:colOff>
      <xdr:row>54</xdr:row>
      <xdr:rowOff>152400</xdr:rowOff>
    </xdr:to>
    <xdr:sp macro="" textlink="">
      <xdr:nvSpPr>
        <xdr:cNvPr id="11" name="Rectangle 10">
          <a:extLst>
            <a:ext uri="{FF2B5EF4-FFF2-40B4-BE49-F238E27FC236}">
              <a16:creationId xmlns:a16="http://schemas.microsoft.com/office/drawing/2014/main" id="{6D257AA3-31FF-D441-9A32-7E9DEF91E2A0}"/>
            </a:ext>
          </a:extLst>
        </xdr:cNvPr>
        <xdr:cNvSpPr/>
      </xdr:nvSpPr>
      <xdr:spPr>
        <a:xfrm>
          <a:off x="16138799" y="11137901"/>
          <a:ext cx="681377" cy="177799"/>
        </a:xfrm>
        <a:prstGeom prst="rect">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F12" sqref="F12"/>
    </sheetView>
  </sheetViews>
  <sheetFormatPr baseColWidth="10" defaultColWidth="10.7109375" defaultRowHeight="16"/>
  <cols>
    <col min="1" max="1" width="3.42578125" style="24" customWidth="1"/>
    <col min="2" max="2" width="9.140625" style="17" customWidth="1"/>
    <col min="3" max="3" width="44.140625" style="17" customWidth="1"/>
    <col min="4" max="16384" width="10.7109375" style="17"/>
  </cols>
  <sheetData>
    <row r="1" spans="1:3" s="22" customFormat="1">
      <c r="A1" s="20"/>
      <c r="B1" s="21"/>
      <c r="C1" s="21"/>
    </row>
    <row r="2" spans="1:3" ht="21">
      <c r="A2" s="1"/>
      <c r="B2" s="23" t="s">
        <v>12</v>
      </c>
      <c r="C2" s="23"/>
    </row>
    <row r="3" spans="1:3">
      <c r="A3" s="1"/>
      <c r="B3" s="8"/>
      <c r="C3" s="8"/>
    </row>
    <row r="4" spans="1:3">
      <c r="A4" s="1"/>
      <c r="B4" s="2" t="s">
        <v>13</v>
      </c>
      <c r="C4" s="3" t="s">
        <v>70</v>
      </c>
    </row>
    <row r="5" spans="1:3">
      <c r="A5" s="1"/>
      <c r="B5" s="4" t="s">
        <v>38</v>
      </c>
      <c r="C5" s="5" t="s">
        <v>69</v>
      </c>
    </row>
    <row r="6" spans="1:3">
      <c r="A6" s="1"/>
      <c r="B6" s="6" t="s">
        <v>15</v>
      </c>
      <c r="C6" s="7" t="s">
        <v>16</v>
      </c>
    </row>
    <row r="7" spans="1:3">
      <c r="A7" s="1"/>
      <c r="B7" s="8"/>
      <c r="C7" s="8"/>
    </row>
    <row r="8" spans="1:3">
      <c r="A8" s="1"/>
      <c r="B8" s="8"/>
      <c r="C8" s="8"/>
    </row>
    <row r="9" spans="1:3">
      <c r="A9" s="1"/>
      <c r="B9" s="70" t="s">
        <v>39</v>
      </c>
      <c r="C9" s="125"/>
    </row>
    <row r="10" spans="1:3">
      <c r="A10" s="1"/>
      <c r="B10" s="71"/>
      <c r="C10" s="126"/>
    </row>
    <row r="11" spans="1:3">
      <c r="A11" s="1"/>
      <c r="B11" s="71" t="s">
        <v>40</v>
      </c>
      <c r="C11" s="127" t="s">
        <v>41</v>
      </c>
    </row>
    <row r="12" spans="1:3" ht="17" thickBot="1">
      <c r="A12" s="1"/>
      <c r="B12" s="71"/>
      <c r="C12" s="128" t="s">
        <v>42</v>
      </c>
    </row>
    <row r="13" spans="1:3" ht="17" thickBot="1">
      <c r="A13" s="1"/>
      <c r="B13" s="71"/>
      <c r="C13" s="129" t="s">
        <v>43</v>
      </c>
    </row>
    <row r="14" spans="1:3">
      <c r="A14" s="1"/>
      <c r="B14" s="71"/>
      <c r="C14" s="126" t="s">
        <v>44</v>
      </c>
    </row>
    <row r="15" spans="1:3">
      <c r="A15" s="1"/>
      <c r="B15" s="71"/>
      <c r="C15" s="126"/>
    </row>
    <row r="16" spans="1:3">
      <c r="A16" s="1"/>
      <c r="B16" s="71" t="s">
        <v>45</v>
      </c>
      <c r="C16" s="130" t="s">
        <v>46</v>
      </c>
    </row>
    <row r="17" spans="1:3">
      <c r="A17" s="1"/>
      <c r="B17" s="71"/>
      <c r="C17" s="131" t="s">
        <v>47</v>
      </c>
    </row>
    <row r="18" spans="1:3">
      <c r="A18" s="1"/>
      <c r="B18" s="71"/>
      <c r="C18" s="132" t="s">
        <v>48</v>
      </c>
    </row>
    <row r="19" spans="1:3">
      <c r="A19" s="1"/>
      <c r="B19" s="71"/>
      <c r="C19" s="133" t="s">
        <v>49</v>
      </c>
    </row>
    <row r="20" spans="1:3">
      <c r="A20" s="1"/>
      <c r="B20" s="72"/>
      <c r="C20" s="134" t="s">
        <v>50</v>
      </c>
    </row>
    <row r="21" spans="1:3">
      <c r="A21" s="1"/>
      <c r="B21" s="72"/>
      <c r="C21" s="135" t="s">
        <v>51</v>
      </c>
    </row>
    <row r="22" spans="1:3">
      <c r="A22" s="1"/>
      <c r="B22" s="72"/>
      <c r="C22" s="136" t="s">
        <v>52</v>
      </c>
    </row>
    <row r="23" spans="1:3">
      <c r="B23" s="137"/>
      <c r="C23" s="138" t="s">
        <v>53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0"/>
  <sheetViews>
    <sheetView tabSelected="1" zoomScaleNormal="100" workbookViewId="0">
      <selection activeCell="D12" sqref="D12"/>
    </sheetView>
  </sheetViews>
  <sheetFormatPr baseColWidth="10" defaultColWidth="10.7109375" defaultRowHeight="16"/>
  <cols>
    <col min="1" max="1" width="3.28515625" style="28" customWidth="1"/>
    <col min="2" max="2" width="3.7109375" style="28" customWidth="1"/>
    <col min="3" max="3" width="46" style="28" customWidth="1"/>
    <col min="4" max="4" width="12.7109375" style="28" customWidth="1"/>
    <col min="5" max="5" width="17.42578125" style="28" customWidth="1"/>
    <col min="6" max="6" width="4.42578125" style="28" customWidth="1"/>
    <col min="7" max="7" width="45" style="28" customWidth="1"/>
    <col min="8" max="8" width="5.140625" style="28" customWidth="1"/>
    <col min="9" max="9" width="51.42578125" style="28" customWidth="1"/>
    <col min="10" max="10" width="5.42578125" style="28" customWidth="1"/>
    <col min="11" max="16384" width="10.7109375" style="28"/>
  </cols>
  <sheetData>
    <row r="2" spans="2:10">
      <c r="B2" s="116" t="s">
        <v>66</v>
      </c>
      <c r="C2" s="117"/>
      <c r="D2" s="117"/>
      <c r="E2" s="118"/>
    </row>
    <row r="3" spans="2:10">
      <c r="B3" s="119"/>
      <c r="C3" s="120"/>
      <c r="D3" s="120"/>
      <c r="E3" s="121"/>
    </row>
    <row r="4" spans="2:10" ht="35" customHeight="1">
      <c r="B4" s="122"/>
      <c r="C4" s="123"/>
      <c r="D4" s="123"/>
      <c r="E4" s="124"/>
    </row>
    <row r="5" spans="2:10" ht="17" thickBot="1"/>
    <row r="6" spans="2:10">
      <c r="B6" s="30"/>
      <c r="C6" s="15"/>
      <c r="D6" s="15"/>
      <c r="E6" s="15"/>
      <c r="F6" s="15"/>
      <c r="G6" s="15"/>
      <c r="H6" s="15"/>
      <c r="I6" s="15"/>
      <c r="J6" s="31"/>
    </row>
    <row r="7" spans="2:10" s="36" customFormat="1" ht="19">
      <c r="B7" s="73"/>
      <c r="C7" s="14" t="s">
        <v>19</v>
      </c>
      <c r="D7" s="74" t="s">
        <v>10</v>
      </c>
      <c r="E7" s="14" t="s">
        <v>5</v>
      </c>
      <c r="F7" s="14"/>
      <c r="G7" s="14" t="s">
        <v>9</v>
      </c>
      <c r="H7" s="14"/>
      <c r="I7" s="14" t="s">
        <v>0</v>
      </c>
      <c r="J7" s="78"/>
    </row>
    <row r="8" spans="2:10" s="36" customFormat="1" ht="19">
      <c r="B8" s="19"/>
      <c r="C8" s="13"/>
      <c r="D8" s="26"/>
      <c r="E8" s="13"/>
      <c r="F8" s="13"/>
      <c r="G8" s="13"/>
      <c r="H8" s="13"/>
      <c r="I8" s="13"/>
      <c r="J8" s="37"/>
    </row>
    <row r="9" spans="2:10" s="36" customFormat="1" ht="20" thickBot="1">
      <c r="B9" s="19"/>
      <c r="C9" s="13" t="s">
        <v>61</v>
      </c>
      <c r="D9" s="26"/>
      <c r="E9" s="13"/>
      <c r="F9" s="13"/>
      <c r="G9" s="13"/>
      <c r="H9" s="13"/>
      <c r="I9" s="13"/>
      <c r="J9" s="37"/>
    </row>
    <row r="10" spans="2:10" s="36" customFormat="1" ht="20" thickBot="1">
      <c r="B10" s="19"/>
      <c r="C10" s="29" t="s">
        <v>36</v>
      </c>
      <c r="D10" s="16" t="s">
        <v>3</v>
      </c>
      <c r="E10" s="38">
        <f>'Research data'!E7</f>
        <v>1</v>
      </c>
      <c r="F10" s="29"/>
      <c r="G10" s="29"/>
      <c r="H10" s="25"/>
      <c r="I10" s="144" t="s">
        <v>71</v>
      </c>
      <c r="J10" s="37"/>
    </row>
    <row r="11" spans="2:10" ht="17" thickBot="1">
      <c r="B11" s="32"/>
      <c r="C11" s="29" t="s">
        <v>21</v>
      </c>
      <c r="D11" s="18" t="s">
        <v>3</v>
      </c>
      <c r="E11" s="38">
        <f>'Research data'!E8</f>
        <v>0.9</v>
      </c>
      <c r="F11" s="29"/>
      <c r="G11" s="29"/>
      <c r="H11" s="29"/>
      <c r="I11" s="144" t="s">
        <v>71</v>
      </c>
      <c r="J11" s="79"/>
    </row>
    <row r="12" spans="2:10" ht="17" thickBot="1">
      <c r="B12" s="32"/>
      <c r="C12" s="29" t="s">
        <v>24</v>
      </c>
      <c r="D12" s="18" t="s">
        <v>37</v>
      </c>
      <c r="E12" s="38">
        <f>'Research data'!E6</f>
        <v>50</v>
      </c>
      <c r="F12" s="29"/>
      <c r="G12" s="29"/>
      <c r="H12" s="29"/>
      <c r="I12" s="144" t="s">
        <v>71</v>
      </c>
      <c r="J12" s="79"/>
    </row>
    <row r="13" spans="2:10" ht="17" thickBot="1">
      <c r="B13" s="32"/>
      <c r="C13" s="114" t="s">
        <v>67</v>
      </c>
      <c r="D13" s="18" t="s">
        <v>72</v>
      </c>
      <c r="E13" s="38">
        <f>'Research data'!E9</f>
        <v>7900</v>
      </c>
      <c r="F13" s="29"/>
      <c r="G13" s="29"/>
      <c r="H13" s="29"/>
      <c r="I13" s="144" t="s">
        <v>71</v>
      </c>
      <c r="J13" s="79"/>
    </row>
    <row r="14" spans="2:10">
      <c r="B14" s="32"/>
      <c r="C14" s="54"/>
      <c r="D14" s="75"/>
      <c r="E14" s="76"/>
      <c r="G14" s="54"/>
      <c r="J14" s="79"/>
    </row>
    <row r="15" spans="2:10" ht="17" thickBot="1">
      <c r="B15" s="32"/>
      <c r="C15" s="13" t="s">
        <v>54</v>
      </c>
      <c r="D15" s="75"/>
      <c r="E15" s="76"/>
      <c r="G15" s="54"/>
      <c r="J15" s="79"/>
    </row>
    <row r="16" spans="2:10" ht="17" thickBot="1">
      <c r="B16" s="32"/>
      <c r="C16" s="29" t="s">
        <v>25</v>
      </c>
      <c r="D16" s="18" t="s">
        <v>20</v>
      </c>
      <c r="E16" s="38">
        <f>'Research data'!E15</f>
        <v>6000000</v>
      </c>
      <c r="F16" s="29"/>
      <c r="G16" s="29"/>
      <c r="H16" s="29"/>
      <c r="I16" s="144" t="s">
        <v>71</v>
      </c>
      <c r="J16" s="79"/>
    </row>
    <row r="17" spans="2:10" ht="17" thickBot="1">
      <c r="B17" s="32"/>
      <c r="C17" s="29" t="s">
        <v>26</v>
      </c>
      <c r="D17" s="18" t="s">
        <v>20</v>
      </c>
      <c r="E17" s="38">
        <v>0</v>
      </c>
      <c r="F17" s="29"/>
      <c r="G17" s="29"/>
      <c r="H17" s="29"/>
      <c r="I17" s="144" t="s">
        <v>91</v>
      </c>
      <c r="J17" s="79"/>
    </row>
    <row r="18" spans="2:10" ht="17" thickBot="1">
      <c r="B18" s="32"/>
      <c r="C18" s="29" t="s">
        <v>8</v>
      </c>
      <c r="D18" s="18" t="s">
        <v>20</v>
      </c>
      <c r="E18" s="38">
        <v>0</v>
      </c>
      <c r="F18" s="29"/>
      <c r="G18" s="29"/>
      <c r="H18" s="29"/>
      <c r="I18" s="144" t="s">
        <v>96</v>
      </c>
      <c r="J18" s="79"/>
    </row>
    <row r="19" spans="2:10" ht="17" thickBot="1">
      <c r="B19" s="32"/>
      <c r="C19" s="29" t="s">
        <v>27</v>
      </c>
      <c r="D19" s="18" t="s">
        <v>20</v>
      </c>
      <c r="E19" s="38">
        <v>0</v>
      </c>
      <c r="F19" s="29"/>
      <c r="G19" s="29"/>
      <c r="H19" s="29"/>
      <c r="I19" s="144" t="s">
        <v>96</v>
      </c>
      <c r="J19" s="79"/>
    </row>
    <row r="20" spans="2:10" ht="17" thickBot="1">
      <c r="B20" s="32"/>
      <c r="C20" s="151" t="s">
        <v>28</v>
      </c>
      <c r="D20" s="18" t="s">
        <v>35</v>
      </c>
      <c r="E20" s="141">
        <f>'Research data'!E16</f>
        <v>200000</v>
      </c>
      <c r="F20" s="29"/>
      <c r="G20" s="29"/>
      <c r="H20" s="29"/>
      <c r="I20" s="144" t="s">
        <v>71</v>
      </c>
      <c r="J20" s="79"/>
    </row>
    <row r="21" spans="2:10" ht="17" thickBot="1">
      <c r="B21" s="32"/>
      <c r="C21" s="29" t="s">
        <v>29</v>
      </c>
      <c r="D21" s="18" t="s">
        <v>34</v>
      </c>
      <c r="E21" s="38">
        <f>'Research data'!E17</f>
        <v>0</v>
      </c>
      <c r="F21" s="29"/>
      <c r="G21" s="29"/>
      <c r="H21" s="29"/>
      <c r="I21" s="144" t="s">
        <v>71</v>
      </c>
      <c r="J21" s="79"/>
    </row>
    <row r="22" spans="2:10" ht="17" thickBot="1">
      <c r="B22" s="32"/>
      <c r="C22" s="29" t="s">
        <v>30</v>
      </c>
      <c r="D22" s="18" t="s">
        <v>34</v>
      </c>
      <c r="E22" s="142">
        <v>0</v>
      </c>
      <c r="F22" s="29"/>
      <c r="G22" s="29"/>
      <c r="H22" s="29"/>
      <c r="I22" s="144" t="s">
        <v>91</v>
      </c>
      <c r="J22" s="79"/>
    </row>
    <row r="23" spans="2:10" ht="17" thickBot="1">
      <c r="B23" s="32"/>
      <c r="C23" s="29" t="s">
        <v>33</v>
      </c>
      <c r="D23" s="18"/>
      <c r="E23" s="38">
        <v>0.04</v>
      </c>
      <c r="F23" s="29"/>
      <c r="G23" s="29"/>
      <c r="H23" s="29"/>
      <c r="I23" s="139" t="s">
        <v>90</v>
      </c>
      <c r="J23" s="79"/>
    </row>
    <row r="24" spans="2:10" ht="17" thickBot="1">
      <c r="B24" s="32"/>
      <c r="C24" s="29" t="s">
        <v>23</v>
      </c>
      <c r="D24" s="18" t="s">
        <v>7</v>
      </c>
      <c r="E24" s="38">
        <v>1</v>
      </c>
      <c r="F24" s="29"/>
      <c r="G24" s="29"/>
      <c r="H24" s="29"/>
      <c r="I24" s="144" t="s">
        <v>93</v>
      </c>
      <c r="J24" s="79"/>
    </row>
    <row r="25" spans="2:10">
      <c r="B25" s="32"/>
      <c r="C25" s="29"/>
      <c r="D25" s="18"/>
      <c r="E25" s="77"/>
      <c r="F25" s="29"/>
      <c r="G25" s="29"/>
      <c r="H25" s="29"/>
      <c r="J25" s="79"/>
    </row>
    <row r="26" spans="2:10" ht="17" thickBot="1">
      <c r="B26" s="32"/>
      <c r="C26" s="13" t="s">
        <v>6</v>
      </c>
      <c r="D26" s="75"/>
      <c r="E26" s="77"/>
      <c r="J26" s="79"/>
    </row>
    <row r="27" spans="2:10" ht="17" thickBot="1">
      <c r="B27" s="32"/>
      <c r="C27" s="29" t="s">
        <v>31</v>
      </c>
      <c r="D27" s="18" t="s">
        <v>1</v>
      </c>
      <c r="E27" s="38">
        <v>0</v>
      </c>
      <c r="F27" s="29"/>
      <c r="G27" s="29"/>
      <c r="H27" s="29"/>
      <c r="I27" s="144" t="s">
        <v>97</v>
      </c>
      <c r="J27" s="79"/>
    </row>
    <row r="28" spans="2:10" ht="17" thickBot="1">
      <c r="B28" s="32"/>
      <c r="C28" s="29" t="s">
        <v>32</v>
      </c>
      <c r="D28" s="18" t="s">
        <v>1</v>
      </c>
      <c r="E28" s="38">
        <f>'Research data'!E12</f>
        <v>25</v>
      </c>
      <c r="F28" s="29"/>
      <c r="G28" s="29"/>
      <c r="H28" s="29"/>
      <c r="I28" s="144" t="s">
        <v>71</v>
      </c>
      <c r="J28" s="79"/>
    </row>
    <row r="29" spans="2:10" ht="17" thickBot="1">
      <c r="B29" s="32"/>
      <c r="C29" s="29" t="s">
        <v>22</v>
      </c>
      <c r="D29" s="18" t="s">
        <v>3</v>
      </c>
      <c r="E29" s="38">
        <v>0</v>
      </c>
      <c r="F29" s="29"/>
      <c r="G29" s="29"/>
      <c r="H29" s="29"/>
      <c r="I29" s="144" t="s">
        <v>93</v>
      </c>
      <c r="J29" s="79"/>
    </row>
    <row r="30" spans="2:10" ht="20" customHeight="1" thickBot="1">
      <c r="B30" s="33"/>
      <c r="C30" s="34"/>
      <c r="D30" s="34"/>
      <c r="E30" s="34"/>
      <c r="F30" s="34"/>
      <c r="G30" s="34"/>
      <c r="H30" s="34"/>
      <c r="I30" s="34"/>
      <c r="J30" s="3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H18"/>
  <sheetViews>
    <sheetView workbookViewId="0">
      <selection activeCell="C11" sqref="C11"/>
    </sheetView>
  </sheetViews>
  <sheetFormatPr baseColWidth="10" defaultColWidth="10.7109375" defaultRowHeight="16"/>
  <cols>
    <col min="1" max="2" width="3.42578125" style="54" customWidth="1"/>
    <col min="3" max="3" width="35.85546875" style="54" customWidth="1"/>
    <col min="4" max="4" width="12.42578125" style="54" customWidth="1"/>
    <col min="5" max="5" width="10.7109375" style="54" customWidth="1"/>
    <col min="6" max="6" width="4.7109375" style="54" customWidth="1"/>
    <col min="7" max="7" width="9.85546875" style="55" customWidth="1"/>
    <col min="8" max="8" width="60" style="54" customWidth="1"/>
    <col min="9" max="16384" width="10.7109375" style="54"/>
  </cols>
  <sheetData>
    <row r="1" spans="2:8" ht="17" thickBot="1"/>
    <row r="2" spans="2:8">
      <c r="B2" s="56"/>
      <c r="C2" s="57"/>
      <c r="D2" s="57"/>
      <c r="E2" s="57"/>
      <c r="F2" s="57"/>
      <c r="G2" s="58"/>
      <c r="H2" s="92"/>
    </row>
    <row r="3" spans="2:8" s="13" customFormat="1">
      <c r="B3" s="19"/>
      <c r="C3" s="82" t="s">
        <v>56</v>
      </c>
      <c r="D3" s="82" t="s">
        <v>10</v>
      </c>
      <c r="E3" s="82" t="s">
        <v>50</v>
      </c>
      <c r="F3" s="82"/>
      <c r="G3" s="52" t="s">
        <v>71</v>
      </c>
      <c r="H3" s="93" t="s">
        <v>60</v>
      </c>
    </row>
    <row r="4" spans="2:8">
      <c r="B4" s="59"/>
      <c r="C4" s="60"/>
      <c r="D4" s="60"/>
      <c r="E4" s="61"/>
      <c r="F4" s="61"/>
      <c r="G4" s="81"/>
      <c r="H4" s="94"/>
    </row>
    <row r="5" spans="2:8" ht="17" thickBot="1">
      <c r="B5" s="59"/>
      <c r="C5" s="27" t="s">
        <v>55</v>
      </c>
      <c r="D5" s="27"/>
      <c r="E5" s="9"/>
      <c r="F5" s="9"/>
      <c r="G5" s="9"/>
      <c r="H5" s="95"/>
    </row>
    <row r="6" spans="2:8" ht="17" thickBot="1">
      <c r="B6" s="59"/>
      <c r="C6" s="113" t="s">
        <v>24</v>
      </c>
      <c r="D6" s="62" t="s">
        <v>37</v>
      </c>
      <c r="E6" s="110">
        <f>G6</f>
        <v>50</v>
      </c>
      <c r="F6" s="63"/>
      <c r="G6" s="110">
        <f>Notes!E15</f>
        <v>50</v>
      </c>
      <c r="H6" s="95"/>
    </row>
    <row r="7" spans="2:8" ht="17" thickBot="1">
      <c r="B7" s="59"/>
      <c r="C7" s="113" t="s">
        <v>36</v>
      </c>
      <c r="D7" s="90" t="s">
        <v>2</v>
      </c>
      <c r="E7" s="110">
        <f>G7</f>
        <v>1</v>
      </c>
      <c r="F7" s="63"/>
      <c r="G7" s="110">
        <f>Notes!E9</f>
        <v>1</v>
      </c>
      <c r="H7" s="96"/>
    </row>
    <row r="8" spans="2:8" ht="17" thickBot="1">
      <c r="B8" s="59"/>
      <c r="C8" s="113" t="s">
        <v>21</v>
      </c>
      <c r="D8" s="111" t="s">
        <v>2</v>
      </c>
      <c r="E8" s="110">
        <f>G8</f>
        <v>0.9</v>
      </c>
      <c r="F8" s="112"/>
      <c r="G8" s="110">
        <f>Notes!E13</f>
        <v>0.9</v>
      </c>
      <c r="H8" s="96"/>
    </row>
    <row r="9" spans="2:8" ht="17" thickBot="1">
      <c r="B9" s="59"/>
      <c r="C9" s="113" t="s">
        <v>67</v>
      </c>
      <c r="D9" s="111" t="s">
        <v>68</v>
      </c>
      <c r="E9" s="110">
        <f>G9</f>
        <v>7900</v>
      </c>
      <c r="F9" s="63"/>
      <c r="G9" s="64">
        <f>Notes!E11</f>
        <v>7900</v>
      </c>
      <c r="H9" s="96"/>
    </row>
    <row r="10" spans="2:8">
      <c r="B10" s="59"/>
      <c r="C10" s="91"/>
      <c r="E10" s="65"/>
      <c r="F10" s="65"/>
      <c r="G10" s="65"/>
      <c r="H10" s="95"/>
    </row>
    <row r="11" spans="2:8" ht="17" thickBot="1">
      <c r="B11" s="59"/>
      <c r="C11" s="27" t="s">
        <v>6</v>
      </c>
      <c r="D11" s="27"/>
      <c r="E11" s="10"/>
      <c r="F11" s="10"/>
      <c r="G11" s="11"/>
      <c r="H11" s="97"/>
    </row>
    <row r="12" spans="2:8" ht="17" thickBot="1">
      <c r="B12" s="59"/>
      <c r="C12" s="68" t="s">
        <v>4</v>
      </c>
      <c r="D12" s="62" t="s">
        <v>1</v>
      </c>
      <c r="E12" s="69">
        <f>G12</f>
        <v>25</v>
      </c>
      <c r="F12" s="65"/>
      <c r="G12" s="64">
        <f>Notes!E23</f>
        <v>25</v>
      </c>
      <c r="H12" s="104"/>
    </row>
    <row r="13" spans="2:8">
      <c r="B13" s="59"/>
      <c r="C13" s="27"/>
      <c r="D13" s="27"/>
      <c r="E13" s="11"/>
      <c r="F13" s="11"/>
      <c r="G13" s="66"/>
      <c r="H13" s="95"/>
    </row>
    <row r="14" spans="2:8" ht="17" thickBot="1">
      <c r="B14" s="59"/>
      <c r="C14" s="12" t="s">
        <v>57</v>
      </c>
      <c r="D14" s="12"/>
      <c r="E14" s="11"/>
      <c r="F14" s="11"/>
      <c r="G14" s="11"/>
      <c r="H14" s="95"/>
    </row>
    <row r="15" spans="2:8" ht="17" thickBot="1">
      <c r="B15" s="59"/>
      <c r="C15" s="146" t="s">
        <v>85</v>
      </c>
      <c r="D15" s="80" t="s">
        <v>20</v>
      </c>
      <c r="E15" s="69">
        <f>G15</f>
        <v>6000000</v>
      </c>
      <c r="F15" s="11"/>
      <c r="G15" s="67">
        <f>Notes!E18</f>
        <v>6000000</v>
      </c>
      <c r="H15" s="98"/>
    </row>
    <row r="16" spans="2:8" ht="17" thickBot="1">
      <c r="B16" s="59"/>
      <c r="C16" s="152" t="s">
        <v>58</v>
      </c>
      <c r="D16" s="153" t="s">
        <v>89</v>
      </c>
      <c r="E16" s="145">
        <f>G16</f>
        <v>200000</v>
      </c>
      <c r="F16" s="11"/>
      <c r="G16" s="69">
        <f>Notes!E21</f>
        <v>200000</v>
      </c>
      <c r="H16" s="98"/>
    </row>
    <row r="17" spans="2:8" ht="17" thickBot="1">
      <c r="B17" s="59"/>
      <c r="C17" s="83" t="s">
        <v>59</v>
      </c>
      <c r="D17" s="62" t="s">
        <v>34</v>
      </c>
      <c r="E17" s="69">
        <f>G17</f>
        <v>0</v>
      </c>
      <c r="F17" s="65"/>
      <c r="G17" s="69">
        <f>Notes!E25</f>
        <v>0</v>
      </c>
      <c r="H17" s="98"/>
    </row>
    <row r="18" spans="2:8" ht="17" thickBot="1">
      <c r="B18" s="99"/>
      <c r="C18" s="100"/>
      <c r="D18" s="100"/>
      <c r="E18" s="100"/>
      <c r="F18" s="100"/>
      <c r="G18" s="101"/>
      <c r="H18" s="10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22"/>
  <sheetViews>
    <sheetView workbookViewId="0">
      <selection activeCell="J7" sqref="J7"/>
    </sheetView>
  </sheetViews>
  <sheetFormatPr baseColWidth="10" defaultColWidth="33.140625" defaultRowHeight="16"/>
  <cols>
    <col min="1" max="1" width="3.28515625" style="39" customWidth="1"/>
    <col min="2" max="2" width="2.42578125" style="39" customWidth="1"/>
    <col min="3" max="3" width="35.42578125" style="39" customWidth="1"/>
    <col min="4" max="4" width="3.140625" style="39" customWidth="1"/>
    <col min="5" max="5" width="14.85546875" style="39" customWidth="1"/>
    <col min="6" max="6" width="10.28515625" style="39" customWidth="1"/>
    <col min="7" max="9" width="12.140625" style="39" customWidth="1"/>
    <col min="10" max="10" width="35.140625" style="40" customWidth="1"/>
    <col min="11" max="11" width="37.42578125" style="39" customWidth="1"/>
    <col min="12" max="16384" width="33.140625" style="39"/>
  </cols>
  <sheetData>
    <row r="1" spans="1:11" ht="17" thickBot="1"/>
    <row r="2" spans="1:11">
      <c r="B2" s="41"/>
      <c r="C2" s="42"/>
      <c r="D2" s="42"/>
      <c r="E2" s="42"/>
      <c r="F2" s="42"/>
      <c r="G2" s="42"/>
      <c r="H2" s="42"/>
      <c r="I2" s="42"/>
      <c r="J2" s="43"/>
      <c r="K2" s="156"/>
    </row>
    <row r="3" spans="1:11">
      <c r="B3" s="44"/>
      <c r="C3" s="157" t="s">
        <v>17</v>
      </c>
      <c r="D3" s="157"/>
      <c r="E3" s="157"/>
      <c r="F3" s="157"/>
      <c r="G3" s="157"/>
      <c r="H3" s="157"/>
      <c r="I3" s="157"/>
      <c r="J3" s="158"/>
      <c r="K3" s="159"/>
    </row>
    <row r="4" spans="1:11">
      <c r="B4" s="44"/>
      <c r="C4" s="155"/>
      <c r="D4" s="155"/>
      <c r="E4" s="155"/>
      <c r="F4" s="155"/>
      <c r="G4" s="155"/>
      <c r="H4" s="155"/>
      <c r="I4" s="155"/>
      <c r="J4" s="160"/>
      <c r="K4" s="159"/>
    </row>
    <row r="5" spans="1:11">
      <c r="B5" s="45"/>
      <c r="C5" s="46" t="s">
        <v>76</v>
      </c>
      <c r="D5" s="46"/>
      <c r="E5" s="46" t="s">
        <v>0</v>
      </c>
      <c r="F5" s="46" t="s">
        <v>14</v>
      </c>
      <c r="G5" s="46" t="s">
        <v>18</v>
      </c>
      <c r="H5" s="46" t="s">
        <v>63</v>
      </c>
      <c r="I5" s="46" t="s">
        <v>65</v>
      </c>
      <c r="J5" s="47" t="s">
        <v>64</v>
      </c>
      <c r="K5" s="161" t="s">
        <v>11</v>
      </c>
    </row>
    <row r="6" spans="1:11">
      <c r="B6" s="44"/>
      <c r="C6" s="157"/>
      <c r="D6" s="157"/>
      <c r="E6" s="157"/>
      <c r="F6" s="157"/>
      <c r="G6" s="157"/>
      <c r="H6" s="157"/>
      <c r="I6" s="157"/>
      <c r="J6" s="158"/>
      <c r="K6" s="162"/>
    </row>
    <row r="7" spans="1:11" ht="17">
      <c r="B7" s="44"/>
      <c r="C7" s="163" t="s">
        <v>77</v>
      </c>
      <c r="D7" s="164"/>
      <c r="E7" s="163" t="s">
        <v>71</v>
      </c>
      <c r="F7" s="165" t="s">
        <v>78</v>
      </c>
      <c r="G7" s="166" t="s">
        <v>80</v>
      </c>
      <c r="H7" s="166" t="s">
        <v>79</v>
      </c>
      <c r="I7" s="166" t="s">
        <v>81</v>
      </c>
      <c r="J7" s="166" t="s">
        <v>98</v>
      </c>
      <c r="K7" s="167" t="s">
        <v>82</v>
      </c>
    </row>
    <row r="8" spans="1:11">
      <c r="B8" s="44"/>
      <c r="C8" s="164"/>
      <c r="D8" s="164"/>
      <c r="E8" s="163"/>
      <c r="F8" s="165"/>
      <c r="G8" s="166"/>
      <c r="H8" s="166"/>
      <c r="I8" s="166"/>
      <c r="J8" s="166"/>
      <c r="K8" s="167"/>
    </row>
    <row r="9" spans="1:11">
      <c r="A9" s="155"/>
      <c r="B9" s="44"/>
      <c r="C9" s="164"/>
      <c r="D9" s="164"/>
      <c r="E9" s="163"/>
      <c r="F9" s="165"/>
      <c r="G9" s="166"/>
      <c r="H9" s="166"/>
      <c r="I9" s="166"/>
      <c r="J9" s="166"/>
      <c r="K9" s="167"/>
    </row>
    <row r="10" spans="1:11">
      <c r="A10" s="155"/>
      <c r="B10" s="44"/>
      <c r="C10" s="164"/>
      <c r="D10" s="164"/>
      <c r="E10" s="163"/>
      <c r="F10" s="165"/>
      <c r="G10" s="166"/>
      <c r="H10" s="166"/>
      <c r="I10" s="166"/>
      <c r="J10" s="166"/>
      <c r="K10" s="167"/>
    </row>
    <row r="11" spans="1:11" ht="17" thickBot="1">
      <c r="A11" s="155"/>
      <c r="B11" s="168"/>
      <c r="C11" s="169"/>
      <c r="D11" s="169"/>
      <c r="E11" s="170"/>
      <c r="F11" s="169"/>
      <c r="G11" s="171"/>
      <c r="H11" s="171"/>
      <c r="I11" s="169"/>
      <c r="J11" s="172"/>
      <c r="K11" s="173"/>
    </row>
    <row r="12" spans="1:11">
      <c r="A12" s="155"/>
      <c r="B12" s="155"/>
      <c r="C12" s="48"/>
      <c r="D12" s="48"/>
      <c r="F12" s="48"/>
      <c r="G12" s="53"/>
      <c r="H12" s="53"/>
      <c r="I12" s="48"/>
      <c r="J12" s="51"/>
      <c r="K12" s="49"/>
    </row>
    <row r="13" spans="1:11">
      <c r="A13" s="155"/>
      <c r="B13" s="155"/>
      <c r="C13" s="48"/>
      <c r="D13" s="48"/>
      <c r="F13" s="48"/>
      <c r="G13" s="53"/>
      <c r="H13" s="53"/>
      <c r="I13" s="48"/>
      <c r="J13" s="51"/>
      <c r="K13" s="49"/>
    </row>
    <row r="14" spans="1:11">
      <c r="A14" s="155"/>
      <c r="B14" s="155"/>
      <c r="C14" s="50"/>
      <c r="D14" s="48"/>
      <c r="F14" s="48"/>
      <c r="G14" s="53"/>
      <c r="H14" s="53"/>
      <c r="I14" s="48"/>
      <c r="J14" s="51"/>
      <c r="K14" s="49"/>
    </row>
    <row r="15" spans="1:11">
      <c r="A15" s="155"/>
      <c r="B15" s="155"/>
      <c r="C15" s="50"/>
      <c r="D15" s="48"/>
      <c r="F15" s="48"/>
      <c r="G15" s="53"/>
      <c r="H15" s="53"/>
      <c r="I15" s="48"/>
      <c r="J15" s="51"/>
      <c r="K15" s="49"/>
    </row>
    <row r="16" spans="1:11">
      <c r="A16" s="155"/>
      <c r="B16" s="155"/>
      <c r="C16" s="50"/>
      <c r="D16" s="48"/>
      <c r="F16" s="48"/>
      <c r="G16" s="53"/>
      <c r="H16" s="53"/>
      <c r="I16" s="48"/>
      <c r="J16" s="51"/>
      <c r="K16" s="48"/>
    </row>
    <row r="17" spans="1:3">
      <c r="A17" s="155"/>
      <c r="B17" s="155"/>
    </row>
    <row r="18" spans="1:3">
      <c r="A18" s="155"/>
      <c r="B18" s="155"/>
      <c r="C18" s="50"/>
    </row>
    <row r="19" spans="1:3">
      <c r="A19" s="155"/>
      <c r="B19" s="155"/>
      <c r="C19" s="108"/>
    </row>
    <row r="20" spans="1:3">
      <c r="A20" s="155"/>
      <c r="B20" s="155"/>
    </row>
    <row r="21" spans="1:3">
      <c r="A21" s="155"/>
      <c r="B21" s="155"/>
    </row>
    <row r="22" spans="1:3">
      <c r="A22" s="155"/>
      <c r="B22" s="15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R105"/>
  <sheetViews>
    <sheetView zoomScaleNormal="100" workbookViewId="0">
      <selection activeCell="D61" sqref="D61"/>
    </sheetView>
  </sheetViews>
  <sheetFormatPr baseColWidth="10" defaultColWidth="10.7109375" defaultRowHeight="16"/>
  <cols>
    <col min="1" max="1" width="5.85546875" style="84" customWidth="1"/>
    <col min="2" max="2" width="4.7109375" style="84" customWidth="1"/>
    <col min="3" max="3" width="11.28515625" style="84" customWidth="1"/>
    <col min="4" max="4" width="42.42578125" style="84" customWidth="1"/>
    <col min="5" max="6" width="11.28515625" style="84" customWidth="1"/>
    <col min="7" max="7" width="34.28515625" style="84" customWidth="1"/>
    <col min="8" max="16384" width="10.7109375" style="84"/>
  </cols>
  <sheetData>
    <row r="2" spans="2:18" ht="17" thickBot="1"/>
    <row r="3" spans="2:18" s="13" customFormat="1">
      <c r="B3" s="87"/>
      <c r="C3" s="88" t="s">
        <v>0</v>
      </c>
      <c r="D3" s="88" t="s">
        <v>56</v>
      </c>
      <c r="E3" s="88" t="s">
        <v>5</v>
      </c>
      <c r="F3" s="88" t="s">
        <v>10</v>
      </c>
      <c r="G3" s="88"/>
      <c r="H3" s="88" t="s">
        <v>62</v>
      </c>
      <c r="I3" s="88"/>
      <c r="J3" s="88"/>
      <c r="K3" s="88"/>
      <c r="L3" s="88"/>
      <c r="M3" s="88"/>
      <c r="N3" s="88"/>
      <c r="O3" s="88"/>
      <c r="P3" s="88"/>
      <c r="Q3" s="88"/>
      <c r="R3" s="89"/>
    </row>
    <row r="4" spans="2:18">
      <c r="B4" s="85"/>
      <c r="R4" s="86"/>
    </row>
    <row r="5" spans="2:18">
      <c r="B5" s="85"/>
      <c r="R5" s="86"/>
    </row>
    <row r="6" spans="2:18">
      <c r="B6" s="85"/>
      <c r="C6" s="140" t="s">
        <v>71</v>
      </c>
      <c r="R6" s="86"/>
    </row>
    <row r="7" spans="2:18">
      <c r="B7" s="85"/>
      <c r="C7" s="109"/>
      <c r="D7" s="140" t="s">
        <v>73</v>
      </c>
      <c r="E7" s="143">
        <v>1</v>
      </c>
      <c r="F7" s="140" t="s">
        <v>3</v>
      </c>
      <c r="R7" s="86"/>
    </row>
    <row r="8" spans="2:18" ht="17" thickBot="1">
      <c r="B8" s="85"/>
      <c r="C8" s="109"/>
      <c r="D8" s="140" t="s">
        <v>74</v>
      </c>
      <c r="E8" s="143">
        <v>1</v>
      </c>
      <c r="F8" s="140" t="s">
        <v>3</v>
      </c>
      <c r="R8" s="86"/>
    </row>
    <row r="9" spans="2:18" ht="17" thickBot="1">
      <c r="B9" s="85"/>
      <c r="D9" s="140" t="s">
        <v>36</v>
      </c>
      <c r="E9" s="148">
        <f>E8/E7</f>
        <v>1</v>
      </c>
      <c r="G9" s="13"/>
      <c r="R9" s="86"/>
    </row>
    <row r="10" spans="2:18" ht="17" thickBot="1">
      <c r="B10" s="85"/>
      <c r="H10" s="109"/>
      <c r="I10" s="109"/>
      <c r="R10" s="86"/>
    </row>
    <row r="11" spans="2:18" ht="17" thickBot="1">
      <c r="B11" s="85"/>
      <c r="D11" s="140" t="s">
        <v>67</v>
      </c>
      <c r="E11" s="149">
        <v>7900</v>
      </c>
      <c r="F11" s="140" t="s">
        <v>72</v>
      </c>
      <c r="H11" s="109"/>
      <c r="I11" s="109"/>
      <c r="R11" s="86"/>
    </row>
    <row r="12" spans="2:18" ht="17" thickBot="1">
      <c r="B12" s="85"/>
      <c r="H12" s="109"/>
      <c r="I12" s="109"/>
      <c r="R12" s="86"/>
    </row>
    <row r="13" spans="2:18" ht="17" thickBot="1">
      <c r="B13" s="85"/>
      <c r="C13" s="109"/>
      <c r="D13" s="140" t="s">
        <v>21</v>
      </c>
      <c r="E13" s="150">
        <f>0.9</f>
        <v>0.9</v>
      </c>
      <c r="F13" s="140" t="s">
        <v>3</v>
      </c>
      <c r="I13" s="109"/>
      <c r="R13" s="86"/>
    </row>
    <row r="14" spans="2:18" ht="17" thickBot="1">
      <c r="B14" s="85"/>
      <c r="R14" s="86"/>
    </row>
    <row r="15" spans="2:18" ht="17" thickBot="1">
      <c r="B15" s="85"/>
      <c r="D15" s="140" t="s">
        <v>24</v>
      </c>
      <c r="E15" s="148">
        <f>50</f>
        <v>50</v>
      </c>
      <c r="F15" s="140" t="s">
        <v>75</v>
      </c>
      <c r="R15" s="86"/>
    </row>
    <row r="16" spans="2:18">
      <c r="B16" s="85"/>
      <c r="R16" s="86"/>
    </row>
    <row r="17" spans="2:18" ht="17" thickBot="1">
      <c r="B17" s="85"/>
      <c r="D17" s="140" t="s">
        <v>83</v>
      </c>
      <c r="E17" s="84">
        <v>0.12</v>
      </c>
      <c r="F17" s="140" t="s">
        <v>84</v>
      </c>
      <c r="H17" s="109"/>
      <c r="R17" s="86"/>
    </row>
    <row r="18" spans="2:18" ht="17" thickBot="1">
      <c r="B18" s="85"/>
      <c r="D18" s="140" t="s">
        <v>25</v>
      </c>
      <c r="E18" s="147">
        <f>E17*1000000*E15</f>
        <v>6000000</v>
      </c>
      <c r="F18" s="140" t="s">
        <v>20</v>
      </c>
      <c r="R18" s="86"/>
    </row>
    <row r="19" spans="2:18">
      <c r="B19" s="85"/>
      <c r="R19" s="86"/>
    </row>
    <row r="20" spans="2:18" ht="17" thickBot="1">
      <c r="B20" s="85"/>
      <c r="D20" s="140" t="s">
        <v>86</v>
      </c>
      <c r="E20" s="84">
        <v>4.0000000000000001E-3</v>
      </c>
      <c r="F20" s="140" t="s">
        <v>87</v>
      </c>
      <c r="R20" s="86"/>
    </row>
    <row r="21" spans="2:18" ht="17" thickBot="1">
      <c r="B21" s="85"/>
      <c r="D21" s="84" t="s">
        <v>28</v>
      </c>
      <c r="E21" s="147">
        <f>E20*1000000*E15</f>
        <v>200000</v>
      </c>
      <c r="F21" s="140" t="s">
        <v>88</v>
      </c>
      <c r="R21" s="86"/>
    </row>
    <row r="22" spans="2:18" ht="17" thickBot="1">
      <c r="B22" s="85"/>
      <c r="R22" s="86"/>
    </row>
    <row r="23" spans="2:18" ht="17" thickBot="1">
      <c r="B23" s="85"/>
      <c r="D23" s="140" t="s">
        <v>32</v>
      </c>
      <c r="E23" s="147">
        <f>25</f>
        <v>25</v>
      </c>
      <c r="F23" s="140" t="s">
        <v>92</v>
      </c>
      <c r="R23" s="86"/>
    </row>
    <row r="24" spans="2:18" ht="17" thickBot="1">
      <c r="B24" s="85"/>
      <c r="R24" s="86"/>
    </row>
    <row r="25" spans="2:18" ht="17" thickBot="1">
      <c r="B25" s="85"/>
      <c r="D25" s="140" t="s">
        <v>30</v>
      </c>
      <c r="E25" s="154">
        <f>0</f>
        <v>0</v>
      </c>
      <c r="F25" s="140" t="s">
        <v>94</v>
      </c>
      <c r="G25" s="140" t="s">
        <v>95</v>
      </c>
      <c r="R25" s="86"/>
    </row>
    <row r="26" spans="2:18">
      <c r="B26" s="85"/>
      <c r="R26" s="86"/>
    </row>
    <row r="27" spans="2:18">
      <c r="B27" s="85"/>
      <c r="R27" s="86"/>
    </row>
    <row r="28" spans="2:18">
      <c r="B28" s="85"/>
      <c r="R28" s="86"/>
    </row>
    <row r="29" spans="2:18">
      <c r="B29" s="85"/>
      <c r="R29" s="86"/>
    </row>
    <row r="30" spans="2:18">
      <c r="B30" s="85"/>
      <c r="R30" s="86"/>
    </row>
    <row r="31" spans="2:18">
      <c r="B31" s="85"/>
      <c r="R31" s="86"/>
    </row>
    <row r="32" spans="2:18">
      <c r="B32" s="85"/>
      <c r="D32" s="28"/>
      <c r="R32" s="86"/>
    </row>
    <row r="33" spans="2:18">
      <c r="B33" s="85"/>
      <c r="C33" s="109"/>
      <c r="D33" s="28"/>
      <c r="E33" s="109"/>
      <c r="F33" s="109"/>
      <c r="R33" s="86"/>
    </row>
    <row r="34" spans="2:18">
      <c r="B34" s="85"/>
      <c r="C34" s="109"/>
      <c r="D34" s="140"/>
      <c r="E34" s="109"/>
      <c r="F34" s="109"/>
      <c r="R34" s="86"/>
    </row>
    <row r="35" spans="2:18">
      <c r="B35" s="85"/>
      <c r="D35" s="28"/>
      <c r="R35" s="86"/>
    </row>
    <row r="36" spans="2:18">
      <c r="B36" s="85"/>
      <c r="C36" s="109"/>
      <c r="E36" s="109"/>
      <c r="F36" s="109"/>
      <c r="J36" s="109"/>
      <c r="R36" s="86"/>
    </row>
    <row r="37" spans="2:18">
      <c r="B37" s="85"/>
      <c r="C37" s="109"/>
      <c r="D37" s="109"/>
      <c r="E37" s="109"/>
      <c r="F37" s="109"/>
      <c r="I37" s="109"/>
      <c r="R37" s="86"/>
    </row>
    <row r="38" spans="2:18">
      <c r="B38" s="85"/>
      <c r="R38" s="86"/>
    </row>
    <row r="39" spans="2:18">
      <c r="B39" s="85"/>
      <c r="C39" s="109"/>
      <c r="E39" s="109"/>
      <c r="F39" s="109"/>
      <c r="G39" s="106"/>
      <c r="I39" s="109"/>
      <c r="R39" s="86"/>
    </row>
    <row r="40" spans="2:18">
      <c r="B40" s="85"/>
      <c r="G40" s="109"/>
      <c r="I40" s="103"/>
      <c r="R40" s="86"/>
    </row>
    <row r="41" spans="2:18">
      <c r="B41" s="85"/>
      <c r="G41" s="103"/>
      <c r="I41" s="103"/>
      <c r="R41" s="86"/>
    </row>
    <row r="42" spans="2:18">
      <c r="B42" s="85"/>
      <c r="C42" s="109"/>
      <c r="D42" s="109"/>
      <c r="E42" s="109"/>
      <c r="F42" s="109"/>
      <c r="R42" s="86"/>
    </row>
    <row r="43" spans="2:18">
      <c r="B43" s="85"/>
      <c r="C43" s="109"/>
      <c r="D43" s="109"/>
      <c r="E43" s="109"/>
      <c r="F43" s="109"/>
      <c r="I43" s="109"/>
      <c r="R43" s="86"/>
    </row>
    <row r="44" spans="2:18">
      <c r="B44" s="85"/>
      <c r="R44" s="86"/>
    </row>
    <row r="45" spans="2:18">
      <c r="B45" s="85"/>
      <c r="C45" s="109"/>
      <c r="D45" s="109"/>
      <c r="E45" s="109"/>
      <c r="F45" s="109"/>
      <c r="I45" s="109"/>
      <c r="J45" s="109"/>
      <c r="R45" s="86"/>
    </row>
    <row r="46" spans="2:18">
      <c r="B46" s="85"/>
      <c r="I46" s="109"/>
      <c r="R46" s="86"/>
    </row>
    <row r="47" spans="2:18">
      <c r="B47" s="85"/>
      <c r="I47" s="109"/>
      <c r="R47" s="86"/>
    </row>
    <row r="48" spans="2:18">
      <c r="B48" s="85"/>
      <c r="R48" s="86"/>
    </row>
    <row r="49" spans="2:18">
      <c r="B49" s="85"/>
      <c r="R49" s="86"/>
    </row>
    <row r="50" spans="2:18">
      <c r="B50" s="85"/>
      <c r="G50" s="109"/>
      <c r="R50" s="86"/>
    </row>
    <row r="51" spans="2:18">
      <c r="B51" s="85"/>
      <c r="G51" s="109"/>
      <c r="R51" s="86"/>
    </row>
    <row r="52" spans="2:18">
      <c r="B52" s="85"/>
      <c r="G52" s="109"/>
      <c r="R52" s="86"/>
    </row>
    <row r="53" spans="2:18">
      <c r="B53" s="85"/>
      <c r="R53" s="86"/>
    </row>
    <row r="54" spans="2:18">
      <c r="B54" s="85"/>
      <c r="G54" s="115"/>
      <c r="I54" s="115"/>
      <c r="R54" s="86"/>
    </row>
    <row r="55" spans="2:18">
      <c r="B55" s="85"/>
      <c r="G55" s="115"/>
      <c r="R55" s="86"/>
    </row>
    <row r="56" spans="2:18">
      <c r="B56" s="85"/>
      <c r="R56" s="86"/>
    </row>
    <row r="57" spans="2:18">
      <c r="B57" s="85"/>
      <c r="R57" s="86"/>
    </row>
    <row r="58" spans="2:18">
      <c r="B58" s="85"/>
      <c r="R58" s="86"/>
    </row>
    <row r="59" spans="2:18">
      <c r="B59" s="85"/>
      <c r="R59" s="86"/>
    </row>
    <row r="60" spans="2:18">
      <c r="B60" s="85"/>
      <c r="R60" s="86"/>
    </row>
    <row r="61" spans="2:18">
      <c r="B61" s="85"/>
      <c r="R61" s="86"/>
    </row>
    <row r="62" spans="2:18">
      <c r="B62" s="85"/>
      <c r="R62" s="86"/>
    </row>
    <row r="63" spans="2:18">
      <c r="B63" s="85"/>
      <c r="R63" s="86"/>
    </row>
    <row r="64" spans="2:18">
      <c r="B64" s="85"/>
      <c r="R64" s="86"/>
    </row>
    <row r="65" spans="2:18">
      <c r="B65" s="85"/>
      <c r="R65" s="86"/>
    </row>
    <row r="66" spans="2:18">
      <c r="B66" s="85"/>
      <c r="R66" s="86"/>
    </row>
    <row r="67" spans="2:18">
      <c r="B67" s="85"/>
      <c r="R67" s="86"/>
    </row>
    <row r="68" spans="2:18">
      <c r="B68" s="85"/>
      <c r="R68" s="86"/>
    </row>
    <row r="69" spans="2:18">
      <c r="B69" s="85"/>
      <c r="R69" s="86"/>
    </row>
    <row r="70" spans="2:18">
      <c r="B70" s="85"/>
      <c r="R70" s="86"/>
    </row>
    <row r="71" spans="2:18">
      <c r="B71" s="85"/>
      <c r="R71" s="86"/>
    </row>
    <row r="72" spans="2:18">
      <c r="B72" s="85"/>
      <c r="R72" s="86"/>
    </row>
    <row r="73" spans="2:18">
      <c r="B73" s="85"/>
      <c r="R73" s="86"/>
    </row>
    <row r="74" spans="2:18">
      <c r="B74" s="85"/>
      <c r="R74" s="86"/>
    </row>
    <row r="75" spans="2:18">
      <c r="B75" s="85"/>
      <c r="R75" s="86"/>
    </row>
    <row r="76" spans="2:18">
      <c r="B76" s="105"/>
      <c r="R76" s="86"/>
    </row>
    <row r="77" spans="2:18">
      <c r="B77" s="85"/>
      <c r="C77" s="106"/>
      <c r="D77" s="106"/>
      <c r="E77" s="106"/>
      <c r="F77" s="106"/>
      <c r="R77" s="86"/>
    </row>
    <row r="78" spans="2:18">
      <c r="B78" s="85"/>
      <c r="R78" s="86"/>
    </row>
    <row r="79" spans="2:18">
      <c r="B79" s="85"/>
      <c r="R79" s="86"/>
    </row>
    <row r="80" spans="2:18">
      <c r="B80" s="85"/>
      <c r="R80" s="86"/>
    </row>
    <row r="81" spans="2:18">
      <c r="B81" s="85"/>
      <c r="G81" s="106"/>
      <c r="I81" s="106"/>
      <c r="R81" s="86"/>
    </row>
    <row r="82" spans="2:18">
      <c r="B82" s="85"/>
      <c r="G82" s="106"/>
      <c r="I82" s="106"/>
      <c r="R82" s="86"/>
    </row>
    <row r="83" spans="2:18">
      <c r="B83" s="85"/>
      <c r="R83" s="86"/>
    </row>
    <row r="84" spans="2:18">
      <c r="B84" s="85"/>
      <c r="R84" s="86"/>
    </row>
    <row r="85" spans="2:18">
      <c r="B85" s="85"/>
      <c r="R85" s="86"/>
    </row>
    <row r="86" spans="2:18">
      <c r="B86" s="85"/>
      <c r="R86" s="86"/>
    </row>
    <row r="87" spans="2:18">
      <c r="B87" s="85"/>
      <c r="R87" s="86"/>
    </row>
    <row r="88" spans="2:18">
      <c r="B88" s="85"/>
      <c r="R88" s="86"/>
    </row>
    <row r="89" spans="2:18">
      <c r="B89" s="85"/>
      <c r="R89" s="86"/>
    </row>
    <row r="90" spans="2:18">
      <c r="B90" s="85"/>
      <c r="R90" s="86"/>
    </row>
    <row r="91" spans="2:18">
      <c r="B91" s="85"/>
      <c r="R91" s="86"/>
    </row>
    <row r="92" spans="2:18">
      <c r="B92" s="85"/>
      <c r="R92" s="86"/>
    </row>
    <row r="93" spans="2:18">
      <c r="B93" s="85"/>
      <c r="G93" s="106"/>
      <c r="R93" s="86"/>
    </row>
    <row r="94" spans="2:18">
      <c r="B94" s="85"/>
      <c r="G94" s="107"/>
      <c r="I94" s="106"/>
      <c r="R94" s="86"/>
    </row>
    <row r="95" spans="2:18">
      <c r="B95" s="85"/>
      <c r="G95" s="107"/>
      <c r="R95" s="86"/>
    </row>
    <row r="96" spans="2:18">
      <c r="B96" s="85"/>
      <c r="R96" s="86"/>
    </row>
    <row r="97" spans="2:18">
      <c r="B97" s="85"/>
      <c r="R97" s="86"/>
    </row>
    <row r="98" spans="2:18">
      <c r="B98" s="85"/>
      <c r="R98" s="86"/>
    </row>
    <row r="99" spans="2:18">
      <c r="B99" s="85"/>
      <c r="R99" s="86"/>
    </row>
    <row r="100" spans="2:18">
      <c r="B100" s="85"/>
      <c r="R100" s="86"/>
    </row>
    <row r="101" spans="2:18">
      <c r="B101" s="85"/>
      <c r="R101" s="86"/>
    </row>
    <row r="102" spans="2:18">
      <c r="B102" s="85"/>
      <c r="R102" s="86"/>
    </row>
    <row r="103" spans="2:18">
      <c r="B103" s="85"/>
      <c r="R103" s="86"/>
    </row>
    <row r="104" spans="2:18">
      <c r="B104" s="85"/>
      <c r="R104" s="86"/>
    </row>
    <row r="105" spans="2:18">
      <c r="B105" s="85"/>
      <c r="R105" s="8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2022-11-28T10:01:47Z</dcterms:modified>
</cp:coreProperties>
</file>