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65CA8FF2-A78A-9442-AF7D-C811F2BB135F}" xr6:coauthVersionLast="47" xr6:coauthVersionMax="47" xr10:uidLastSave="{00000000-0000-0000-0000-000000000000}"/>
  <bookViews>
    <workbookView xWindow="-60160" yWindow="-180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4" i="16" l="1"/>
  <c r="E12" i="12" l="1"/>
  <c r="I8" i="13"/>
  <c r="E8" i="13" s="1"/>
  <c r="J9" i="13"/>
  <c r="E9" i="13" s="1"/>
  <c r="E13" i="12" s="1"/>
  <c r="E114" i="16"/>
  <c r="E115" i="16" s="1"/>
  <c r="I11" i="13" s="1"/>
  <c r="E11" i="13" s="1"/>
  <c r="E15" i="12" s="1"/>
  <c r="E112" i="16"/>
  <c r="G15" i="13"/>
  <c r="E15" i="13" s="1"/>
  <c r="E86" i="16"/>
  <c r="E31" i="16"/>
  <c r="I10" i="13" l="1"/>
  <c r="E10" i="13" s="1"/>
  <c r="E14" i="12" s="1"/>
  <c r="E88" i="16"/>
  <c r="G7" i="13" s="1"/>
  <c r="E7" i="13" s="1"/>
  <c r="E31" i="12"/>
  <c r="E11" i="12" l="1"/>
</calcChain>
</file>

<file path=xl/sharedStrings.xml><?xml version="1.0" encoding="utf-8"?>
<sst xmlns="http://schemas.openxmlformats.org/spreadsheetml/2006/main" count="194" uniqueCount="140">
  <si>
    <t>Source</t>
  </si>
  <si>
    <t>years</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</si>
  <si>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</si>
  <si>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</si>
  <si>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</si>
  <si>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</si>
  <si>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</si>
  <si>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</si>
  <si>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</si>
  <si>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</si>
  <si>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</si>
  <si>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</si>
  <si>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</si>
  <si>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</si>
  <si>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</si>
  <si>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</si>
  <si>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</si>
  <si>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</si>
  <si>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</si>
  <si>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</si>
  <si>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</si>
  <si>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technical_lifetime</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</si>
  <si>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</si>
  <si>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</si>
  <si>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</si>
  <si>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</si>
  <si>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</si>
  <si>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</si>
  <si>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</si>
  <si>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</si>
  <si>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</si>
  <si>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</si>
  <si>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</si>
  <si>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</si>
  <si>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</si>
  <si>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</si>
  <si>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</si>
  <si>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</si>
  <si>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</si>
  <si>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Parameter</t>
  </si>
  <si>
    <t>Technical</t>
  </si>
  <si>
    <t>Comments</t>
  </si>
  <si>
    <t>Subject year</t>
  </si>
  <si>
    <t>Notes</t>
  </si>
  <si>
    <t>ETM Library URL</t>
  </si>
  <si>
    <t>http://refman.et-model.com/publications/1928</t>
  </si>
  <si>
    <t>MJ/km</t>
  </si>
  <si>
    <t>Efficiency</t>
  </si>
  <si>
    <t>ECN, TNO, CE Delft: Natural gas in transport</t>
  </si>
  <si>
    <t>http://www.cedelft.eu/publicatie/natural_gas_in_transport/1414</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</si>
  <si>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</si>
  <si>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</si>
  <si>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</si>
  <si>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mln tonne km</t>
  </si>
  <si>
    <t>tonne km/vehicle km</t>
  </si>
  <si>
    <t>tonne km/MJ</t>
  </si>
  <si>
    <t>Tonne km vans</t>
  </si>
  <si>
    <t>Vehicle km vans</t>
  </si>
  <si>
    <t>Mathijs Bijkerk</t>
  </si>
  <si>
    <t>transport_van_using_hydrogen</t>
  </si>
  <si>
    <t>ECN, TNO, CE Delft (2013)</t>
  </si>
  <si>
    <t>Diesel Euro 6d</t>
  </si>
  <si>
    <t>CE Delft (2020)</t>
  </si>
  <si>
    <t>Statline (2019)</t>
  </si>
  <si>
    <t>Vehicle kms</t>
  </si>
  <si>
    <t>Total vans in Netherlands</t>
  </si>
  <si>
    <t>Tonne kms</t>
  </si>
  <si>
    <t>mln km</t>
  </si>
  <si>
    <t>Transport efficiency</t>
  </si>
  <si>
    <t>Effciency per vehicle km</t>
  </si>
  <si>
    <t>CBS Statline</t>
  </si>
  <si>
    <t>https://opendata.cbs.nl/statline/#/CBS/nl/dataset/82836NED/table?ts=1646215047328</t>
  </si>
  <si>
    <t>https://opendata.cbs.nl/statline/#/CBS/nl/dataset/80353ned/table?ts=1646138975033</t>
  </si>
  <si>
    <t>CE Delft</t>
  </si>
  <si>
    <t>https://ce.nl/wp-content/uploads/2021/03/CE_Delft_190325_STREAM_Freight_Transport_2020_FINAL.pdf</t>
  </si>
  <si>
    <t>ECN, TNO, CE Delft</t>
  </si>
  <si>
    <t>CE Delft &amp; Statline</t>
  </si>
  <si>
    <t>CE Delft &amp; CBS Statline</t>
  </si>
  <si>
    <t>Electric, average mix</t>
  </si>
  <si>
    <t>Relative efficiency of electric compared to diesel euro 6d</t>
  </si>
  <si>
    <t>Electric vans</t>
  </si>
  <si>
    <t>Efficiency per vehicle km</t>
  </si>
  <si>
    <t>storage.volume</t>
  </si>
  <si>
    <t>MWh</t>
  </si>
  <si>
    <t>storage.decay</t>
  </si>
  <si>
    <t>% per hour</t>
  </si>
  <si>
    <t>Tesla</t>
  </si>
  <si>
    <t>electricity_output_capacity</t>
  </si>
  <si>
    <t>MW</t>
  </si>
  <si>
    <t>typical_input_capacity</t>
  </si>
  <si>
    <t>availability</t>
  </si>
  <si>
    <t>full_load_hours</t>
  </si>
  <si>
    <t>Necessary attribute for 0 euro costs baseline</t>
  </si>
  <si>
    <t>Cost</t>
  </si>
  <si>
    <t>initial_investment</t>
  </si>
  <si>
    <t>euro</t>
  </si>
  <si>
    <t>Initial investment costs</t>
  </si>
  <si>
    <t>The ETM only encompasses costs that are directly related to the energy system, see documentation: https://docs.energytransitionmodel.com/main/cost-main-principles</t>
  </si>
  <si>
    <t>fixed_operation_and_maintenance_costs_per_year</t>
  </si>
  <si>
    <t>euro/year</t>
  </si>
  <si>
    <t>Fixed operational and maintenance costs per year</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</si>
  <si>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</si>
  <si>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</si>
  <si>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</si>
  <si>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</si>
  <si>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</si>
  <si>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</si>
  <si>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variable_operation_and_maintenance_costs_per_full_load_hour</t>
  </si>
  <si>
    <t>Variable operational and maintenance costs per flh</t>
  </si>
  <si>
    <t>variable_operation_and_maintenance_costs_for_ccs_per_full_load_hour</t>
  </si>
  <si>
    <t>Variable operational and maintenance costs for ccs per flh</t>
  </si>
  <si>
    <t>wacc</t>
  </si>
  <si>
    <t>%</t>
  </si>
  <si>
    <t>takes_part_in_ets</t>
  </si>
  <si>
    <t>yes=1, no=0</t>
  </si>
  <si>
    <t>Does not take part in ETS</t>
  </si>
  <si>
    <t>kWh</t>
  </si>
  <si>
    <t>kW</t>
  </si>
  <si>
    <t>assumption: output capacity =  input capacity</t>
  </si>
  <si>
    <t>Ford E-transit</t>
  </si>
  <si>
    <t>p.4</t>
  </si>
  <si>
    <t>Tesla model s owner's manual</t>
  </si>
  <si>
    <t>p 6.4</t>
  </si>
  <si>
    <t>Decay assumed to be the same as for lithium-ion battteries in cars as decay depends on battery type, not vehicle</t>
  </si>
  <si>
    <t>storage decay per hour</t>
  </si>
  <si>
    <t>EU</t>
  </si>
  <si>
    <t>23/08/16</t>
  </si>
  <si>
    <t>https://www.tesla.com/sites/default/files/blog_attachments/model_s_owners_manual_europe_1.0.pdf</t>
  </si>
  <si>
    <t>01/2023</t>
  </si>
  <si>
    <t>Ford E-transit brochure</t>
  </si>
  <si>
    <t>https://www.ford.nl/bedrijfswagens-en-pickups/e-transit?searchid=ppc:Search_NL(dut)%7C%5BAO%5D_Retail_SD_Generics_Electric_CV_CPPI_EUR%7CShp-T2%7CExact%7Bv1.9%7D:Electric_CV_Car:elektrische%20bestelwagen:b:c:g:GOOGLE&amp;gclid=Cj0KCQiA5NSdBhDfARIsALzs2EAjGwGNHizQrX4_Yqi7qbXx-IkFjglcE_3oBIq6y5sjbu7XNzZ-YS0aApTgEALw_wcB&amp;gclsrc=aw.ds</t>
  </si>
  <si>
    <t>Ford</t>
  </si>
  <si>
    <t>Quintel assumption</t>
  </si>
  <si>
    <t>construction_time</t>
  </si>
  <si>
    <t>Construction time of the plant</t>
  </si>
  <si>
    <t>Set to 0 baseline</t>
  </si>
  <si>
    <t>Weighted average cost of capital</t>
  </si>
  <si>
    <t>Quintel assumption (see https://docs.energytransitionmodel.com/main/cost-wacc)</t>
  </si>
  <si>
    <t>storage decay per month</t>
  </si>
  <si>
    <t>DC snelladen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</si>
</sst>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0000"/>
    <numFmt numFmtId="167" formatCode="0.0000000"/>
    <numFmt numFmtId="168" formatCode="0.000000000000"/>
    <numFmt numFmtId="169" formatCode="0.0000"/>
    <numFmt numFmtId="170" formatCode="0.0%"/>
    <numFmt numFmtId="171" formatCode="0.000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color theme="1"/>
      <name val="Lettertype hoofdtekst"/>
      <family val="2"/>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88">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9" fontId="32" fillId="0" borderId="0" applyFont="0" applyFill="0" applyBorder="0" applyAlignment="0" applyProtection="0"/>
  </cellStyleXfs>
  <cellXfs count="182">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xf numFmtId="0" fontId="23" fillId="2" borderId="0" xfId="0" applyFont="1" applyFill="1" applyAlignment="1">
      <alignment vertical="center"/>
    </xf>
    <xf numFmtId="1" fontId="23" fillId="2" borderId="0" xfId="0" applyNumberFormat="1" applyFont="1" applyFill="1" applyAlignment="1">
      <alignment horizontal="right" vertical="center"/>
    </xf>
    <xf numFmtId="0" fontId="23" fillId="0" borderId="0" xfId="0" applyFont="1" applyAlignment="1">
      <alignment horizontal="left" vertical="center"/>
    </xf>
    <xf numFmtId="0" fontId="23" fillId="2" borderId="0" xfId="0" applyFont="1" applyFill="1"/>
    <xf numFmtId="0" fontId="23" fillId="2" borderId="5" xfId="0" applyFont="1" applyFill="1" applyBorder="1"/>
    <xf numFmtId="0" fontId="23" fillId="0" borderId="9" xfId="0" applyFont="1" applyBorder="1"/>
    <xf numFmtId="0" fontId="25" fillId="0" borderId="9" xfId="0" applyFont="1" applyBorder="1"/>
    <xf numFmtId="0" fontId="23" fillId="2" borderId="4" xfId="0" applyFont="1" applyFill="1" applyBorder="1"/>
    <xf numFmtId="0" fontId="20" fillId="2" borderId="0" xfId="0" applyFont="1" applyFill="1"/>
    <xf numFmtId="0" fontId="24" fillId="0" borderId="0" xfId="0" applyFont="1"/>
    <xf numFmtId="0" fontId="23" fillId="0" borderId="16" xfId="0" applyFont="1" applyBorder="1"/>
    <xf numFmtId="0" fontId="23" fillId="2" borderId="6" xfId="0" applyFont="1" applyFill="1" applyBorder="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xf numFmtId="0" fontId="20" fillId="2" borderId="7" xfId="0" applyFont="1" applyFill="1" applyBorder="1"/>
    <xf numFmtId="0" fontId="23" fillId="0" borderId="0" xfId="0" applyFont="1"/>
    <xf numFmtId="0" fontId="25" fillId="3" borderId="0" xfId="0" applyFont="1" applyFill="1"/>
    <xf numFmtId="0" fontId="19" fillId="2" borderId="0" xfId="0" applyFont="1" applyFill="1"/>
    <xf numFmtId="0" fontId="19" fillId="2" borderId="3" xfId="0" applyFont="1" applyFill="1" applyBorder="1"/>
    <xf numFmtId="0" fontId="19" fillId="2" borderId="15" xfId="0" applyFont="1" applyFill="1" applyBorder="1"/>
    <xf numFmtId="0" fontId="19" fillId="0" borderId="0" xfId="0" applyFont="1"/>
    <xf numFmtId="0" fontId="19" fillId="2" borderId="6" xfId="0" applyFont="1" applyFill="1" applyBorder="1"/>
    <xf numFmtId="164"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165" fontId="18" fillId="0" borderId="0" xfId="0" applyNumberFormat="1" applyFont="1" applyAlignment="1">
      <alignment vertical="center"/>
    </xf>
    <xf numFmtId="2" fontId="18" fillId="2" borderId="0" xfId="0" applyNumberFormat="1" applyFont="1" applyFill="1" applyAlignment="1">
      <alignment horizontal="right" vertical="center"/>
    </xf>
    <xf numFmtId="10" fontId="18" fillId="2" borderId="0" xfId="0" applyNumberFormat="1" applyFont="1" applyFill="1" applyAlignment="1">
      <alignment horizontal="left" vertical="center" indent="2"/>
    </xf>
    <xf numFmtId="1" fontId="18" fillId="2" borderId="18" xfId="0" applyNumberFormat="1" applyFont="1" applyFill="1" applyBorder="1" applyAlignment="1">
      <alignment horizontal="right" vertical="center"/>
    </xf>
    <xf numFmtId="1" fontId="18" fillId="2" borderId="0" xfId="0" applyNumberFormat="1" applyFont="1" applyFill="1" applyAlignment="1">
      <alignment horizontal="right" vertical="center"/>
    </xf>
    <xf numFmtId="0" fontId="15" fillId="0" borderId="0" xfId="0" applyFont="1"/>
    <xf numFmtId="0" fontId="28" fillId="2" borderId="0" xfId="0" applyFont="1" applyFill="1"/>
    <xf numFmtId="0" fontId="28" fillId="2" borderId="3" xfId="0" applyFont="1" applyFill="1" applyBorder="1"/>
    <xf numFmtId="0" fontId="28" fillId="2" borderId="4" xfId="0" applyFont="1" applyFill="1" applyBorder="1"/>
    <xf numFmtId="0" fontId="28" fillId="2" borderId="6" xfId="0" applyFont="1" applyFill="1" applyBorder="1"/>
    <xf numFmtId="0" fontId="14" fillId="0" borderId="0" xfId="0" applyFont="1"/>
    <xf numFmtId="49" fontId="28" fillId="2" borderId="0" xfId="0" applyNumberFormat="1" applyFont="1" applyFill="1"/>
    <xf numFmtId="49" fontId="28" fillId="2" borderId="4" xfId="0" applyNumberFormat="1" applyFont="1" applyFill="1" applyBorder="1"/>
    <xf numFmtId="0" fontId="29" fillId="2" borderId="0" xfId="0" applyFont="1" applyFill="1"/>
    <xf numFmtId="49" fontId="29" fillId="2" borderId="0" xfId="0" applyNumberFormat="1" applyFont="1" applyFill="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0" borderId="0" xfId="0" applyFont="1" applyAlignment="1">
      <alignment vertical="top"/>
    </xf>
    <xf numFmtId="0" fontId="28" fillId="2" borderId="0" xfId="0" applyFont="1" applyFill="1" applyAlignment="1">
      <alignment vertical="top"/>
    </xf>
    <xf numFmtId="0" fontId="23" fillId="2" borderId="17" xfId="0" applyFont="1" applyFill="1" applyBorder="1"/>
    <xf numFmtId="0" fontId="12" fillId="2" borderId="2" xfId="0" applyFont="1" applyFill="1" applyBorder="1"/>
    <xf numFmtId="0" fontId="23" fillId="2" borderId="7" xfId="0" applyFont="1" applyFill="1" applyBorder="1"/>
    <xf numFmtId="0" fontId="12" fillId="2" borderId="0" xfId="0" applyFont="1" applyFill="1"/>
    <xf numFmtId="0" fontId="30" fillId="2" borderId="0" xfId="0" applyFont="1" applyFill="1"/>
    <xf numFmtId="0" fontId="12" fillId="2" borderId="18" xfId="0" applyFont="1" applyFill="1" applyBorder="1"/>
    <xf numFmtId="0" fontId="12" fillId="4" borderId="0" xfId="0" applyFont="1" applyFill="1"/>
    <xf numFmtId="0" fontId="12" fillId="5" borderId="0" xfId="0" applyFont="1" applyFill="1"/>
    <xf numFmtId="0" fontId="12" fillId="6" borderId="0" xfId="0" applyFont="1" applyFill="1"/>
    <xf numFmtId="0" fontId="12" fillId="7" borderId="0" xfId="0" applyFont="1" applyFill="1"/>
    <xf numFmtId="0" fontId="12" fillId="2" borderId="7" xfId="0" applyFont="1" applyFill="1" applyBorder="1"/>
    <xf numFmtId="0" fontId="12" fillId="8" borderId="0" xfId="0" applyFont="1" applyFill="1"/>
    <xf numFmtId="0" fontId="12" fillId="9" borderId="0" xfId="0" applyFont="1" applyFill="1"/>
    <xf numFmtId="0" fontId="12" fillId="10" borderId="0" xfId="0" applyFont="1" applyFill="1"/>
    <xf numFmtId="0" fontId="12" fillId="11" borderId="0" xfId="0" applyFont="1" applyFill="1"/>
    <xf numFmtId="0" fontId="23" fillId="2" borderId="9" xfId="0" applyFont="1" applyFill="1" applyBorder="1" applyAlignment="1">
      <alignment vertical="center"/>
    </xf>
    <xf numFmtId="0" fontId="23" fillId="2" borderId="9" xfId="0" applyFont="1" applyFill="1" applyBorder="1"/>
    <xf numFmtId="0" fontId="24" fillId="2" borderId="0" xfId="0" applyFont="1" applyFill="1"/>
    <xf numFmtId="164" fontId="28" fillId="2" borderId="0" xfId="0" applyNumberFormat="1" applyFont="1" applyFill="1"/>
    <xf numFmtId="0" fontId="23" fillId="2" borderId="19" xfId="0" applyFont="1" applyFill="1" applyBorder="1"/>
    <xf numFmtId="0" fontId="19" fillId="2" borderId="5"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23" fillId="2" borderId="16" xfId="0" applyFont="1" applyFill="1" applyBorder="1"/>
    <xf numFmtId="0" fontId="9" fillId="0" borderId="0" xfId="0" applyFont="1" applyAlignment="1">
      <alignment horizontal="left" vertical="center" indent="2"/>
    </xf>
    <xf numFmtId="165" fontId="9" fillId="0" borderId="0" xfId="0" applyNumberFormat="1" applyFont="1" applyAlignment="1">
      <alignment vertical="center"/>
    </xf>
    <xf numFmtId="0" fontId="9" fillId="2" borderId="0" xfId="0" applyFont="1" applyFill="1"/>
    <xf numFmtId="17" fontId="9" fillId="2" borderId="0" xfId="0" applyNumberFormat="1" applyFont="1" applyFill="1" applyAlignment="1">
      <alignment horizontal="right"/>
    </xf>
    <xf numFmtId="0" fontId="31" fillId="12" borderId="0" xfId="0" applyFont="1" applyFill="1"/>
    <xf numFmtId="166" fontId="18" fillId="2" borderId="18" xfId="0" applyNumberFormat="1" applyFont="1" applyFill="1" applyBorder="1" applyAlignment="1">
      <alignment horizontal="right" vertical="center"/>
    </xf>
    <xf numFmtId="0" fontId="9" fillId="0" borderId="0" xfId="0" applyFont="1"/>
    <xf numFmtId="166" fontId="19" fillId="2" borderId="18" xfId="0" applyNumberFormat="1" applyFont="1" applyFill="1" applyBorder="1"/>
    <xf numFmtId="0" fontId="8" fillId="2" borderId="0" xfId="0" applyFont="1" applyFill="1"/>
    <xf numFmtId="0" fontId="7" fillId="2" borderId="0" xfId="0" applyFont="1" applyFill="1"/>
    <xf numFmtId="0" fontId="6" fillId="2" borderId="0" xfId="0" applyFont="1" applyFill="1"/>
    <xf numFmtId="0" fontId="0" fillId="2" borderId="0" xfId="0" applyFill="1"/>
    <xf numFmtId="0" fontId="5" fillId="2" borderId="0" xfId="0" applyFont="1" applyFill="1"/>
    <xf numFmtId="49" fontId="5" fillId="2" borderId="0" xfId="0" applyNumberFormat="1" applyFont="1" applyFill="1"/>
    <xf numFmtId="0" fontId="5" fillId="2" borderId="6" xfId="0" applyFont="1" applyFill="1" applyBorder="1"/>
    <xf numFmtId="0" fontId="18" fillId="2" borderId="15" xfId="0" applyFont="1" applyFill="1" applyBorder="1"/>
    <xf numFmtId="0" fontId="23" fillId="2" borderId="19" xfId="0" applyFont="1" applyFill="1" applyBorder="1" applyAlignment="1">
      <alignment vertical="center"/>
    </xf>
    <xf numFmtId="0" fontId="23" fillId="2" borderId="5" xfId="0" applyFont="1" applyFill="1" applyBorder="1" applyAlignment="1">
      <alignment vertical="center"/>
    </xf>
    <xf numFmtId="0" fontId="17" fillId="0" borderId="5" xfId="0" applyFont="1" applyBorder="1"/>
    <xf numFmtId="0" fontId="8" fillId="0" borderId="5" xfId="0" applyFont="1" applyBorder="1"/>
    <xf numFmtId="0" fontId="16" fillId="0" borderId="5" xfId="0" applyFont="1" applyBorder="1"/>
    <xf numFmtId="0" fontId="18" fillId="0" borderId="5" xfId="0" applyFont="1" applyBorder="1"/>
    <xf numFmtId="0" fontId="13" fillId="0" borderId="5" xfId="0" applyFont="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4" fillId="2" borderId="0" xfId="0" applyFont="1" applyFill="1"/>
    <xf numFmtId="9" fontId="10" fillId="2" borderId="0" xfId="287" applyFont="1" applyFill="1" applyBorder="1"/>
    <xf numFmtId="0" fontId="11" fillId="2" borderId="15" xfId="0" applyFont="1" applyFill="1" applyBorder="1"/>
    <xf numFmtId="0" fontId="11" fillId="2" borderId="5" xfId="0" applyFont="1" applyFill="1" applyBorder="1"/>
    <xf numFmtId="0" fontId="0" fillId="2" borderId="5" xfId="0" applyFill="1" applyBorder="1"/>
    <xf numFmtId="0" fontId="0" fillId="2" borderId="6" xfId="0" applyFill="1" applyBorder="1"/>
    <xf numFmtId="0" fontId="0" fillId="2" borderId="10" xfId="0" applyFill="1" applyBorder="1"/>
    <xf numFmtId="0" fontId="28" fillId="2" borderId="11" xfId="0" applyFont="1" applyFill="1" applyBorder="1"/>
    <xf numFmtId="0" fontId="0" fillId="2" borderId="11" xfId="0" applyFill="1" applyBorder="1"/>
    <xf numFmtId="0" fontId="0" fillId="2" borderId="12" xfId="0" applyFill="1" applyBorder="1"/>
    <xf numFmtId="0" fontId="28" fillId="2" borderId="15" xfId="0" applyFont="1" applyFill="1" applyBorder="1"/>
    <xf numFmtId="0" fontId="28" fillId="2" borderId="5" xfId="0" applyFont="1" applyFill="1" applyBorder="1"/>
    <xf numFmtId="0" fontId="29" fillId="2" borderId="19" xfId="0" applyFont="1" applyFill="1" applyBorder="1"/>
    <xf numFmtId="0" fontId="29" fillId="2" borderId="5" xfId="0" applyFont="1" applyFill="1" applyBorder="1"/>
    <xf numFmtId="0" fontId="21" fillId="12" borderId="0" xfId="259" applyFill="1" applyBorder="1" applyAlignment="1" applyProtection="1"/>
    <xf numFmtId="0" fontId="28" fillId="2" borderId="5" xfId="259" applyFont="1" applyFill="1" applyBorder="1" applyAlignment="1" applyProtection="1"/>
    <xf numFmtId="0" fontId="6" fillId="2" borderId="6" xfId="0" applyFont="1" applyFill="1" applyBorder="1"/>
    <xf numFmtId="49" fontId="6" fillId="2" borderId="0" xfId="0" applyNumberFormat="1" applyFont="1" applyFill="1"/>
    <xf numFmtId="49" fontId="6" fillId="2" borderId="5" xfId="0" applyNumberFormat="1" applyFont="1" applyFill="1" applyBorder="1"/>
    <xf numFmtId="0" fontId="28" fillId="2" borderId="10" xfId="0" applyFont="1" applyFill="1" applyBorder="1"/>
    <xf numFmtId="0" fontId="28" fillId="2" borderId="12" xfId="0" applyFont="1" applyFill="1" applyBorder="1"/>
    <xf numFmtId="0" fontId="28" fillId="2" borderId="11" xfId="0" applyFont="1" applyFill="1" applyBorder="1" applyAlignment="1">
      <alignment vertical="top"/>
    </xf>
    <xf numFmtId="0" fontId="4" fillId="2" borderId="18" xfId="0" applyFont="1" applyFill="1" applyBorder="1"/>
    <xf numFmtId="0" fontId="3" fillId="2" borderId="0" xfId="0" applyFont="1" applyFill="1"/>
    <xf numFmtId="0" fontId="2" fillId="0" borderId="0" xfId="0" applyFont="1"/>
    <xf numFmtId="165" fontId="2" fillId="0" borderId="18" xfId="0" applyNumberFormat="1" applyFont="1" applyBorder="1"/>
    <xf numFmtId="0" fontId="2" fillId="2" borderId="18" xfId="0" applyFont="1" applyFill="1" applyBorder="1"/>
    <xf numFmtId="167" fontId="2" fillId="0" borderId="18" xfId="0" applyNumberFormat="1" applyFont="1" applyBorder="1"/>
    <xf numFmtId="0" fontId="2" fillId="2" borderId="0" xfId="0" applyFont="1" applyFill="1"/>
    <xf numFmtId="0" fontId="2" fillId="2" borderId="6" xfId="0" applyFont="1" applyFill="1" applyBorder="1"/>
    <xf numFmtId="0" fontId="2" fillId="2" borderId="5" xfId="0" applyFont="1" applyFill="1" applyBorder="1"/>
    <xf numFmtId="164" fontId="2" fillId="0" borderId="18" xfId="0" applyNumberFormat="1" applyFont="1" applyBorder="1"/>
    <xf numFmtId="2" fontId="2" fillId="0" borderId="18" xfId="0" applyNumberFormat="1" applyFont="1" applyBorder="1"/>
    <xf numFmtId="168" fontId="2" fillId="2" borderId="0" xfId="0" applyNumberFormat="1" applyFont="1" applyFill="1"/>
    <xf numFmtId="164" fontId="2" fillId="2" borderId="0" xfId="0" applyNumberFormat="1" applyFont="1" applyFill="1"/>
    <xf numFmtId="164" fontId="2" fillId="2" borderId="18" xfId="0" applyNumberFormat="1" applyFont="1" applyFill="1" applyBorder="1"/>
    <xf numFmtId="169" fontId="2" fillId="2" borderId="6" xfId="0" applyNumberFormat="1" applyFont="1" applyFill="1" applyBorder="1"/>
    <xf numFmtId="169" fontId="2" fillId="0" borderId="0" xfId="0" applyNumberFormat="1" applyFont="1"/>
    <xf numFmtId="169" fontId="24" fillId="0" borderId="0" xfId="0" applyNumberFormat="1" applyFont="1"/>
    <xf numFmtId="169" fontId="2" fillId="2" borderId="5" xfId="0" applyNumberFormat="1" applyFont="1" applyFill="1" applyBorder="1"/>
    <xf numFmtId="2" fontId="28" fillId="2" borderId="20" xfId="0" applyNumberFormat="1" applyFont="1" applyFill="1" applyBorder="1"/>
    <xf numFmtId="2" fontId="28" fillId="2" borderId="0" xfId="0" applyNumberFormat="1" applyFont="1" applyFill="1"/>
    <xf numFmtId="166" fontId="18" fillId="2" borderId="0" xfId="0" applyNumberFormat="1" applyFont="1" applyFill="1" applyAlignment="1">
      <alignment horizontal="right" vertical="center"/>
    </xf>
    <xf numFmtId="2" fontId="2" fillId="2" borderId="0" xfId="0" applyNumberFormat="1" applyFont="1" applyFill="1" applyAlignment="1">
      <alignment horizontal="right" vertical="center"/>
    </xf>
    <xf numFmtId="0" fontId="9" fillId="0" borderId="0" xfId="0" applyFont="1" applyAlignment="1">
      <alignment horizontal="left" vertical="center"/>
    </xf>
    <xf numFmtId="0" fontId="18" fillId="0" borderId="0" xfId="0" applyFont="1" applyAlignment="1">
      <alignment horizontal="left" vertical="center"/>
    </xf>
    <xf numFmtId="0" fontId="33" fillId="2" borderId="0" xfId="0" applyFont="1" applyFill="1"/>
    <xf numFmtId="0" fontId="34" fillId="0" borderId="18" xfId="0" applyFont="1" applyBorder="1"/>
    <xf numFmtId="0" fontId="34" fillId="2" borderId="0" xfId="0" applyFont="1" applyFill="1"/>
    <xf numFmtId="0" fontId="34" fillId="2" borderId="18" xfId="0" applyFont="1" applyFill="1" applyBorder="1"/>
    <xf numFmtId="170" fontId="34" fillId="0" borderId="18" xfId="287" applyNumberFormat="1" applyFont="1" applyBorder="1"/>
    <xf numFmtId="171" fontId="34" fillId="2" borderId="18" xfId="287" applyNumberFormat="1" applyFont="1" applyFill="1" applyBorder="1"/>
    <xf numFmtId="49" fontId="2" fillId="2" borderId="0" xfId="0" applyNumberFormat="1" applyFont="1" applyFill="1" applyAlignment="1">
      <alignment horizontal="right"/>
    </xf>
    <xf numFmtId="49" fontId="2" fillId="2" borderId="0" xfId="0" applyNumberFormat="1" applyFont="1" applyFill="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1" fillId="2" borderId="18" xfId="0" applyFont="1" applyFill="1" applyBorder="1"/>
    <xf numFmtId="0" fontId="1" fillId="2" borderId="6" xfId="0" applyFont="1" applyFill="1" applyBorder="1"/>
    <xf numFmtId="0" fontId="1" fillId="0" borderId="0" xfId="0" applyFont="1"/>
    <xf numFmtId="0" fontId="1" fillId="2" borderId="5" xfId="0" applyFont="1" applyFill="1" applyBorder="1"/>
    <xf numFmtId="0" fontId="1" fillId="2" borderId="0" xfId="0" applyFont="1" applyFill="1"/>
    <xf numFmtId="164" fontId="1" fillId="0" borderId="18" xfId="0" applyNumberFormat="1" applyFont="1" applyBorder="1"/>
  </cellXfs>
  <cellStyles count="2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 name="Per cent" xfId="28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254000</xdr:colOff>
      <xdr:row>83</xdr:row>
      <xdr:rowOff>25400</xdr:rowOff>
    </xdr:from>
    <xdr:to>
      <xdr:col>19</xdr:col>
      <xdr:colOff>723900</xdr:colOff>
      <xdr:row>100</xdr:row>
      <xdr:rowOff>192757</xdr:rowOff>
    </xdr:to>
    <xdr:pic>
      <xdr:nvPicPr>
        <xdr:cNvPr id="19" name="Picture 18">
          <a:extLst>
            <a:ext uri="{FF2B5EF4-FFF2-40B4-BE49-F238E27FC236}">
              <a16:creationId xmlns:a16="http://schemas.microsoft.com/office/drawing/2014/main" id="{06B39211-777C-0145-AF6D-26AB787D0BE6}"/>
            </a:ext>
          </a:extLst>
        </xdr:cNvPr>
        <xdr:cNvPicPr>
          <a:picLocks noChangeAspect="1"/>
        </xdr:cNvPicPr>
      </xdr:nvPicPr>
      <xdr:blipFill>
        <a:blip xmlns:r="http://schemas.openxmlformats.org/officeDocument/2006/relationships" r:embed="rId1"/>
        <a:stretch>
          <a:fillRect/>
        </a:stretch>
      </xdr:blipFill>
      <xdr:spPr>
        <a:xfrm>
          <a:off x="11544300" y="16878300"/>
          <a:ext cx="7073900" cy="3621757"/>
        </a:xfrm>
        <a:prstGeom prst="rect">
          <a:avLst/>
        </a:prstGeom>
      </xdr:spPr>
    </xdr:pic>
    <xdr:clientData/>
  </xdr:twoCellAnchor>
  <xdr:twoCellAnchor editAs="oneCell">
    <xdr:from>
      <xdr:col>10</xdr:col>
      <xdr:colOff>749300</xdr:colOff>
      <xdr:row>3</xdr:row>
      <xdr:rowOff>190500</xdr:rowOff>
    </xdr:from>
    <xdr:to>
      <xdr:col>17</xdr:col>
      <xdr:colOff>317500</xdr:colOff>
      <xdr:row>18</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10706100" y="812800"/>
          <a:ext cx="5346700" cy="3035300"/>
        </a:xfrm>
        <a:prstGeom prst="rect">
          <a:avLst/>
        </a:prstGeom>
      </xdr:spPr>
    </xdr:pic>
    <xdr:clientData/>
  </xdr:twoCellAnchor>
  <xdr:twoCellAnchor>
    <xdr:from>
      <xdr:col>11</xdr:col>
      <xdr:colOff>520700</xdr:colOff>
      <xdr:row>8</xdr:row>
      <xdr:rowOff>177800</xdr:rowOff>
    </xdr:from>
    <xdr:to>
      <xdr:col>15</xdr:col>
      <xdr:colOff>368300</xdr:colOff>
      <xdr:row>10</xdr:row>
      <xdr:rowOff>101600</xdr:rowOff>
    </xdr:to>
    <xdr:sp macro="" textlink="">
      <xdr:nvSpPr>
        <xdr:cNvPr id="2" name="Rectangle 1">
          <a:extLst>
            <a:ext uri="{FF2B5EF4-FFF2-40B4-BE49-F238E27FC236}">
              <a16:creationId xmlns:a16="http://schemas.microsoft.com/office/drawing/2014/main" id="{36DCE628-638F-D54F-8DDD-7F61AE51C407}"/>
            </a:ext>
          </a:extLst>
        </xdr:cNvPr>
        <xdr:cNvSpPr/>
      </xdr:nvSpPr>
      <xdr:spPr>
        <a:xfrm>
          <a:off x="11303000" y="1816100"/>
          <a:ext cx="3149600" cy="3302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304800</xdr:colOff>
      <xdr:row>26</xdr:row>
      <xdr:rowOff>190500</xdr:rowOff>
    </xdr:from>
    <xdr:to>
      <xdr:col>20</xdr:col>
      <xdr:colOff>127000</xdr:colOff>
      <xdr:row>53</xdr:row>
      <xdr:rowOff>0</xdr:rowOff>
    </xdr:to>
    <xdr:pic>
      <xdr:nvPicPr>
        <xdr:cNvPr id="3" name="Picture 2">
          <a:extLst>
            <a:ext uri="{FF2B5EF4-FFF2-40B4-BE49-F238E27FC236}">
              <a16:creationId xmlns:a16="http://schemas.microsoft.com/office/drawing/2014/main" id="{8BE67EC5-AA58-C145-BC00-1FB673C780C2}"/>
            </a:ext>
          </a:extLst>
        </xdr:cNvPr>
        <xdr:cNvPicPr>
          <a:picLocks noChangeAspect="1"/>
        </xdr:cNvPicPr>
      </xdr:nvPicPr>
      <xdr:blipFill>
        <a:blip xmlns:r="http://schemas.openxmlformats.org/officeDocument/2006/relationships" r:embed="rId3"/>
        <a:stretch>
          <a:fillRect/>
        </a:stretch>
      </xdr:blipFill>
      <xdr:spPr>
        <a:xfrm>
          <a:off x="11087100" y="5486400"/>
          <a:ext cx="7251700" cy="5270500"/>
        </a:xfrm>
        <a:prstGeom prst="rect">
          <a:avLst/>
        </a:prstGeom>
      </xdr:spPr>
    </xdr:pic>
    <xdr:clientData/>
  </xdr:twoCellAnchor>
  <xdr:twoCellAnchor>
    <xdr:from>
      <xdr:col>11</xdr:col>
      <xdr:colOff>381000</xdr:colOff>
      <xdr:row>29</xdr:row>
      <xdr:rowOff>50800</xdr:rowOff>
    </xdr:from>
    <xdr:to>
      <xdr:col>15</xdr:col>
      <xdr:colOff>444500</xdr:colOff>
      <xdr:row>33</xdr:row>
      <xdr:rowOff>0</xdr:rowOff>
    </xdr:to>
    <xdr:sp macro="" textlink="">
      <xdr:nvSpPr>
        <xdr:cNvPr id="14" name="Rectangle 13">
          <a:extLst>
            <a:ext uri="{FF2B5EF4-FFF2-40B4-BE49-F238E27FC236}">
              <a16:creationId xmlns:a16="http://schemas.microsoft.com/office/drawing/2014/main" id="{460E91A3-3736-2546-827E-6F1BAC2D20D7}"/>
            </a:ext>
          </a:extLst>
        </xdr:cNvPr>
        <xdr:cNvSpPr/>
      </xdr:nvSpPr>
      <xdr:spPr>
        <a:xfrm>
          <a:off x="11671300" y="5956300"/>
          <a:ext cx="3365500" cy="762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279400</xdr:colOff>
      <xdr:row>59</xdr:row>
      <xdr:rowOff>25401</xdr:rowOff>
    </xdr:from>
    <xdr:to>
      <xdr:col>19</xdr:col>
      <xdr:colOff>660400</xdr:colOff>
      <xdr:row>80</xdr:row>
      <xdr:rowOff>84655</xdr:rowOff>
    </xdr:to>
    <xdr:pic>
      <xdr:nvPicPr>
        <xdr:cNvPr id="15" name="Picture 14">
          <a:extLst>
            <a:ext uri="{FF2B5EF4-FFF2-40B4-BE49-F238E27FC236}">
              <a16:creationId xmlns:a16="http://schemas.microsoft.com/office/drawing/2014/main" id="{85AC4310-5348-0E4D-AB6A-56B96150D22D}"/>
            </a:ext>
          </a:extLst>
        </xdr:cNvPr>
        <xdr:cNvPicPr>
          <a:picLocks noChangeAspect="1"/>
        </xdr:cNvPicPr>
      </xdr:nvPicPr>
      <xdr:blipFill>
        <a:blip xmlns:r="http://schemas.openxmlformats.org/officeDocument/2006/relationships" r:embed="rId4"/>
        <a:stretch>
          <a:fillRect/>
        </a:stretch>
      </xdr:blipFill>
      <xdr:spPr>
        <a:xfrm>
          <a:off x="11061700" y="12001501"/>
          <a:ext cx="6985000" cy="4326454"/>
        </a:xfrm>
        <a:prstGeom prst="rect">
          <a:avLst/>
        </a:prstGeom>
      </xdr:spPr>
    </xdr:pic>
    <xdr:clientData/>
  </xdr:twoCellAnchor>
  <xdr:twoCellAnchor>
    <xdr:from>
      <xdr:col>11</xdr:col>
      <xdr:colOff>381000</xdr:colOff>
      <xdr:row>72</xdr:row>
      <xdr:rowOff>114300</xdr:rowOff>
    </xdr:from>
    <xdr:to>
      <xdr:col>15</xdr:col>
      <xdr:colOff>444500</xdr:colOff>
      <xdr:row>73</xdr:row>
      <xdr:rowOff>165100</xdr:rowOff>
    </xdr:to>
    <xdr:sp macro="" textlink="">
      <xdr:nvSpPr>
        <xdr:cNvPr id="17" name="Rectangle 16">
          <a:extLst>
            <a:ext uri="{FF2B5EF4-FFF2-40B4-BE49-F238E27FC236}">
              <a16:creationId xmlns:a16="http://schemas.microsoft.com/office/drawing/2014/main" id="{545CFAFA-EB1A-3548-AAF1-05E19F38E03C}"/>
            </a:ext>
          </a:extLst>
        </xdr:cNvPr>
        <xdr:cNvSpPr/>
      </xdr:nvSpPr>
      <xdr:spPr>
        <a:xfrm>
          <a:off x="11671300" y="147320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228600</xdr:colOff>
      <xdr:row>96</xdr:row>
      <xdr:rowOff>63500</xdr:rowOff>
    </xdr:from>
    <xdr:to>
      <xdr:col>16</xdr:col>
      <xdr:colOff>812800</xdr:colOff>
      <xdr:row>97</xdr:row>
      <xdr:rowOff>101600</xdr:rowOff>
    </xdr:to>
    <xdr:sp macro="" textlink="">
      <xdr:nvSpPr>
        <xdr:cNvPr id="18" name="Rectangle 17">
          <a:extLst>
            <a:ext uri="{FF2B5EF4-FFF2-40B4-BE49-F238E27FC236}">
              <a16:creationId xmlns:a16="http://schemas.microsoft.com/office/drawing/2014/main" id="{3863A86E-4794-794A-9A21-1DB848A392FF}"/>
            </a:ext>
          </a:extLst>
        </xdr:cNvPr>
        <xdr:cNvSpPr/>
      </xdr:nvSpPr>
      <xdr:spPr>
        <a:xfrm>
          <a:off x="11518900" y="19558000"/>
          <a:ext cx="4711700" cy="2413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381000</xdr:colOff>
      <xdr:row>45</xdr:row>
      <xdr:rowOff>63500</xdr:rowOff>
    </xdr:from>
    <xdr:to>
      <xdr:col>15</xdr:col>
      <xdr:colOff>444500</xdr:colOff>
      <xdr:row>46</xdr:row>
      <xdr:rowOff>114300</xdr:rowOff>
    </xdr:to>
    <xdr:sp macro="" textlink="">
      <xdr:nvSpPr>
        <xdr:cNvPr id="11" name="Rectangle 10">
          <a:extLst>
            <a:ext uri="{FF2B5EF4-FFF2-40B4-BE49-F238E27FC236}">
              <a16:creationId xmlns:a16="http://schemas.microsoft.com/office/drawing/2014/main" id="{720F813C-0F44-B641-87F1-58C116853C3A}"/>
            </a:ext>
          </a:extLst>
        </xdr:cNvPr>
        <xdr:cNvSpPr/>
      </xdr:nvSpPr>
      <xdr:spPr>
        <a:xfrm>
          <a:off x="11671300" y="92075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88900</xdr:colOff>
      <xdr:row>106</xdr:row>
      <xdr:rowOff>165101</xdr:rowOff>
    </xdr:from>
    <xdr:to>
      <xdr:col>26</xdr:col>
      <xdr:colOff>292100</xdr:colOff>
      <xdr:row>115</xdr:row>
      <xdr:rowOff>152123</xdr:rowOff>
    </xdr:to>
    <xdr:pic>
      <xdr:nvPicPr>
        <xdr:cNvPr id="4" name="Picture 3">
          <a:extLst>
            <a:ext uri="{FF2B5EF4-FFF2-40B4-BE49-F238E27FC236}">
              <a16:creationId xmlns:a16="http://schemas.microsoft.com/office/drawing/2014/main" id="{8D4D8454-77EF-2228-AD51-394DC7F886ED}"/>
            </a:ext>
          </a:extLst>
        </xdr:cNvPr>
        <xdr:cNvPicPr>
          <a:picLocks noChangeAspect="1"/>
        </xdr:cNvPicPr>
      </xdr:nvPicPr>
      <xdr:blipFill>
        <a:blip xmlns:r="http://schemas.openxmlformats.org/officeDocument/2006/relationships" r:embed="rId5"/>
        <a:stretch>
          <a:fillRect/>
        </a:stretch>
      </xdr:blipFill>
      <xdr:spPr>
        <a:xfrm>
          <a:off x="13284200" y="21691601"/>
          <a:ext cx="14681200" cy="1892022"/>
        </a:xfrm>
        <a:prstGeom prst="rect">
          <a:avLst/>
        </a:prstGeom>
      </xdr:spPr>
    </xdr:pic>
    <xdr:clientData/>
  </xdr:twoCellAnchor>
  <xdr:twoCellAnchor editAs="oneCell">
    <xdr:from>
      <xdr:col>7</xdr:col>
      <xdr:colOff>444500</xdr:colOff>
      <xdr:row>120</xdr:row>
      <xdr:rowOff>50800</xdr:rowOff>
    </xdr:from>
    <xdr:to>
      <xdr:col>10</xdr:col>
      <xdr:colOff>304800</xdr:colOff>
      <xdr:row>141</xdr:row>
      <xdr:rowOff>76200</xdr:rowOff>
    </xdr:to>
    <xdr:pic>
      <xdr:nvPicPr>
        <xdr:cNvPr id="5" name="Picture 4">
          <a:extLst>
            <a:ext uri="{FF2B5EF4-FFF2-40B4-BE49-F238E27FC236}">
              <a16:creationId xmlns:a16="http://schemas.microsoft.com/office/drawing/2014/main" id="{87B29AD4-768E-F441-B88E-29D04C2EDFD8}"/>
            </a:ext>
          </a:extLst>
        </xdr:cNvPr>
        <xdr:cNvPicPr>
          <a:picLocks noChangeAspect="1"/>
        </xdr:cNvPicPr>
      </xdr:nvPicPr>
      <xdr:blipFill>
        <a:blip xmlns:r="http://schemas.openxmlformats.org/officeDocument/2006/relationships" r:embed="rId6"/>
        <a:stretch>
          <a:fillRect/>
        </a:stretch>
      </xdr:blipFill>
      <xdr:spPr>
        <a:xfrm>
          <a:off x="8432800" y="24498300"/>
          <a:ext cx="2336800" cy="4330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92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J6" sqref="J6"/>
    </sheetView>
  </sheetViews>
  <sheetFormatPr baseColWidth="10" defaultColWidth="10.85546875" defaultRowHeight="16"/>
  <cols>
    <col min="1" max="1" width="3.140625" style="25" customWidth="1"/>
    <col min="2" max="2" width="10.140625" style="17" customWidth="1"/>
    <col min="3" max="3" width="38.42578125" style="17" customWidth="1"/>
    <col min="4" max="16384" width="10.85546875" style="17"/>
  </cols>
  <sheetData>
    <row r="1" spans="1:3" s="23" customFormat="1">
      <c r="A1" s="21"/>
      <c r="B1" s="22"/>
      <c r="C1" s="22"/>
    </row>
    <row r="2" spans="1:3" ht="21">
      <c r="A2" s="1"/>
      <c r="B2" s="24" t="s">
        <v>10</v>
      </c>
      <c r="C2" s="24"/>
    </row>
    <row r="3" spans="1:3">
      <c r="A3" s="1"/>
      <c r="B3" s="8"/>
      <c r="C3" s="8"/>
    </row>
    <row r="4" spans="1:3">
      <c r="A4" s="1"/>
      <c r="B4" s="2" t="s">
        <v>11</v>
      </c>
      <c r="C4" s="3" t="s">
        <v>59</v>
      </c>
    </row>
    <row r="5" spans="1:3">
      <c r="A5" s="1"/>
      <c r="B5" s="4" t="s">
        <v>38</v>
      </c>
      <c r="C5" s="5" t="s">
        <v>58</v>
      </c>
    </row>
    <row r="6" spans="1:3">
      <c r="A6" s="1"/>
      <c r="B6" s="6" t="s">
        <v>13</v>
      </c>
      <c r="C6" s="7" t="s">
        <v>14</v>
      </c>
    </row>
    <row r="7" spans="1:3">
      <c r="A7" s="1"/>
      <c r="B7" s="8"/>
      <c r="C7" s="8"/>
    </row>
    <row r="8" spans="1:3">
      <c r="A8" s="1"/>
      <c r="B8" s="8"/>
      <c r="C8" s="8"/>
    </row>
    <row r="9" spans="1:3">
      <c r="A9" s="1"/>
      <c r="B9" s="61" t="s">
        <v>23</v>
      </c>
      <c r="C9" s="62"/>
    </row>
    <row r="10" spans="1:3">
      <c r="A10" s="1"/>
      <c r="B10" s="63"/>
      <c r="C10" s="64"/>
    </row>
    <row r="11" spans="1:3">
      <c r="A11" s="1"/>
      <c r="B11" s="63" t="s">
        <v>24</v>
      </c>
      <c r="C11" s="65" t="s">
        <v>25</v>
      </c>
    </row>
    <row r="12" spans="1:3" ht="17" thickBot="1">
      <c r="A12" s="1"/>
      <c r="B12" s="63"/>
      <c r="C12" s="12" t="s">
        <v>26</v>
      </c>
    </row>
    <row r="13" spans="1:3" ht="17" thickBot="1">
      <c r="A13" s="1"/>
      <c r="B13" s="63"/>
      <c r="C13" s="66" t="s">
        <v>27</v>
      </c>
    </row>
    <row r="14" spans="1:3">
      <c r="A14" s="1"/>
      <c r="B14" s="63"/>
      <c r="C14" s="64" t="s">
        <v>28</v>
      </c>
    </row>
    <row r="15" spans="1:3">
      <c r="A15" s="1"/>
      <c r="B15" s="63"/>
      <c r="C15" s="64"/>
    </row>
    <row r="16" spans="1:3">
      <c r="A16" s="1"/>
      <c r="B16" s="63" t="s">
        <v>29</v>
      </c>
      <c r="C16" s="67" t="s">
        <v>30</v>
      </c>
    </row>
    <row r="17" spans="1:3">
      <c r="A17" s="1"/>
      <c r="B17" s="63"/>
      <c r="C17" s="68" t="s">
        <v>31</v>
      </c>
    </row>
    <row r="18" spans="1:3">
      <c r="A18" s="1"/>
      <c r="B18" s="63"/>
      <c r="C18" s="69" t="s">
        <v>32</v>
      </c>
    </row>
    <row r="19" spans="1:3">
      <c r="A19" s="1"/>
      <c r="B19" s="63"/>
      <c r="C19" s="70" t="s">
        <v>33</v>
      </c>
    </row>
    <row r="20" spans="1:3">
      <c r="A20" s="1"/>
      <c r="B20" s="71"/>
      <c r="C20" s="72" t="s">
        <v>34</v>
      </c>
    </row>
    <row r="21" spans="1:3">
      <c r="A21" s="1"/>
      <c r="B21" s="71"/>
      <c r="C21" s="73" t="s">
        <v>35</v>
      </c>
    </row>
    <row r="22" spans="1:3">
      <c r="A22" s="1"/>
      <c r="B22" s="71"/>
      <c r="C22" s="74" t="s">
        <v>36</v>
      </c>
    </row>
    <row r="23" spans="1:3">
      <c r="B23" s="71"/>
      <c r="C23" s="75"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4"/>
  <sheetViews>
    <sheetView tabSelected="1" zoomScaleNormal="100" workbookViewId="0">
      <selection activeCell="E13" sqref="E13"/>
    </sheetView>
  </sheetViews>
  <sheetFormatPr baseColWidth="10" defaultColWidth="10.85546875" defaultRowHeight="16"/>
  <cols>
    <col min="1" max="1" width="3.85546875" style="28" customWidth="1"/>
    <col min="2" max="2" width="2.140625" style="28" customWidth="1"/>
    <col min="3" max="3" width="62.140625" style="28" bestFit="1" customWidth="1"/>
    <col min="4" max="4" width="12.28515625" style="28" customWidth="1"/>
    <col min="5" max="5" width="12.140625" style="28" customWidth="1"/>
    <col min="6" max="6" width="4.7109375" style="28" customWidth="1"/>
    <col min="7" max="7" width="50" style="28" bestFit="1" customWidth="1"/>
    <col min="8" max="8" width="5.140625" style="28" customWidth="1"/>
    <col min="9" max="9" width="42.42578125" style="28" customWidth="1"/>
    <col min="10" max="10" width="5.28515625" style="28" customWidth="1"/>
    <col min="11" max="16384" width="10.85546875" style="28"/>
  </cols>
  <sheetData>
    <row r="2" spans="2:10" ht="16" customHeight="1">
      <c r="B2" s="167" t="s">
        <v>50</v>
      </c>
      <c r="C2" s="168"/>
      <c r="D2" s="168"/>
      <c r="E2" s="168"/>
      <c r="F2" s="168"/>
      <c r="G2" s="169"/>
    </row>
    <row r="3" spans="2:10">
      <c r="B3" s="170"/>
      <c r="C3" s="171"/>
      <c r="D3" s="171"/>
      <c r="E3" s="171"/>
      <c r="F3" s="171"/>
      <c r="G3" s="172"/>
    </row>
    <row r="4" spans="2:10">
      <c r="B4" s="170"/>
      <c r="C4" s="171"/>
      <c r="D4" s="171"/>
      <c r="E4" s="171"/>
      <c r="F4" s="171"/>
      <c r="G4" s="172"/>
    </row>
    <row r="5" spans="2:10">
      <c r="B5" s="173"/>
      <c r="C5" s="174"/>
      <c r="D5" s="174"/>
      <c r="E5" s="174"/>
      <c r="F5" s="174"/>
      <c r="G5" s="175"/>
    </row>
    <row r="6" spans="2:10" ht="17" thickBot="1"/>
    <row r="7" spans="2:10">
      <c r="B7" s="29"/>
      <c r="C7" s="16"/>
      <c r="D7" s="16"/>
      <c r="E7" s="16"/>
      <c r="F7" s="16"/>
      <c r="G7" s="16"/>
      <c r="H7" s="16"/>
      <c r="I7" s="16"/>
      <c r="J7" s="30"/>
    </row>
    <row r="8" spans="2:10" s="12" customFormat="1">
      <c r="B8" s="19"/>
      <c r="C8" s="14" t="s">
        <v>19</v>
      </c>
      <c r="D8" s="15" t="s">
        <v>8</v>
      </c>
      <c r="E8" s="77" t="s">
        <v>4</v>
      </c>
      <c r="F8" s="14"/>
      <c r="G8" s="14" t="s">
        <v>7</v>
      </c>
      <c r="H8" s="14"/>
      <c r="I8" s="14" t="s">
        <v>0</v>
      </c>
      <c r="J8" s="80"/>
    </row>
    <row r="9" spans="2:10" s="12" customFormat="1">
      <c r="B9" s="20"/>
      <c r="D9" s="27"/>
      <c r="J9" s="13"/>
    </row>
    <row r="10" spans="2:10" s="12" customFormat="1" ht="17" thickBot="1">
      <c r="B10" s="20"/>
      <c r="C10" s="12" t="s">
        <v>40</v>
      </c>
      <c r="D10" s="27"/>
      <c r="J10" s="13"/>
    </row>
    <row r="11" spans="2:10" s="12" customFormat="1" ht="17" thickBot="1">
      <c r="B11" s="20"/>
      <c r="C11" s="46" t="s">
        <v>51</v>
      </c>
      <c r="D11" s="18" t="s">
        <v>52</v>
      </c>
      <c r="E11" s="94">
        <f>'Research data'!E7</f>
        <v>4.6885890252592606E-2</v>
      </c>
      <c r="F11" s="31"/>
      <c r="G11" s="93" t="s">
        <v>47</v>
      </c>
      <c r="H11" s="26"/>
      <c r="I11" s="135" t="s">
        <v>77</v>
      </c>
      <c r="J11" s="13"/>
    </row>
    <row r="12" spans="2:10" s="12" customFormat="1" ht="17" thickBot="1">
      <c r="B12" s="20"/>
      <c r="C12" s="137" t="s">
        <v>82</v>
      </c>
      <c r="D12" s="18" t="s">
        <v>83</v>
      </c>
      <c r="E12" s="138">
        <f>'Research data'!E8</f>
        <v>6.8000000000000005E-2</v>
      </c>
      <c r="F12" s="137"/>
      <c r="G12" s="137"/>
      <c r="H12" s="26"/>
      <c r="I12" s="139" t="s">
        <v>131</v>
      </c>
      <c r="J12" s="13"/>
    </row>
    <row r="13" spans="2:10" s="12" customFormat="1" ht="17" thickBot="1">
      <c r="B13" s="20"/>
      <c r="C13" s="137" t="s">
        <v>84</v>
      </c>
      <c r="D13" s="18" t="s">
        <v>85</v>
      </c>
      <c r="E13" s="140">
        <f>'Research data'!E9</f>
        <v>5.4866766968530989E-5</v>
      </c>
      <c r="F13" s="137"/>
      <c r="G13" s="137"/>
      <c r="H13" s="26"/>
      <c r="I13" s="139" t="s">
        <v>86</v>
      </c>
      <c r="J13" s="13"/>
    </row>
    <row r="14" spans="2:10" s="12" customFormat="1" ht="17" thickBot="1">
      <c r="B14" s="20"/>
      <c r="C14" s="137" t="s">
        <v>87</v>
      </c>
      <c r="D14" s="18" t="s">
        <v>88</v>
      </c>
      <c r="E14" s="138">
        <f>'Research data'!E10</f>
        <v>0.115</v>
      </c>
      <c r="F14" s="137"/>
      <c r="G14" s="137"/>
      <c r="H14" s="26"/>
      <c r="I14" s="139" t="s">
        <v>131</v>
      </c>
      <c r="J14" s="13"/>
    </row>
    <row r="15" spans="2:10" s="141" customFormat="1" ht="18" customHeight="1" thickBot="1">
      <c r="B15" s="142"/>
      <c r="C15" s="137" t="s">
        <v>89</v>
      </c>
      <c r="D15" s="18" t="s">
        <v>88</v>
      </c>
      <c r="E15" s="138">
        <f>'Research data'!E11</f>
        <v>0.115</v>
      </c>
      <c r="F15" s="137"/>
      <c r="G15" s="137"/>
      <c r="H15" s="137"/>
      <c r="I15" s="139" t="s">
        <v>131</v>
      </c>
      <c r="J15" s="143"/>
    </row>
    <row r="16" spans="2:10" s="141" customFormat="1" ht="17" thickBot="1">
      <c r="B16" s="142"/>
      <c r="C16" s="137" t="s">
        <v>90</v>
      </c>
      <c r="D16" s="18" t="s">
        <v>2</v>
      </c>
      <c r="E16" s="144">
        <v>1</v>
      </c>
      <c r="F16" s="137"/>
      <c r="G16" s="137"/>
      <c r="H16" s="137"/>
      <c r="I16" s="176" t="s">
        <v>132</v>
      </c>
      <c r="J16" s="143"/>
    </row>
    <row r="17" spans="2:10" s="141" customFormat="1" ht="17" thickBot="1">
      <c r="B17" s="142"/>
      <c r="C17" s="137" t="s">
        <v>91</v>
      </c>
      <c r="D17" s="18" t="s">
        <v>2</v>
      </c>
      <c r="E17" s="145">
        <v>0</v>
      </c>
      <c r="F17" s="137"/>
      <c r="G17" s="137"/>
      <c r="H17" s="137"/>
      <c r="I17" s="139" t="s">
        <v>92</v>
      </c>
      <c r="J17" s="143"/>
    </row>
    <row r="18" spans="2:10" s="141" customFormat="1">
      <c r="B18" s="142"/>
      <c r="D18" s="78"/>
      <c r="E18" s="146"/>
      <c r="J18" s="143"/>
    </row>
    <row r="19" spans="2:10" s="141" customFormat="1" ht="17" thickBot="1">
      <c r="B19" s="142"/>
      <c r="C19" s="12" t="s">
        <v>93</v>
      </c>
      <c r="D19" s="78"/>
      <c r="E19" s="147"/>
      <c r="J19" s="143"/>
    </row>
    <row r="20" spans="2:10" s="141" customFormat="1" ht="17" thickBot="1">
      <c r="B20" s="142"/>
      <c r="C20" s="137" t="s">
        <v>94</v>
      </c>
      <c r="D20" s="18" t="s">
        <v>95</v>
      </c>
      <c r="E20" s="148">
        <v>0</v>
      </c>
      <c r="F20" s="137"/>
      <c r="G20" s="137" t="s">
        <v>96</v>
      </c>
      <c r="H20" s="137"/>
      <c r="I20" s="139" t="s">
        <v>97</v>
      </c>
      <c r="J20" s="143"/>
    </row>
    <row r="21" spans="2:10" s="141" customFormat="1" ht="17" thickBot="1">
      <c r="B21" s="142"/>
      <c r="C21" s="137" t="s">
        <v>98</v>
      </c>
      <c r="D21" s="18" t="s">
        <v>99</v>
      </c>
      <c r="E21" s="148">
        <v>0</v>
      </c>
      <c r="F21" s="137"/>
      <c r="G21" s="137" t="s">
        <v>100</v>
      </c>
      <c r="H21" s="137"/>
      <c r="I21" s="139" t="s">
        <v>97</v>
      </c>
      <c r="J21" s="143"/>
    </row>
    <row r="22" spans="2:10" s="141" customFormat="1" ht="17" thickBot="1">
      <c r="B22" s="149"/>
      <c r="C22" s="150" t="s">
        <v>101</v>
      </c>
      <c r="D22" s="151"/>
      <c r="E22" s="148">
        <v>0</v>
      </c>
      <c r="F22" s="150"/>
      <c r="G22" s="150" t="s">
        <v>102</v>
      </c>
      <c r="H22" s="150"/>
      <c r="I22" s="139" t="s">
        <v>97</v>
      </c>
      <c r="J22" s="152"/>
    </row>
    <row r="23" spans="2:10" s="141" customFormat="1" ht="17" thickBot="1">
      <c r="B23" s="149"/>
      <c r="C23" s="150" t="s">
        <v>103</v>
      </c>
      <c r="D23" s="151"/>
      <c r="E23" s="148">
        <v>0</v>
      </c>
      <c r="F23" s="150"/>
      <c r="G23" s="150" t="s">
        <v>104</v>
      </c>
      <c r="H23" s="150"/>
      <c r="I23" s="139" t="s">
        <v>97</v>
      </c>
      <c r="J23" s="152"/>
    </row>
    <row r="24" spans="2:10" s="141" customFormat="1" ht="17" thickBot="1">
      <c r="B24" s="149"/>
      <c r="C24" s="150" t="s">
        <v>105</v>
      </c>
      <c r="D24" s="151"/>
      <c r="E24" s="148">
        <v>0</v>
      </c>
      <c r="F24" s="150"/>
      <c r="G24" s="150" t="s">
        <v>106</v>
      </c>
      <c r="H24" s="150"/>
      <c r="I24" s="139" t="s">
        <v>97</v>
      </c>
      <c r="J24" s="152"/>
    </row>
    <row r="25" spans="2:10" s="141" customFormat="1" ht="17" thickBot="1">
      <c r="B25" s="149"/>
      <c r="C25" s="150" t="s">
        <v>107</v>
      </c>
      <c r="D25" s="151"/>
      <c r="E25" s="148">
        <v>0</v>
      </c>
      <c r="F25" s="150"/>
      <c r="G25" s="137" t="s">
        <v>108</v>
      </c>
      <c r="H25" s="150"/>
      <c r="I25" s="139" t="s">
        <v>97</v>
      </c>
      <c r="J25" s="152"/>
    </row>
    <row r="26" spans="2:10" s="141" customFormat="1" ht="17" thickBot="1">
      <c r="B26" s="149"/>
      <c r="C26" s="150" t="s">
        <v>109</v>
      </c>
      <c r="D26" s="151"/>
      <c r="E26" s="148">
        <v>0</v>
      </c>
      <c r="F26" s="150"/>
      <c r="G26" s="137" t="s">
        <v>110</v>
      </c>
      <c r="H26" s="150"/>
      <c r="I26" s="139" t="s">
        <v>97</v>
      </c>
      <c r="J26" s="152"/>
    </row>
    <row r="27" spans="2:10" s="141" customFormat="1" ht="15" customHeight="1" thickBot="1">
      <c r="B27" s="142"/>
      <c r="C27" s="137" t="s">
        <v>111</v>
      </c>
      <c r="D27" s="18" t="s">
        <v>112</v>
      </c>
      <c r="E27" s="153">
        <v>0.04</v>
      </c>
      <c r="F27" s="137"/>
      <c r="G27" s="178" t="s">
        <v>136</v>
      </c>
      <c r="H27" s="137"/>
      <c r="I27" s="160" t="s">
        <v>137</v>
      </c>
      <c r="J27" s="143"/>
    </row>
    <row r="28" spans="2:10" s="141" customFormat="1" ht="17" thickBot="1">
      <c r="B28" s="142"/>
      <c r="C28" s="137" t="s">
        <v>113</v>
      </c>
      <c r="D28" s="18" t="s">
        <v>114</v>
      </c>
      <c r="E28" s="148">
        <v>0</v>
      </c>
      <c r="F28" s="137"/>
      <c r="G28" s="137"/>
      <c r="H28" s="137"/>
      <c r="I28" s="139" t="s">
        <v>115</v>
      </c>
      <c r="J28" s="143"/>
    </row>
    <row r="29" spans="2:10" s="141" customFormat="1">
      <c r="B29" s="142"/>
      <c r="C29" s="137"/>
      <c r="D29" s="18"/>
      <c r="E29" s="154"/>
      <c r="F29" s="137"/>
      <c r="G29" s="137"/>
      <c r="H29" s="137"/>
      <c r="J29" s="143"/>
    </row>
    <row r="30" spans="2:10" ht="17" thickBot="1">
      <c r="B30" s="32"/>
      <c r="C30" s="12" t="s">
        <v>5</v>
      </c>
      <c r="D30" s="78"/>
      <c r="E30" s="79"/>
      <c r="I30" s="64"/>
      <c r="J30" s="81"/>
    </row>
    <row r="31" spans="2:10" ht="17" thickBot="1">
      <c r="B31" s="32"/>
      <c r="C31" s="31" t="s">
        <v>21</v>
      </c>
      <c r="D31" s="18" t="s">
        <v>1</v>
      </c>
      <c r="E31" s="33">
        <f>'Research data'!E15</f>
        <v>12</v>
      </c>
      <c r="F31" s="31"/>
      <c r="G31" s="51" t="s">
        <v>22</v>
      </c>
      <c r="H31" s="31"/>
      <c r="I31" s="135" t="s">
        <v>75</v>
      </c>
      <c r="J31" s="81"/>
    </row>
    <row r="32" spans="2:10" s="180" customFormat="1" ht="17" thickBot="1">
      <c r="B32" s="177"/>
      <c r="C32" s="178" t="s">
        <v>133</v>
      </c>
      <c r="D32" s="18" t="s">
        <v>1</v>
      </c>
      <c r="E32" s="181">
        <v>0</v>
      </c>
      <c r="F32" s="178"/>
      <c r="G32" s="178" t="s">
        <v>134</v>
      </c>
      <c r="H32" s="178"/>
      <c r="I32" s="176" t="s">
        <v>135</v>
      </c>
      <c r="J32" s="179"/>
    </row>
    <row r="33" spans="2:10" ht="17" thickBot="1">
      <c r="B33" s="32"/>
      <c r="C33" s="31" t="s">
        <v>20</v>
      </c>
      <c r="D33" s="18" t="s">
        <v>2</v>
      </c>
      <c r="E33" s="33">
        <v>0</v>
      </c>
      <c r="F33" s="31"/>
      <c r="G33" s="31"/>
      <c r="H33" s="31"/>
      <c r="I33" s="176" t="s">
        <v>132</v>
      </c>
      <c r="J33" s="81"/>
    </row>
    <row r="34" spans="2:10" ht="17" thickBot="1">
      <c r="B34" s="34"/>
      <c r="C34" s="35"/>
      <c r="D34" s="35"/>
      <c r="E34" s="35"/>
      <c r="F34" s="35"/>
      <c r="G34" s="35"/>
      <c r="H34" s="35"/>
      <c r="I34" s="35"/>
      <c r="J34" s="36"/>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N16"/>
  <sheetViews>
    <sheetView workbookViewId="0">
      <selection activeCell="I14" sqref="I14"/>
    </sheetView>
  </sheetViews>
  <sheetFormatPr baseColWidth="10" defaultColWidth="10.85546875" defaultRowHeight="16"/>
  <cols>
    <col min="1" max="1" width="3.140625" style="37" customWidth="1"/>
    <col min="2" max="2" width="2.7109375" style="37" customWidth="1"/>
    <col min="3" max="3" width="35.85546875" style="37" customWidth="1"/>
    <col min="4" max="4" width="11.42578125" style="37" customWidth="1"/>
    <col min="5" max="5" width="9.7109375" style="37" customWidth="1"/>
    <col min="6" max="6" width="2.7109375" style="37" customWidth="1"/>
    <col min="7" max="7" width="17" style="37" bestFit="1" customWidth="1"/>
    <col min="8" max="8" width="2.85546875" style="37" customWidth="1"/>
    <col min="9" max="9" width="16.7109375" style="37" bestFit="1" customWidth="1"/>
    <col min="10" max="10" width="16" style="37" customWidth="1"/>
    <col min="11" max="11" width="9.28515625" style="37" customWidth="1"/>
    <col min="12" max="12" width="2.42578125" style="37" customWidth="1"/>
    <col min="13" max="13" width="68.85546875" style="37" customWidth="1"/>
    <col min="14" max="16384" width="10.85546875" style="37"/>
  </cols>
  <sheetData>
    <row r="2" spans="1:14" ht="17" thickBot="1"/>
    <row r="3" spans="1:14">
      <c r="B3" s="38"/>
      <c r="C3" s="39"/>
      <c r="D3" s="39"/>
      <c r="E3" s="39"/>
      <c r="F3" s="39"/>
      <c r="G3" s="39"/>
      <c r="H3" s="39"/>
      <c r="I3" s="39"/>
      <c r="J3" s="39"/>
      <c r="K3" s="39"/>
      <c r="L3" s="39"/>
      <c r="M3" s="102"/>
    </row>
    <row r="4" spans="1:14" s="12" customFormat="1">
      <c r="B4" s="20"/>
      <c r="C4" s="76" t="s">
        <v>39</v>
      </c>
      <c r="D4" s="76" t="s">
        <v>8</v>
      </c>
      <c r="E4" s="76" t="s">
        <v>34</v>
      </c>
      <c r="F4" s="76"/>
      <c r="G4" s="76" t="s">
        <v>76</v>
      </c>
      <c r="H4" s="76"/>
      <c r="I4" s="76" t="s">
        <v>119</v>
      </c>
      <c r="J4" s="76" t="s">
        <v>86</v>
      </c>
      <c r="K4" s="76"/>
      <c r="L4" s="76"/>
      <c r="M4" s="103" t="s">
        <v>41</v>
      </c>
    </row>
    <row r="5" spans="1:14" ht="18" customHeight="1">
      <c r="A5" s="12"/>
      <c r="B5" s="20"/>
      <c r="C5" s="9"/>
      <c r="D5" s="9"/>
      <c r="E5" s="9"/>
      <c r="F5" s="9"/>
      <c r="G5" s="9"/>
      <c r="H5" s="9"/>
      <c r="I5" s="9"/>
      <c r="J5" s="9"/>
      <c r="K5" s="9"/>
      <c r="L5" s="9"/>
      <c r="M5" s="104"/>
      <c r="N5" s="12"/>
    </row>
    <row r="6" spans="1:14" ht="18" customHeight="1" thickBot="1">
      <c r="A6" s="12"/>
      <c r="B6" s="20"/>
      <c r="C6" s="11" t="s">
        <v>40</v>
      </c>
      <c r="D6" s="11"/>
      <c r="E6" s="10"/>
      <c r="F6" s="10"/>
      <c r="M6" s="105"/>
    </row>
    <row r="7" spans="1:14" ht="17" thickBot="1">
      <c r="A7" s="12"/>
      <c r="B7" s="20"/>
      <c r="C7" s="157" t="s">
        <v>51</v>
      </c>
      <c r="D7" s="88" t="s">
        <v>52</v>
      </c>
      <c r="E7" s="92">
        <f>G7</f>
        <v>4.6885890252592606E-2</v>
      </c>
      <c r="F7" s="42"/>
      <c r="G7" s="92">
        <f>Notes!E88</f>
        <v>4.6885890252592606E-2</v>
      </c>
      <c r="J7" s="45"/>
      <c r="K7" s="45"/>
      <c r="M7" s="106"/>
    </row>
    <row r="8" spans="1:14" s="141" customFormat="1" ht="17" thickBot="1">
      <c r="B8" s="142"/>
      <c r="C8" s="137" t="s">
        <v>82</v>
      </c>
      <c r="D8" s="18" t="s">
        <v>83</v>
      </c>
      <c r="E8" s="139">
        <f>I8</f>
        <v>6.8000000000000005E-2</v>
      </c>
      <c r="F8" s="156"/>
      <c r="I8" s="139">
        <f>Notes!E112</f>
        <v>6.8000000000000005E-2</v>
      </c>
      <c r="L8" s="137"/>
    </row>
    <row r="9" spans="1:14" s="141" customFormat="1" ht="17" thickBot="1">
      <c r="B9" s="142"/>
      <c r="C9" s="137" t="s">
        <v>84</v>
      </c>
      <c r="D9" s="18" t="s">
        <v>85</v>
      </c>
      <c r="E9" s="139">
        <f>J9</f>
        <v>5.4866766968530989E-5</v>
      </c>
      <c r="J9" s="139">
        <f>Notes!E124</f>
        <v>5.4866766968530989E-5</v>
      </c>
    </row>
    <row r="10" spans="1:14" s="141" customFormat="1" ht="17" thickBot="1">
      <c r="B10" s="142"/>
      <c r="C10" s="137" t="s">
        <v>87</v>
      </c>
      <c r="D10" s="18" t="s">
        <v>88</v>
      </c>
      <c r="E10" s="139">
        <f t="shared" ref="E10:E11" si="0">I10</f>
        <v>0.115</v>
      </c>
      <c r="I10" s="139">
        <f>Notes!E114</f>
        <v>0.115</v>
      </c>
    </row>
    <row r="11" spans="1:14" s="141" customFormat="1" ht="17" thickBot="1">
      <c r="B11" s="142"/>
      <c r="C11" s="137" t="s">
        <v>89</v>
      </c>
      <c r="D11" s="18" t="s">
        <v>88</v>
      </c>
      <c r="E11" s="139">
        <f t="shared" si="0"/>
        <v>0.115</v>
      </c>
      <c r="I11" s="139">
        <f>Notes!E115</f>
        <v>0.115</v>
      </c>
    </row>
    <row r="12" spans="1:14">
      <c r="A12" s="12"/>
      <c r="B12" s="20"/>
      <c r="C12" s="87"/>
      <c r="D12" s="88"/>
      <c r="E12" s="155"/>
      <c r="F12" s="42"/>
      <c r="G12"/>
      <c r="I12" s="155"/>
      <c r="J12" s="45"/>
      <c r="K12" s="45"/>
      <c r="M12" s="106"/>
    </row>
    <row r="13" spans="1:14" ht="17" customHeight="1">
      <c r="B13" s="40"/>
      <c r="C13" s="43"/>
      <c r="E13" s="42"/>
      <c r="F13" s="42"/>
      <c r="I13" s="45"/>
      <c r="J13" s="45"/>
      <c r="K13" s="45"/>
      <c r="M13" s="107"/>
    </row>
    <row r="14" spans="1:14" ht="17" thickBot="1">
      <c r="B14" s="40"/>
      <c r="C14" s="11" t="s">
        <v>5</v>
      </c>
      <c r="D14" s="11"/>
      <c r="E14" s="10"/>
      <c r="F14" s="10"/>
      <c r="M14" s="108"/>
    </row>
    <row r="15" spans="1:14" ht="17" thickBot="1">
      <c r="B15" s="40"/>
      <c r="C15" s="158" t="s">
        <v>3</v>
      </c>
      <c r="D15" s="41" t="s">
        <v>1</v>
      </c>
      <c r="E15" s="44">
        <f>G15</f>
        <v>12</v>
      </c>
      <c r="F15" s="42"/>
      <c r="G15" s="44">
        <f>Notes!E5</f>
        <v>12</v>
      </c>
      <c r="M15" s="109"/>
    </row>
    <row r="16" spans="1:14" ht="17" thickBot="1">
      <c r="B16" s="110"/>
      <c r="C16" s="111"/>
      <c r="D16" s="111"/>
      <c r="E16" s="111"/>
      <c r="F16" s="111"/>
      <c r="G16" s="111"/>
      <c r="H16" s="111"/>
      <c r="I16" s="111"/>
      <c r="J16" s="111"/>
      <c r="K16" s="111"/>
      <c r="L16" s="111"/>
      <c r="M16"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4"/>
  <sheetViews>
    <sheetView workbookViewId="0">
      <selection activeCell="G20" sqref="G20:G21"/>
    </sheetView>
  </sheetViews>
  <sheetFormatPr baseColWidth="10" defaultColWidth="33.140625" defaultRowHeight="16"/>
  <cols>
    <col min="1" max="1" width="5.7109375" style="47" customWidth="1"/>
    <col min="2" max="2" width="2.140625" style="47" customWidth="1"/>
    <col min="3" max="3" width="31.140625" style="47" customWidth="1"/>
    <col min="4" max="4" width="16.140625" style="47" customWidth="1"/>
    <col min="5" max="5" width="10.140625" style="47" customWidth="1"/>
    <col min="6" max="7" width="13.140625" style="47" customWidth="1"/>
    <col min="8" max="8" width="12.7109375" style="52" customWidth="1"/>
    <col min="9" max="9" width="34.42578125" style="52" customWidth="1"/>
    <col min="10" max="10" width="98.28515625" style="47" customWidth="1"/>
    <col min="11" max="16384" width="33.140625" style="47"/>
  </cols>
  <sheetData>
    <row r="1" spans="2:10" ht="17" thickBot="1"/>
    <row r="2" spans="2:10">
      <c r="B2" s="48"/>
      <c r="C2" s="49"/>
      <c r="D2" s="49"/>
      <c r="E2" s="49"/>
      <c r="F2" s="49"/>
      <c r="G2" s="49"/>
      <c r="H2" s="53"/>
      <c r="I2" s="53"/>
      <c r="J2" s="123"/>
    </row>
    <row r="3" spans="2:10">
      <c r="B3" s="50"/>
      <c r="C3" s="54" t="s">
        <v>15</v>
      </c>
      <c r="D3" s="54"/>
      <c r="E3" s="54"/>
      <c r="F3" s="54"/>
      <c r="G3" s="54"/>
      <c r="H3" s="55"/>
      <c r="I3" s="55"/>
      <c r="J3" s="124"/>
    </row>
    <row r="4" spans="2:10">
      <c r="B4" s="50"/>
      <c r="J4" s="124"/>
    </row>
    <row r="5" spans="2:10">
      <c r="B5" s="56"/>
      <c r="C5" s="57" t="s">
        <v>16</v>
      </c>
      <c r="D5" s="57" t="s">
        <v>0</v>
      </c>
      <c r="E5" s="57" t="s">
        <v>12</v>
      </c>
      <c r="F5" s="57" t="s">
        <v>17</v>
      </c>
      <c r="G5" s="57" t="s">
        <v>42</v>
      </c>
      <c r="H5" s="58" t="s">
        <v>18</v>
      </c>
      <c r="I5" s="58" t="s">
        <v>44</v>
      </c>
      <c r="J5" s="125" t="s">
        <v>9</v>
      </c>
    </row>
    <row r="6" spans="2:10">
      <c r="B6" s="50"/>
      <c r="C6" s="54"/>
      <c r="D6" s="54"/>
      <c r="E6" s="54"/>
      <c r="F6" s="54"/>
      <c r="G6" s="54"/>
      <c r="H6" s="55"/>
      <c r="I6" s="55"/>
      <c r="J6" s="126"/>
    </row>
    <row r="7" spans="2:10">
      <c r="B7" s="50"/>
      <c r="C7" s="59" t="s">
        <v>3</v>
      </c>
      <c r="D7" s="89" t="s">
        <v>48</v>
      </c>
      <c r="E7" s="89" t="s">
        <v>6</v>
      </c>
      <c r="F7" s="89">
        <v>2013</v>
      </c>
      <c r="G7" s="89">
        <v>2013</v>
      </c>
      <c r="H7" s="90">
        <v>42325</v>
      </c>
      <c r="I7" s="127" t="s">
        <v>45</v>
      </c>
      <c r="J7" s="128" t="s">
        <v>49</v>
      </c>
    </row>
    <row r="8" spans="2:10">
      <c r="B8" s="50"/>
      <c r="H8" s="47"/>
      <c r="I8" s="47"/>
      <c r="J8" s="124"/>
    </row>
    <row r="9" spans="2:10">
      <c r="B9" s="50"/>
      <c r="C9" s="60" t="s">
        <v>81</v>
      </c>
      <c r="D9" s="47" t="s">
        <v>73</v>
      </c>
      <c r="F9" s="47">
        <v>2021</v>
      </c>
      <c r="G9" s="47">
        <v>2020</v>
      </c>
      <c r="H9" s="90">
        <v>44622</v>
      </c>
      <c r="I9" s="47"/>
      <c r="J9" s="124" t="s">
        <v>74</v>
      </c>
    </row>
    <row r="10" spans="2:10">
      <c r="B10" s="50"/>
      <c r="C10" s="60"/>
      <c r="H10" s="47"/>
      <c r="I10" s="47"/>
      <c r="J10" s="124"/>
    </row>
    <row r="11" spans="2:10">
      <c r="B11" s="50"/>
      <c r="C11" s="60" t="s">
        <v>57</v>
      </c>
      <c r="D11" s="47" t="s">
        <v>70</v>
      </c>
      <c r="G11" s="47">
        <v>2019</v>
      </c>
      <c r="H11" s="90">
        <v>44622</v>
      </c>
      <c r="I11" s="47"/>
      <c r="J11" s="124" t="s">
        <v>72</v>
      </c>
    </row>
    <row r="12" spans="2:10" s="97" customFormat="1">
      <c r="B12" s="129"/>
      <c r="C12" s="113" t="s">
        <v>56</v>
      </c>
      <c r="D12" s="113" t="s">
        <v>70</v>
      </c>
      <c r="G12" s="97">
        <v>2019</v>
      </c>
      <c r="H12" s="90">
        <v>44622</v>
      </c>
      <c r="I12" s="130"/>
      <c r="J12" s="131" t="s">
        <v>71</v>
      </c>
    </row>
    <row r="13" spans="2:10" s="97" customFormat="1">
      <c r="B13" s="129"/>
      <c r="C13" s="113"/>
      <c r="D13" s="113"/>
      <c r="H13" s="90"/>
      <c r="I13" s="130"/>
      <c r="J13" s="130"/>
    </row>
    <row r="14" spans="2:10" s="141" customFormat="1">
      <c r="B14" s="142"/>
      <c r="C14" s="137" t="s">
        <v>84</v>
      </c>
      <c r="D14" s="141" t="s">
        <v>121</v>
      </c>
      <c r="E14" s="141" t="s">
        <v>125</v>
      </c>
      <c r="F14" s="141">
        <v>2013</v>
      </c>
      <c r="G14" s="141">
        <v>2013</v>
      </c>
      <c r="H14" s="165" t="s">
        <v>126</v>
      </c>
      <c r="I14" s="166"/>
      <c r="J14" s="141" t="s">
        <v>127</v>
      </c>
    </row>
    <row r="15" spans="2:10" s="141" customFormat="1">
      <c r="B15" s="142"/>
      <c r="H15" s="166"/>
      <c r="I15" s="166"/>
    </row>
    <row r="16" spans="2:10" s="141" customFormat="1">
      <c r="B16" s="142"/>
      <c r="C16" s="141" t="s">
        <v>82</v>
      </c>
      <c r="D16" s="141" t="s">
        <v>129</v>
      </c>
      <c r="E16" s="141" t="s">
        <v>6</v>
      </c>
      <c r="F16" s="141">
        <v>2022</v>
      </c>
      <c r="G16" s="141">
        <v>2022</v>
      </c>
      <c r="H16" s="166" t="s">
        <v>128</v>
      </c>
      <c r="I16" s="166" t="s">
        <v>130</v>
      </c>
    </row>
    <row r="17" spans="2:10" s="141" customFormat="1">
      <c r="B17" s="142"/>
      <c r="C17" s="141" t="s">
        <v>89</v>
      </c>
      <c r="H17" s="166"/>
      <c r="I17" s="166"/>
    </row>
    <row r="18" spans="2:10" s="141" customFormat="1">
      <c r="B18" s="142"/>
      <c r="C18" s="141" t="s">
        <v>87</v>
      </c>
      <c r="H18" s="166"/>
      <c r="I18" s="166"/>
    </row>
    <row r="19" spans="2:10" ht="17" thickBot="1">
      <c r="B19" s="132"/>
      <c r="C19" s="134"/>
      <c r="D19" s="120"/>
      <c r="E19" s="120"/>
      <c r="F19" s="120"/>
      <c r="G19" s="120"/>
      <c r="H19" s="120"/>
      <c r="I19" s="120"/>
      <c r="J19" s="133"/>
    </row>
    <row r="21" spans="2:10" s="99" customFormat="1">
      <c r="H21" s="100"/>
      <c r="I21" s="100"/>
    </row>
    <row r="22" spans="2:10" s="99" customFormat="1">
      <c r="H22" s="100"/>
      <c r="I22" s="100"/>
    </row>
    <row r="23" spans="2:10" s="99" customFormat="1">
      <c r="H23" s="100"/>
      <c r="I23" s="100"/>
    </row>
    <row r="24" spans="2:10" s="99" customFormat="1">
      <c r="H24" s="100"/>
      <c r="I24" s="100"/>
    </row>
  </sheetData>
  <hyperlinks>
    <hyperlink ref="I7" r:id="rId1" xr:uid="{FF867D6F-9A3A-DE4A-BD1B-3592A4204C1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99"/>
  <sheetViews>
    <sheetView topLeftCell="A14" workbookViewId="0">
      <selection activeCell="G111" sqref="G111"/>
    </sheetView>
  </sheetViews>
  <sheetFormatPr baseColWidth="10" defaultColWidth="10.85546875" defaultRowHeight="16"/>
  <cols>
    <col min="1" max="1" width="4.7109375" style="82" customWidth="1"/>
    <col min="2" max="2" width="2.7109375" style="82" customWidth="1"/>
    <col min="3" max="3" width="29.140625" style="82" customWidth="1"/>
    <col min="4" max="4" width="23.7109375" style="82" customWidth="1"/>
    <col min="5" max="5" width="15" style="82" customWidth="1"/>
    <col min="6" max="6" width="18.85546875" style="82" customWidth="1"/>
    <col min="7" max="16384" width="10.85546875" style="82"/>
  </cols>
  <sheetData>
    <row r="1" spans="2:23" ht="17" thickBot="1"/>
    <row r="2" spans="2:23">
      <c r="B2" s="83"/>
      <c r="C2" s="84"/>
      <c r="D2" s="84"/>
      <c r="E2" s="84"/>
      <c r="F2" s="84"/>
      <c r="G2" s="84"/>
      <c r="H2" s="84"/>
      <c r="I2" s="84"/>
      <c r="J2" s="84"/>
      <c r="K2" s="84"/>
      <c r="L2" s="84"/>
      <c r="M2" s="84"/>
      <c r="N2" s="84"/>
      <c r="O2" s="84"/>
      <c r="P2" s="84"/>
      <c r="Q2" s="84"/>
      <c r="R2" s="84"/>
      <c r="S2" s="84"/>
      <c r="T2" s="84"/>
      <c r="U2" s="84"/>
      <c r="V2" s="84"/>
      <c r="W2" s="115"/>
    </row>
    <row r="3" spans="2:23" s="12" customFormat="1">
      <c r="B3" s="86"/>
      <c r="C3" s="77" t="s">
        <v>0</v>
      </c>
      <c r="D3" s="77" t="s">
        <v>43</v>
      </c>
      <c r="E3" s="77"/>
      <c r="F3" s="77"/>
      <c r="G3" s="77"/>
      <c r="H3" s="77"/>
      <c r="I3" s="77"/>
      <c r="J3" s="77"/>
      <c r="K3" s="77"/>
      <c r="L3" s="77"/>
      <c r="M3" s="77"/>
      <c r="N3" s="77"/>
      <c r="O3" s="77"/>
      <c r="P3" s="77"/>
      <c r="Q3" s="77"/>
      <c r="R3" s="77"/>
      <c r="S3" s="77"/>
      <c r="T3" s="77"/>
      <c r="U3" s="77"/>
      <c r="V3" s="77"/>
      <c r="W3" s="80"/>
    </row>
    <row r="4" spans="2:23">
      <c r="B4" s="85"/>
      <c r="W4" s="116"/>
    </row>
    <row r="5" spans="2:23">
      <c r="B5" s="85"/>
      <c r="C5" s="113" t="s">
        <v>60</v>
      </c>
      <c r="D5" s="113" t="s">
        <v>3</v>
      </c>
      <c r="E5" s="82">
        <v>12</v>
      </c>
      <c r="F5" s="113" t="s">
        <v>1</v>
      </c>
      <c r="W5" s="116"/>
    </row>
    <row r="6" spans="2:23">
      <c r="B6" s="85"/>
      <c r="W6" s="116"/>
    </row>
    <row r="7" spans="2:23">
      <c r="B7" s="85"/>
      <c r="W7" s="116"/>
    </row>
    <row r="8" spans="2:23">
      <c r="B8" s="85"/>
      <c r="W8" s="116"/>
    </row>
    <row r="9" spans="2:23">
      <c r="B9" s="85"/>
      <c r="W9" s="116"/>
    </row>
    <row r="10" spans="2:23">
      <c r="B10" s="85"/>
      <c r="W10" s="116"/>
    </row>
    <row r="11" spans="2:23">
      <c r="B11" s="85"/>
      <c r="W11" s="116"/>
    </row>
    <row r="12" spans="2:23">
      <c r="B12" s="85"/>
      <c r="W12" s="116"/>
    </row>
    <row r="13" spans="2:23">
      <c r="B13" s="85"/>
      <c r="W13" s="116"/>
    </row>
    <row r="14" spans="2:23">
      <c r="B14" s="85"/>
      <c r="W14" s="116"/>
    </row>
    <row r="15" spans="2:23">
      <c r="B15" s="85"/>
      <c r="W15" s="116"/>
    </row>
    <row r="16" spans="2:23">
      <c r="B16" s="85"/>
      <c r="W16" s="116"/>
    </row>
    <row r="17" spans="2:23">
      <c r="B17" s="85"/>
      <c r="W17" s="116"/>
    </row>
    <row r="18" spans="2:23">
      <c r="B18" s="85"/>
      <c r="W18" s="116"/>
    </row>
    <row r="19" spans="2:23">
      <c r="B19" s="85"/>
      <c r="W19" s="116"/>
    </row>
    <row r="20" spans="2:23">
      <c r="B20" s="85"/>
      <c r="W20" s="116"/>
    </row>
    <row r="21" spans="2:23">
      <c r="B21" s="85"/>
      <c r="W21" s="116"/>
    </row>
    <row r="22" spans="2:23">
      <c r="B22" s="85"/>
      <c r="W22" s="116"/>
    </row>
    <row r="23" spans="2:23">
      <c r="B23" s="85"/>
      <c r="W23" s="116"/>
    </row>
    <row r="24" spans="2:23">
      <c r="B24" s="85"/>
      <c r="W24" s="116"/>
    </row>
    <row r="25" spans="2:23">
      <c r="B25" s="85"/>
      <c r="W25" s="116"/>
    </row>
    <row r="26" spans="2:23">
      <c r="B26" s="85"/>
      <c r="W26" s="116"/>
    </row>
    <row r="27" spans="2:23">
      <c r="B27" s="85"/>
      <c r="W27" s="116"/>
    </row>
    <row r="28" spans="2:23">
      <c r="B28" s="85"/>
      <c r="W28" s="116"/>
    </row>
    <row r="29" spans="2:23">
      <c r="B29" s="85"/>
      <c r="C29" s="113" t="s">
        <v>62</v>
      </c>
      <c r="D29" s="113" t="s">
        <v>69</v>
      </c>
      <c r="E29" s="82">
        <v>3.5</v>
      </c>
      <c r="F29" s="113" t="s">
        <v>46</v>
      </c>
      <c r="G29" s="113" t="s">
        <v>61</v>
      </c>
      <c r="W29" s="116"/>
    </row>
    <row r="30" spans="2:23">
      <c r="B30" s="85"/>
      <c r="D30" s="113" t="s">
        <v>69</v>
      </c>
      <c r="E30" s="114">
        <v>0.47</v>
      </c>
      <c r="F30" s="113"/>
      <c r="G30" s="136" t="s">
        <v>79</v>
      </c>
      <c r="W30" s="116"/>
    </row>
    <row r="31" spans="2:23">
      <c r="B31" s="85"/>
      <c r="D31" s="113" t="s">
        <v>69</v>
      </c>
      <c r="E31" s="82">
        <f>E29*E30</f>
        <v>1.645</v>
      </c>
      <c r="F31" s="113" t="s">
        <v>46</v>
      </c>
      <c r="G31" s="136" t="s">
        <v>78</v>
      </c>
      <c r="W31" s="116"/>
    </row>
    <row r="32" spans="2:23">
      <c r="B32" s="85"/>
      <c r="D32" s="113"/>
      <c r="F32" s="113"/>
      <c r="G32" s="113"/>
      <c r="W32" s="116"/>
    </row>
    <row r="33" spans="2:23">
      <c r="B33" s="85"/>
      <c r="D33" s="113"/>
      <c r="F33" s="113"/>
      <c r="G33" s="113"/>
      <c r="W33" s="116"/>
    </row>
    <row r="34" spans="2:23">
      <c r="B34" s="85"/>
      <c r="D34" s="113"/>
      <c r="F34" s="113"/>
      <c r="G34" s="113"/>
      <c r="W34" s="116"/>
    </row>
    <row r="35" spans="2:23" ht="15" customHeight="1">
      <c r="B35" s="85"/>
      <c r="C35" s="89"/>
      <c r="W35" s="116"/>
    </row>
    <row r="36" spans="2:23">
      <c r="B36" s="85"/>
      <c r="C36" s="89"/>
      <c r="W36" s="116"/>
    </row>
    <row r="37" spans="2:23">
      <c r="B37" s="85"/>
      <c r="C37" s="89"/>
      <c r="W37" s="116"/>
    </row>
    <row r="38" spans="2:23">
      <c r="B38" s="85"/>
      <c r="C38" s="89"/>
      <c r="W38" s="116"/>
    </row>
    <row r="39" spans="2:23">
      <c r="B39" s="85"/>
      <c r="C39" s="89"/>
      <c r="W39" s="116"/>
    </row>
    <row r="40" spans="2:23">
      <c r="B40" s="85"/>
      <c r="C40" s="89"/>
      <c r="W40" s="116"/>
    </row>
    <row r="41" spans="2:23">
      <c r="B41" s="85"/>
      <c r="D41" s="113"/>
      <c r="F41" s="113"/>
      <c r="G41" s="113"/>
      <c r="W41" s="116"/>
    </row>
    <row r="42" spans="2:23">
      <c r="B42" s="85"/>
      <c r="D42" s="113"/>
      <c r="F42" s="113"/>
      <c r="G42" s="113"/>
      <c r="W42" s="116"/>
    </row>
    <row r="43" spans="2:23">
      <c r="B43" s="85"/>
      <c r="D43" s="113"/>
      <c r="F43" s="113"/>
      <c r="G43" s="113"/>
      <c r="W43" s="116"/>
    </row>
    <row r="44" spans="2:23">
      <c r="B44" s="85"/>
      <c r="C44" s="89"/>
      <c r="W44" s="116"/>
    </row>
    <row r="45" spans="2:23">
      <c r="B45" s="85"/>
      <c r="C45" s="89"/>
      <c r="W45" s="116"/>
    </row>
    <row r="46" spans="2:23">
      <c r="B46" s="85"/>
      <c r="C46" s="89"/>
      <c r="W46" s="116"/>
    </row>
    <row r="47" spans="2:23" ht="15" customHeight="1">
      <c r="B47" s="85"/>
      <c r="C47" s="89"/>
      <c r="W47" s="116"/>
    </row>
    <row r="48" spans="2:23">
      <c r="B48" s="85"/>
      <c r="C48" s="89"/>
      <c r="W48" s="116"/>
    </row>
    <row r="49" spans="2:23">
      <c r="B49" s="85"/>
      <c r="C49" s="89"/>
      <c r="W49" s="116"/>
    </row>
    <row r="50" spans="2:23">
      <c r="B50" s="85"/>
      <c r="C50" s="89"/>
      <c r="W50" s="116"/>
    </row>
    <row r="51" spans="2:23">
      <c r="B51" s="85"/>
      <c r="C51" s="89"/>
      <c r="W51" s="116"/>
    </row>
    <row r="52" spans="2:23">
      <c r="B52" s="85"/>
      <c r="C52" s="89"/>
      <c r="W52" s="116"/>
    </row>
    <row r="53" spans="2:23">
      <c r="B53" s="85"/>
      <c r="D53" s="113"/>
      <c r="F53" s="113"/>
      <c r="G53" s="113"/>
      <c r="W53" s="116"/>
    </row>
    <row r="54" spans="2:23">
      <c r="B54" s="85"/>
      <c r="D54" s="113"/>
      <c r="F54" s="113"/>
      <c r="G54" s="113"/>
      <c r="W54" s="116"/>
    </row>
    <row r="55" spans="2:23">
      <c r="B55" s="85"/>
      <c r="C55" s="89"/>
      <c r="W55" s="116"/>
    </row>
    <row r="56" spans="2:23">
      <c r="B56" s="85"/>
      <c r="C56" s="89"/>
      <c r="W56" s="116"/>
    </row>
    <row r="57" spans="2:23">
      <c r="B57" s="85"/>
      <c r="C57" s="89"/>
      <c r="W57" s="116"/>
    </row>
    <row r="58" spans="2:23">
      <c r="B58" s="85"/>
      <c r="C58" s="89"/>
      <c r="W58" s="116"/>
    </row>
    <row r="59" spans="2:23">
      <c r="B59" s="85"/>
      <c r="C59" s="89"/>
      <c r="W59" s="116"/>
    </row>
    <row r="60" spans="2:23">
      <c r="B60" s="85"/>
      <c r="C60" s="113" t="s">
        <v>63</v>
      </c>
      <c r="D60" s="113" t="s">
        <v>64</v>
      </c>
      <c r="E60" s="82">
        <v>18683.400000000001</v>
      </c>
      <c r="F60" s="113" t="s">
        <v>67</v>
      </c>
      <c r="G60" s="113" t="s">
        <v>65</v>
      </c>
      <c r="W60" s="116"/>
    </row>
    <row r="61" spans="2:23">
      <c r="B61" s="85"/>
      <c r="C61" s="89"/>
      <c r="W61" s="116"/>
    </row>
    <row r="62" spans="2:23">
      <c r="B62" s="85"/>
      <c r="C62" s="89"/>
      <c r="W62" s="116"/>
    </row>
    <row r="63" spans="2:23">
      <c r="B63" s="85"/>
      <c r="C63" s="89"/>
      <c r="W63" s="116"/>
    </row>
    <row r="64" spans="2:23">
      <c r="B64" s="85"/>
      <c r="C64" s="89"/>
      <c r="W64" s="116"/>
    </row>
    <row r="65" spans="2:23">
      <c r="B65" s="85"/>
      <c r="C65" s="89"/>
      <c r="W65" s="116"/>
    </row>
    <row r="66" spans="2:23">
      <c r="B66" s="85"/>
      <c r="C66" s="89"/>
      <c r="W66" s="116"/>
    </row>
    <row r="67" spans="2:23">
      <c r="B67" s="85"/>
      <c r="C67" s="89"/>
      <c r="W67" s="116"/>
    </row>
    <row r="68" spans="2:23">
      <c r="B68" s="85"/>
      <c r="C68" s="89"/>
      <c r="W68" s="116"/>
    </row>
    <row r="69" spans="2:23">
      <c r="B69" s="85"/>
      <c r="C69" s="89"/>
      <c r="W69" s="116"/>
    </row>
    <row r="70" spans="2:23">
      <c r="B70" s="85"/>
      <c r="C70" s="89"/>
      <c r="W70" s="116"/>
    </row>
    <row r="71" spans="2:23">
      <c r="B71" s="85"/>
      <c r="C71" s="89"/>
      <c r="W71" s="116"/>
    </row>
    <row r="72" spans="2:23">
      <c r="B72" s="85"/>
      <c r="C72" s="89"/>
      <c r="W72" s="116"/>
    </row>
    <row r="73" spans="2:23">
      <c r="B73" s="85"/>
      <c r="C73" s="89"/>
      <c r="W73" s="116"/>
    </row>
    <row r="74" spans="2:23">
      <c r="B74" s="85"/>
      <c r="C74" s="89"/>
      <c r="W74" s="116"/>
    </row>
    <row r="75" spans="2:23">
      <c r="B75" s="85"/>
      <c r="C75" s="89"/>
      <c r="W75" s="116"/>
    </row>
    <row r="76" spans="2:23">
      <c r="B76" s="85"/>
      <c r="D76" s="113"/>
      <c r="F76" s="113"/>
      <c r="G76" s="113"/>
      <c r="W76" s="116"/>
    </row>
    <row r="77" spans="2:23">
      <c r="B77" s="85"/>
      <c r="D77" s="113"/>
      <c r="F77" s="113"/>
      <c r="G77" s="113"/>
      <c r="W77" s="116"/>
    </row>
    <row r="78" spans="2:23">
      <c r="B78" s="85"/>
      <c r="D78" s="113"/>
      <c r="F78" s="113"/>
      <c r="G78" s="113"/>
      <c r="W78" s="116"/>
    </row>
    <row r="79" spans="2:23">
      <c r="B79" s="85"/>
      <c r="C79" s="89"/>
      <c r="W79" s="116"/>
    </row>
    <row r="80" spans="2:23">
      <c r="B80" s="85"/>
      <c r="C80" s="89"/>
      <c r="W80" s="116"/>
    </row>
    <row r="81" spans="2:23">
      <c r="B81" s="85"/>
      <c r="C81" s="89"/>
      <c r="W81" s="116"/>
    </row>
    <row r="82" spans="2:23">
      <c r="B82" s="85"/>
      <c r="C82" s="89"/>
      <c r="W82" s="116"/>
    </row>
    <row r="83" spans="2:23">
      <c r="B83" s="85"/>
      <c r="C83" s="89"/>
      <c r="W83" s="116"/>
    </row>
    <row r="84" spans="2:23">
      <c r="B84" s="85"/>
      <c r="C84" s="12" t="s">
        <v>63</v>
      </c>
      <c r="D84" s="113" t="s">
        <v>66</v>
      </c>
      <c r="E84" s="82">
        <v>1441</v>
      </c>
      <c r="F84" s="113" t="s">
        <v>53</v>
      </c>
      <c r="G84" s="113" t="s">
        <v>65</v>
      </c>
      <c r="W84" s="116"/>
    </row>
    <row r="85" spans="2:23">
      <c r="B85" s="85"/>
      <c r="C85" s="89"/>
      <c r="W85" s="116"/>
    </row>
    <row r="86" spans="2:23">
      <c r="B86" s="85"/>
      <c r="C86" s="89"/>
      <c r="D86" s="113" t="s">
        <v>68</v>
      </c>
      <c r="E86" s="82">
        <f>E84/E60</f>
        <v>7.7127289465514837E-2</v>
      </c>
      <c r="F86" s="113" t="s">
        <v>54</v>
      </c>
      <c r="W86" s="116"/>
    </row>
    <row r="87" spans="2:23">
      <c r="B87" s="85"/>
      <c r="C87" s="89"/>
      <c r="W87" s="116"/>
    </row>
    <row r="88" spans="2:23">
      <c r="B88" s="85"/>
      <c r="C88" s="89"/>
      <c r="D88" s="113" t="s">
        <v>51</v>
      </c>
      <c r="E88" s="82">
        <f>E86/E31</f>
        <v>4.6885890252592606E-2</v>
      </c>
      <c r="F88" s="113" t="s">
        <v>55</v>
      </c>
      <c r="G88" s="136" t="s">
        <v>80</v>
      </c>
      <c r="W88" s="116"/>
    </row>
    <row r="89" spans="2:23">
      <c r="B89" s="85"/>
      <c r="C89" s="89"/>
      <c r="W89" s="116"/>
    </row>
    <row r="90" spans="2:23">
      <c r="B90" s="85"/>
      <c r="C90" s="89"/>
      <c r="W90" s="116"/>
    </row>
    <row r="91" spans="2:23">
      <c r="B91" s="85"/>
      <c r="C91" s="89"/>
      <c r="W91" s="116"/>
    </row>
    <row r="92" spans="2:23">
      <c r="B92" s="85"/>
      <c r="C92" s="89"/>
      <c r="W92" s="116"/>
    </row>
    <row r="93" spans="2:23">
      <c r="B93" s="85"/>
      <c r="C93" s="89"/>
      <c r="W93" s="116"/>
    </row>
    <row r="94" spans="2:23">
      <c r="B94" s="85"/>
      <c r="C94" s="89"/>
      <c r="W94" s="116"/>
    </row>
    <row r="95" spans="2:23">
      <c r="B95" s="85"/>
      <c r="C95" s="89"/>
      <c r="W95" s="116"/>
    </row>
    <row r="96" spans="2:23">
      <c r="B96" s="85"/>
      <c r="C96" s="89"/>
      <c r="W96" s="116"/>
    </row>
    <row r="97" spans="2:33">
      <c r="B97" s="85"/>
      <c r="C97" s="89"/>
      <c r="W97" s="116"/>
    </row>
    <row r="98" spans="2:33">
      <c r="B98" s="85"/>
      <c r="C98" s="89"/>
      <c r="W98" s="116"/>
    </row>
    <row r="99" spans="2:33">
      <c r="B99" s="85"/>
      <c r="C99" s="89"/>
      <c r="W99" s="116"/>
    </row>
    <row r="100" spans="2:33">
      <c r="B100" s="85"/>
      <c r="W100" s="116"/>
    </row>
    <row r="101" spans="2:33">
      <c r="B101" s="85"/>
      <c r="C101" s="96"/>
      <c r="W101" s="116"/>
    </row>
    <row r="102" spans="2:33">
      <c r="B102" s="85"/>
      <c r="W102" s="116"/>
    </row>
    <row r="103" spans="2:33">
      <c r="B103" s="85"/>
      <c r="W103" s="116"/>
    </row>
    <row r="104" spans="2:33">
      <c r="B104" s="85"/>
      <c r="W104" s="116"/>
    </row>
    <row r="105" spans="2:33">
      <c r="B105" s="85"/>
      <c r="D105" s="99"/>
      <c r="F105" s="89"/>
      <c r="W105" s="116"/>
    </row>
    <row r="106" spans="2:33">
      <c r="B106" s="85"/>
      <c r="F106" s="89"/>
      <c r="W106" s="116"/>
    </row>
    <row r="107" spans="2:33">
      <c r="B107" s="85"/>
      <c r="C107" s="12" t="s">
        <v>119</v>
      </c>
      <c r="D107" s="141"/>
      <c r="E107" s="141"/>
      <c r="F107" s="141"/>
      <c r="G107" s="141"/>
      <c r="H107" s="141"/>
      <c r="W107" s="116"/>
    </row>
    <row r="108" spans="2:33">
      <c r="B108" s="85"/>
      <c r="C108" s="141" t="s">
        <v>120</v>
      </c>
      <c r="D108" s="141"/>
      <c r="E108" s="141"/>
      <c r="F108" s="141"/>
      <c r="G108" s="141"/>
      <c r="H108" s="141"/>
      <c r="W108" s="116"/>
    </row>
    <row r="109" spans="2:33">
      <c r="B109" s="85"/>
      <c r="C109" s="141"/>
      <c r="D109" s="141"/>
      <c r="E109" s="141"/>
      <c r="F109" s="141"/>
      <c r="G109" s="141"/>
      <c r="H109" s="141"/>
      <c r="W109" s="116"/>
    </row>
    <row r="110" spans="2:33" ht="17" thickBot="1">
      <c r="B110" s="85"/>
      <c r="C110" s="141"/>
      <c r="D110" s="141"/>
      <c r="E110" s="141"/>
      <c r="F110" s="141"/>
      <c r="G110" s="141"/>
      <c r="H110" s="141"/>
      <c r="W110" s="116"/>
    </row>
    <row r="111" spans="2:33" ht="17" thickBot="1">
      <c r="B111" s="85"/>
      <c r="C111" s="141"/>
      <c r="D111" s="159" t="s">
        <v>82</v>
      </c>
      <c r="E111" s="160">
        <v>68</v>
      </c>
      <c r="F111" s="161" t="s">
        <v>116</v>
      </c>
      <c r="G111" s="161"/>
      <c r="H111" s="141"/>
      <c r="W111" s="116"/>
    </row>
    <row r="112" spans="2:33" ht="17" thickBot="1">
      <c r="B112" s="85"/>
      <c r="C112" s="141"/>
      <c r="D112" s="159"/>
      <c r="E112" s="160">
        <f>E111/1000</f>
        <v>6.8000000000000005E-2</v>
      </c>
      <c r="F112" s="161" t="s">
        <v>83</v>
      </c>
      <c r="G112" s="161"/>
      <c r="H112" s="141"/>
      <c r="I112" s="98"/>
      <c r="J112" s="98"/>
      <c r="K112" s="98"/>
      <c r="L112" s="98"/>
      <c r="M112" s="98"/>
      <c r="N112" s="98"/>
      <c r="O112" s="98"/>
      <c r="P112" s="98"/>
      <c r="Q112" s="98"/>
      <c r="R112" s="98"/>
      <c r="S112" s="98"/>
      <c r="T112" s="98"/>
      <c r="U112" s="98"/>
      <c r="V112" s="98"/>
      <c r="W112" s="117"/>
      <c r="X112" s="98"/>
      <c r="Y112" s="98"/>
      <c r="Z112" s="98"/>
      <c r="AA112" s="98"/>
      <c r="AB112" s="98"/>
      <c r="AC112" s="98"/>
      <c r="AD112" s="98"/>
      <c r="AE112" s="98"/>
      <c r="AF112" s="98"/>
      <c r="AG112" s="98"/>
    </row>
    <row r="113" spans="2:33" ht="17" thickBot="1">
      <c r="B113" s="85"/>
      <c r="C113" s="141"/>
      <c r="D113" s="161" t="s">
        <v>87</v>
      </c>
      <c r="E113" s="160">
        <v>115</v>
      </c>
      <c r="F113" s="161" t="s">
        <v>117</v>
      </c>
      <c r="G113" s="161" t="s">
        <v>139</v>
      </c>
      <c r="H113" s="141"/>
      <c r="I113" s="98"/>
      <c r="J113" s="98"/>
      <c r="K113" s="98"/>
      <c r="L113" s="98"/>
      <c r="M113" s="98"/>
      <c r="N113" s="98"/>
      <c r="O113" s="98"/>
      <c r="P113" s="98"/>
      <c r="Q113" s="98"/>
      <c r="R113" s="98"/>
      <c r="S113" s="98"/>
      <c r="T113" s="98"/>
      <c r="U113" s="98"/>
      <c r="V113" s="98"/>
      <c r="W113" s="117"/>
      <c r="X113" s="98"/>
      <c r="Y113" s="98"/>
      <c r="Z113" s="98"/>
      <c r="AA113" s="98"/>
      <c r="AB113" s="98"/>
      <c r="AC113" s="98"/>
      <c r="AD113" s="98"/>
      <c r="AE113" s="98"/>
      <c r="AF113" s="98"/>
      <c r="AG113" s="98"/>
    </row>
    <row r="114" spans="2:33" ht="17" thickBot="1">
      <c r="B114" s="85"/>
      <c r="C114" s="141"/>
      <c r="E114" s="160">
        <f>E113/1000</f>
        <v>0.115</v>
      </c>
      <c r="F114" s="161" t="s">
        <v>88</v>
      </c>
      <c r="G114" s="161"/>
      <c r="H114" s="141"/>
      <c r="I114" s="98"/>
      <c r="J114" s="98"/>
      <c r="K114" s="98"/>
      <c r="L114" s="98"/>
      <c r="M114" s="98"/>
      <c r="N114" s="98"/>
      <c r="O114" s="98"/>
      <c r="P114" s="98"/>
      <c r="Q114" s="98"/>
      <c r="R114" s="98"/>
      <c r="S114" s="98"/>
      <c r="T114" s="98"/>
      <c r="U114" s="98"/>
      <c r="V114" s="98"/>
      <c r="W114" s="117"/>
      <c r="X114" s="98"/>
      <c r="Y114" s="98"/>
      <c r="Z114" s="98"/>
      <c r="AA114" s="98"/>
      <c r="AB114" s="98"/>
      <c r="AC114" s="98"/>
      <c r="AD114" s="98"/>
      <c r="AE114" s="98"/>
      <c r="AF114" s="98"/>
      <c r="AG114" s="98"/>
    </row>
    <row r="115" spans="2:33" s="99" customFormat="1" ht="17" thickBot="1">
      <c r="B115" s="101"/>
      <c r="C115" s="141"/>
      <c r="D115" s="159" t="s">
        <v>89</v>
      </c>
      <c r="E115" s="162">
        <f>E114</f>
        <v>0.115</v>
      </c>
      <c r="F115" s="161" t="s">
        <v>88</v>
      </c>
      <c r="G115" s="161" t="s">
        <v>118</v>
      </c>
      <c r="H115" s="141"/>
      <c r="I115" s="98"/>
      <c r="J115" s="98"/>
      <c r="K115" s="98"/>
      <c r="L115" s="98"/>
      <c r="M115" s="98"/>
      <c r="N115" s="98"/>
      <c r="O115" s="98"/>
      <c r="P115" s="98"/>
      <c r="Q115" s="98"/>
      <c r="R115" s="98"/>
      <c r="S115" s="98"/>
      <c r="T115" s="98"/>
      <c r="U115" s="98"/>
      <c r="V115" s="98"/>
      <c r="W115" s="117"/>
      <c r="X115" s="98"/>
      <c r="Y115" s="98"/>
      <c r="Z115" s="98"/>
      <c r="AA115" s="98"/>
      <c r="AB115" s="98"/>
      <c r="AC115" s="98"/>
      <c r="AD115" s="98"/>
      <c r="AE115" s="98"/>
      <c r="AF115" s="98"/>
      <c r="AG115" s="98"/>
    </row>
    <row r="116" spans="2:33" s="99" customFormat="1">
      <c r="B116" s="101"/>
      <c r="D116" s="98"/>
      <c r="E116" s="98"/>
      <c r="F116" s="98"/>
      <c r="G116" s="98"/>
      <c r="H116" s="98"/>
      <c r="I116" s="98"/>
      <c r="J116" s="98"/>
      <c r="K116" s="98"/>
      <c r="L116" s="98"/>
      <c r="M116" s="98"/>
      <c r="N116" s="98"/>
      <c r="O116" s="98"/>
      <c r="P116" s="98"/>
      <c r="Q116" s="98"/>
      <c r="R116" s="98"/>
      <c r="S116" s="98"/>
      <c r="T116" s="98"/>
      <c r="U116" s="98"/>
      <c r="V116" s="98"/>
      <c r="W116" s="117"/>
      <c r="X116" s="98"/>
      <c r="Y116" s="98"/>
      <c r="Z116" s="98"/>
      <c r="AA116" s="98"/>
      <c r="AB116" s="98"/>
      <c r="AC116" s="98"/>
      <c r="AD116" s="98"/>
      <c r="AE116" s="98"/>
      <c r="AF116" s="98"/>
      <c r="AG116" s="98"/>
    </row>
    <row r="117" spans="2:33" s="99" customFormat="1">
      <c r="B117" s="101"/>
      <c r="D117" s="98"/>
      <c r="E117" s="98"/>
      <c r="F117" s="98"/>
      <c r="G117" s="98"/>
      <c r="H117" s="98"/>
      <c r="I117" s="98"/>
      <c r="J117" s="98"/>
      <c r="K117" s="98"/>
      <c r="L117" s="98"/>
      <c r="M117" s="98"/>
      <c r="N117" s="98"/>
      <c r="O117" s="98"/>
      <c r="P117" s="98"/>
      <c r="Q117" s="98"/>
      <c r="R117" s="98"/>
      <c r="S117" s="98"/>
      <c r="T117" s="98"/>
      <c r="U117" s="98"/>
      <c r="V117" s="98"/>
      <c r="W117" s="117"/>
      <c r="X117" s="98"/>
      <c r="Y117" s="98"/>
      <c r="Z117" s="98"/>
      <c r="AA117" s="98"/>
      <c r="AB117" s="98"/>
      <c r="AC117" s="98"/>
      <c r="AD117" s="98"/>
      <c r="AE117" s="98"/>
      <c r="AF117" s="98"/>
      <c r="AG117" s="98"/>
    </row>
    <row r="118" spans="2:33" s="99" customFormat="1">
      <c r="B118" s="101"/>
      <c r="D118" s="98"/>
      <c r="E118" s="98"/>
      <c r="F118" s="98"/>
      <c r="G118" s="98"/>
      <c r="H118" s="98"/>
      <c r="I118" s="98"/>
      <c r="J118" s="98"/>
      <c r="K118" s="98"/>
      <c r="L118" s="98"/>
      <c r="M118" s="98"/>
      <c r="N118" s="98"/>
      <c r="O118" s="98"/>
      <c r="P118" s="98"/>
      <c r="Q118" s="98"/>
      <c r="R118" s="98"/>
      <c r="S118" s="98"/>
      <c r="T118" s="98"/>
      <c r="U118" s="98"/>
      <c r="V118" s="98"/>
      <c r="W118" s="117"/>
      <c r="X118" s="98"/>
      <c r="Y118" s="98"/>
      <c r="Z118" s="98"/>
      <c r="AA118" s="98"/>
      <c r="AB118" s="98"/>
      <c r="AC118" s="98"/>
      <c r="AD118" s="98"/>
      <c r="AE118" s="98"/>
      <c r="AF118" s="98"/>
      <c r="AG118" s="98"/>
    </row>
    <row r="119" spans="2:33" s="141" customFormat="1">
      <c r="B119" s="142"/>
      <c r="C119" s="12" t="s">
        <v>121</v>
      </c>
    </row>
    <row r="120" spans="2:33" s="141" customFormat="1">
      <c r="B120" s="142"/>
      <c r="C120" s="141" t="s">
        <v>122</v>
      </c>
    </row>
    <row r="121" spans="2:33" s="141" customFormat="1">
      <c r="B121" s="142"/>
      <c r="C121" s="141" t="s">
        <v>123</v>
      </c>
    </row>
    <row r="122" spans="2:33" s="141" customFormat="1" ht="17" thickBot="1">
      <c r="B122" s="142"/>
    </row>
    <row r="123" spans="2:33" s="141" customFormat="1" ht="17" thickBot="1">
      <c r="B123" s="142"/>
      <c r="D123" s="180" t="s">
        <v>138</v>
      </c>
      <c r="E123" s="163">
        <v>0.04</v>
      </c>
    </row>
    <row r="124" spans="2:33" s="141" customFormat="1" ht="17" thickBot="1">
      <c r="B124" s="142"/>
      <c r="D124" s="141" t="s">
        <v>124</v>
      </c>
      <c r="E124" s="164">
        <f>1-((1-E123)^(1/(24*31)))</f>
        <v>5.4866766968530989E-5</v>
      </c>
    </row>
    <row r="125" spans="2:33" s="141" customFormat="1">
      <c r="B125" s="142"/>
    </row>
    <row r="126" spans="2:33" s="141" customFormat="1">
      <c r="B126" s="142"/>
    </row>
    <row r="127" spans="2:33" s="141" customFormat="1">
      <c r="B127" s="142"/>
    </row>
    <row r="128" spans="2:33" s="141" customFormat="1">
      <c r="B128" s="142"/>
    </row>
    <row r="129" spans="2:33" s="141" customFormat="1">
      <c r="B129" s="142"/>
    </row>
    <row r="130" spans="2:33" s="141" customFormat="1">
      <c r="B130" s="142"/>
    </row>
    <row r="131" spans="2:33" s="141" customFormat="1">
      <c r="B131" s="142"/>
    </row>
    <row r="132" spans="2:33">
      <c r="B132" s="85"/>
      <c r="D132" s="98"/>
      <c r="E132" s="98"/>
      <c r="F132" s="98"/>
      <c r="G132" s="98"/>
      <c r="H132" s="98"/>
      <c r="I132" s="98"/>
      <c r="J132" s="98"/>
      <c r="K132" s="98"/>
      <c r="L132" s="98"/>
      <c r="M132" s="98"/>
      <c r="N132" s="98"/>
      <c r="O132" s="98"/>
      <c r="P132" s="98"/>
      <c r="Q132" s="98"/>
      <c r="R132" s="98"/>
      <c r="S132" s="98"/>
      <c r="T132" s="98"/>
      <c r="U132" s="98"/>
      <c r="V132" s="98"/>
      <c r="W132" s="117"/>
      <c r="X132" s="98"/>
      <c r="Y132" s="98"/>
      <c r="Z132" s="98"/>
      <c r="AA132" s="98"/>
      <c r="AB132" s="98"/>
      <c r="AC132" s="98"/>
      <c r="AD132" s="98"/>
      <c r="AE132" s="98"/>
      <c r="AF132" s="98"/>
      <c r="AG132" s="98"/>
    </row>
    <row r="133" spans="2:33">
      <c r="B133" s="85"/>
      <c r="D133" s="98"/>
      <c r="E133" s="98"/>
      <c r="F133" s="98"/>
      <c r="G133" s="98"/>
      <c r="H133" s="98"/>
      <c r="I133" s="98"/>
      <c r="J133" s="98"/>
      <c r="K133" s="98"/>
      <c r="L133" s="98"/>
      <c r="M133" s="98"/>
      <c r="N133" s="98"/>
      <c r="O133" s="98"/>
      <c r="P133" s="98"/>
      <c r="Q133" s="98"/>
      <c r="R133" s="98"/>
      <c r="S133" s="98"/>
      <c r="T133" s="98"/>
      <c r="U133" s="98"/>
      <c r="V133" s="98"/>
      <c r="W133" s="117"/>
      <c r="X133" s="98"/>
      <c r="Y133" s="98"/>
      <c r="Z133" s="98"/>
      <c r="AA133" s="98"/>
      <c r="AB133" s="98"/>
      <c r="AC133" s="98"/>
      <c r="AD133" s="98"/>
      <c r="AE133" s="98"/>
      <c r="AF133" s="98"/>
      <c r="AG133" s="98"/>
    </row>
    <row r="134" spans="2:33">
      <c r="B134" s="85"/>
      <c r="D134" s="98"/>
      <c r="E134" s="98"/>
      <c r="F134" s="98"/>
      <c r="G134" s="98"/>
      <c r="H134" s="98"/>
      <c r="I134" s="98"/>
      <c r="J134" s="98"/>
      <c r="K134" s="98"/>
      <c r="L134" s="98"/>
      <c r="M134" s="98"/>
      <c r="N134" s="98"/>
      <c r="O134" s="98"/>
      <c r="P134" s="98"/>
      <c r="Q134" s="98"/>
      <c r="R134" s="98"/>
      <c r="S134" s="98"/>
      <c r="T134" s="98"/>
      <c r="U134" s="98"/>
      <c r="V134" s="98"/>
      <c r="W134" s="117"/>
      <c r="X134" s="98"/>
      <c r="Y134" s="98"/>
      <c r="Z134" s="98"/>
      <c r="AA134" s="98"/>
      <c r="AB134" s="98"/>
      <c r="AC134" s="98"/>
      <c r="AD134" s="98"/>
      <c r="AE134" s="98"/>
      <c r="AF134" s="98"/>
      <c r="AG134" s="98"/>
    </row>
    <row r="135" spans="2:33">
      <c r="B135" s="85"/>
      <c r="D135" s="98"/>
      <c r="E135" s="98"/>
      <c r="F135" s="98"/>
      <c r="G135" s="98"/>
      <c r="H135" s="98"/>
      <c r="I135" s="98"/>
      <c r="J135" s="98"/>
      <c r="K135" s="98"/>
      <c r="L135" s="98"/>
      <c r="M135" s="98"/>
      <c r="N135" s="98"/>
      <c r="O135" s="98"/>
      <c r="P135" s="98"/>
      <c r="Q135" s="98"/>
      <c r="R135" s="98"/>
      <c r="S135" s="98"/>
      <c r="T135" s="98"/>
      <c r="U135" s="98"/>
      <c r="V135" s="98"/>
      <c r="W135" s="117"/>
      <c r="X135" s="98"/>
      <c r="Y135" s="98"/>
      <c r="Z135" s="98"/>
      <c r="AA135" s="98"/>
      <c r="AB135" s="98"/>
      <c r="AC135" s="98"/>
      <c r="AD135" s="98"/>
      <c r="AE135" s="98"/>
      <c r="AF135" s="98"/>
      <c r="AG135" s="98"/>
    </row>
    <row r="136" spans="2:33">
      <c r="B136" s="85"/>
      <c r="D136" s="98"/>
      <c r="E136" s="98"/>
      <c r="F136" s="98"/>
      <c r="G136" s="98"/>
      <c r="H136" s="98"/>
      <c r="I136" s="98"/>
      <c r="J136" s="98"/>
      <c r="K136" s="98"/>
      <c r="L136" s="98"/>
      <c r="M136" s="98"/>
      <c r="N136" s="98"/>
      <c r="O136" s="98"/>
      <c r="P136" s="98"/>
      <c r="Q136" s="98"/>
      <c r="R136" s="98"/>
      <c r="S136" s="98"/>
      <c r="T136" s="98"/>
      <c r="U136" s="98"/>
      <c r="V136" s="98"/>
      <c r="W136" s="117"/>
      <c r="X136" s="98"/>
      <c r="Y136" s="98"/>
      <c r="Z136" s="98"/>
      <c r="AA136" s="98"/>
      <c r="AB136" s="98"/>
      <c r="AC136" s="98"/>
      <c r="AD136" s="98"/>
      <c r="AE136" s="98"/>
      <c r="AF136" s="98"/>
      <c r="AG136" s="98"/>
    </row>
    <row r="137" spans="2:33">
      <c r="B137" s="85"/>
      <c r="D137" s="98"/>
      <c r="E137" s="98"/>
      <c r="F137" s="98"/>
      <c r="G137" s="98"/>
      <c r="H137" s="98"/>
      <c r="I137" s="98"/>
      <c r="J137" s="98"/>
      <c r="K137" s="98"/>
      <c r="L137" s="98"/>
      <c r="M137" s="98"/>
      <c r="N137" s="98"/>
      <c r="O137" s="98"/>
      <c r="P137" s="98"/>
      <c r="Q137" s="98"/>
      <c r="R137" s="98"/>
      <c r="S137" s="98"/>
      <c r="T137" s="98"/>
      <c r="U137" s="98"/>
      <c r="V137" s="98"/>
      <c r="W137" s="117"/>
      <c r="X137" s="98"/>
      <c r="Y137" s="98"/>
      <c r="Z137" s="98"/>
      <c r="AA137" s="98"/>
      <c r="AB137" s="98"/>
      <c r="AC137" s="98"/>
      <c r="AD137" s="98"/>
      <c r="AE137" s="98"/>
      <c r="AF137" s="98"/>
      <c r="AG137" s="98"/>
    </row>
    <row r="138" spans="2:33">
      <c r="B138" s="85"/>
      <c r="D138" s="98"/>
      <c r="E138" s="98"/>
      <c r="F138" s="98"/>
      <c r="G138" s="98"/>
      <c r="H138" s="98"/>
      <c r="I138" s="98"/>
      <c r="J138" s="98"/>
      <c r="K138" s="98"/>
      <c r="L138" s="98"/>
      <c r="M138" s="98"/>
      <c r="N138" s="98"/>
      <c r="O138" s="98"/>
      <c r="P138" s="98"/>
      <c r="Q138" s="98"/>
      <c r="R138" s="98"/>
      <c r="S138" s="98"/>
      <c r="T138" s="98"/>
      <c r="U138" s="98"/>
      <c r="V138" s="98"/>
      <c r="W138" s="117"/>
      <c r="X138" s="98"/>
      <c r="Y138" s="98"/>
      <c r="Z138" s="98"/>
      <c r="AA138" s="98"/>
      <c r="AB138" s="98"/>
      <c r="AC138" s="98"/>
      <c r="AD138" s="98"/>
      <c r="AE138" s="98"/>
      <c r="AF138" s="98"/>
      <c r="AG138" s="98"/>
    </row>
    <row r="139" spans="2:33">
      <c r="B139" s="85"/>
      <c r="D139" s="98"/>
      <c r="E139" s="98"/>
      <c r="F139" s="98"/>
      <c r="G139" s="98"/>
      <c r="H139" s="98"/>
      <c r="I139" s="98"/>
      <c r="J139" s="98"/>
      <c r="K139" s="98"/>
      <c r="L139" s="98"/>
      <c r="M139" s="98"/>
      <c r="N139" s="98"/>
      <c r="O139" s="98"/>
      <c r="P139" s="98"/>
      <c r="Q139" s="98"/>
      <c r="R139" s="98"/>
      <c r="S139" s="98"/>
      <c r="T139" s="98"/>
      <c r="U139" s="98"/>
      <c r="V139" s="98"/>
      <c r="W139" s="117"/>
      <c r="X139" s="98"/>
      <c r="Y139" s="98"/>
      <c r="Z139" s="98"/>
      <c r="AA139" s="98"/>
      <c r="AB139" s="98"/>
      <c r="AC139" s="98"/>
      <c r="AD139" s="98"/>
      <c r="AE139" s="98"/>
      <c r="AF139" s="98"/>
      <c r="AG139" s="98"/>
    </row>
    <row r="140" spans="2:33">
      <c r="B140" s="85"/>
      <c r="D140" s="98"/>
      <c r="E140" s="98"/>
      <c r="F140" s="98"/>
      <c r="G140" s="98"/>
      <c r="H140" s="98"/>
      <c r="I140" s="98"/>
      <c r="J140" s="98"/>
      <c r="K140" s="98"/>
      <c r="L140" s="98"/>
      <c r="M140" s="98"/>
      <c r="N140" s="98"/>
      <c r="O140" s="98"/>
      <c r="P140" s="98"/>
      <c r="Q140" s="98"/>
      <c r="R140" s="98"/>
      <c r="S140" s="98"/>
      <c r="T140" s="98"/>
      <c r="U140" s="98"/>
      <c r="V140" s="98"/>
      <c r="W140" s="117"/>
      <c r="X140" s="98"/>
      <c r="Y140" s="98"/>
      <c r="Z140" s="98"/>
      <c r="AA140" s="98"/>
      <c r="AB140" s="98"/>
      <c r="AC140" s="98"/>
      <c r="AD140" s="98"/>
      <c r="AE140" s="98"/>
      <c r="AF140" s="98"/>
      <c r="AG140" s="98"/>
    </row>
    <row r="141" spans="2:33">
      <c r="B141" s="85"/>
      <c r="D141" s="98"/>
      <c r="E141" s="98"/>
      <c r="F141" s="98"/>
      <c r="G141" s="98"/>
      <c r="H141" s="98"/>
      <c r="I141" s="98"/>
      <c r="J141" s="98"/>
      <c r="K141" s="98"/>
      <c r="L141" s="98"/>
      <c r="M141" s="98"/>
      <c r="N141" s="98"/>
      <c r="O141" s="98"/>
      <c r="P141" s="98"/>
      <c r="Q141" s="98"/>
      <c r="R141" s="98"/>
      <c r="S141" s="98"/>
      <c r="T141" s="98"/>
      <c r="U141" s="98"/>
      <c r="V141" s="98"/>
      <c r="W141" s="117"/>
      <c r="X141" s="98"/>
      <c r="Y141" s="98"/>
      <c r="Z141" s="98"/>
      <c r="AA141" s="98"/>
      <c r="AB141" s="98"/>
      <c r="AC141" s="98"/>
      <c r="AD141" s="98"/>
      <c r="AE141" s="98"/>
      <c r="AF141" s="98"/>
      <c r="AG141" s="98"/>
    </row>
    <row r="142" spans="2:33">
      <c r="B142" s="85"/>
      <c r="D142" s="98"/>
      <c r="E142" s="98"/>
      <c r="F142" s="98"/>
      <c r="G142" s="98"/>
      <c r="H142" s="98"/>
      <c r="I142" s="98"/>
      <c r="J142" s="98"/>
      <c r="K142" s="98"/>
      <c r="L142" s="98"/>
      <c r="M142" s="98"/>
      <c r="N142" s="98"/>
      <c r="O142" s="98"/>
      <c r="P142" s="98"/>
      <c r="Q142" s="98"/>
      <c r="R142" s="98"/>
      <c r="S142" s="98"/>
      <c r="T142" s="98"/>
      <c r="U142" s="98"/>
      <c r="V142" s="98"/>
      <c r="W142" s="117"/>
      <c r="X142" s="98"/>
      <c r="Y142" s="98"/>
      <c r="Z142" s="98"/>
      <c r="AA142" s="98"/>
      <c r="AB142" s="98"/>
      <c r="AC142" s="98"/>
      <c r="AD142" s="98"/>
      <c r="AE142" s="98"/>
      <c r="AF142" s="98"/>
      <c r="AG142" s="98"/>
    </row>
    <row r="143" spans="2:33" s="98" customFormat="1">
      <c r="B143" s="118"/>
      <c r="C143" s="54"/>
      <c r="W143" s="117"/>
    </row>
    <row r="144" spans="2:33" s="98" customFormat="1">
      <c r="B144" s="118"/>
      <c r="C144" s="47"/>
      <c r="W144" s="117"/>
    </row>
    <row r="145" spans="2:23" s="98" customFormat="1">
      <c r="B145" s="118"/>
      <c r="C145" s="47"/>
      <c r="W145" s="117"/>
    </row>
    <row r="146" spans="2:23" s="98" customFormat="1">
      <c r="B146" s="118"/>
      <c r="C146" s="47"/>
      <c r="W146" s="117"/>
    </row>
    <row r="147" spans="2:23" s="98" customFormat="1">
      <c r="B147" s="118"/>
      <c r="C147" s="47"/>
      <c r="W147" s="117"/>
    </row>
    <row r="148" spans="2:23" s="98" customFormat="1">
      <c r="B148" s="118"/>
      <c r="C148" s="47"/>
      <c r="W148" s="117"/>
    </row>
    <row r="149" spans="2:23" s="98" customFormat="1" ht="17" thickBot="1">
      <c r="B149" s="119"/>
      <c r="C149" s="120"/>
      <c r="D149" s="121"/>
      <c r="E149" s="121"/>
      <c r="F149" s="121"/>
      <c r="G149" s="121"/>
      <c r="H149" s="121"/>
      <c r="I149" s="121"/>
      <c r="J149" s="121"/>
      <c r="K149" s="121"/>
      <c r="L149" s="121"/>
      <c r="M149" s="121"/>
      <c r="N149" s="121"/>
      <c r="O149" s="121"/>
      <c r="P149" s="121"/>
      <c r="Q149" s="121"/>
      <c r="R149" s="121"/>
      <c r="S149" s="121"/>
      <c r="T149" s="121"/>
      <c r="U149" s="121"/>
      <c r="V149" s="121"/>
      <c r="W149" s="122"/>
    </row>
    <row r="150" spans="2:23" s="98" customFormat="1">
      <c r="C150" s="47"/>
    </row>
    <row r="151" spans="2:23" s="98" customFormat="1">
      <c r="C151" s="47"/>
    </row>
    <row r="152" spans="2:23" s="98" customFormat="1">
      <c r="C152" s="47"/>
    </row>
    <row r="153" spans="2:23" s="98" customFormat="1">
      <c r="C153" s="47"/>
    </row>
    <row r="154" spans="2:23" s="98" customFormat="1">
      <c r="C154" s="47"/>
    </row>
    <row r="155" spans="2:23" s="98" customFormat="1">
      <c r="C155" s="47"/>
    </row>
    <row r="156" spans="2:23" s="98" customFormat="1"/>
    <row r="157" spans="2:23" s="98" customFormat="1"/>
    <row r="158" spans="2:23" s="98" customFormat="1"/>
    <row r="159" spans="2:23" s="98" customFormat="1"/>
    <row r="160" spans="2:23" s="98" customFormat="1"/>
    <row r="161" s="98" customFormat="1"/>
    <row r="162" s="98" customFormat="1"/>
    <row r="163" s="98" customFormat="1"/>
    <row r="164" s="98" customFormat="1"/>
    <row r="165" s="98" customFormat="1"/>
    <row r="166" s="98" customFormat="1"/>
    <row r="167" s="98" customFormat="1"/>
    <row r="168" s="98" customFormat="1"/>
    <row r="169" s="98" customFormat="1"/>
    <row r="170" s="98" customFormat="1"/>
    <row r="171" s="98" customFormat="1"/>
    <row r="172" s="98" customFormat="1"/>
    <row r="173" s="98" customFormat="1"/>
    <row r="174" s="98" customFormat="1"/>
    <row r="175" s="98" customFormat="1"/>
    <row r="176" s="98" customFormat="1"/>
    <row r="177" spans="1:33" s="98" customFormat="1"/>
    <row r="178" spans="1:33">
      <c r="C178" s="95"/>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row>
    <row r="179" spans="1:33">
      <c r="C179" s="95"/>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row>
    <row r="180" spans="1:33">
      <c r="A180" s="91"/>
      <c r="B180" s="91"/>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row>
    <row r="181" spans="1:33">
      <c r="A181" s="91"/>
      <c r="B181" s="91"/>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row>
    <row r="182" spans="1:33">
      <c r="A182" s="91"/>
      <c r="B182" s="91"/>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row>
    <row r="183" spans="1:33">
      <c r="A183" s="91"/>
      <c r="B183" s="91"/>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row>
    <row r="184" spans="1:33">
      <c r="A184" s="91"/>
      <c r="B184" s="91"/>
    </row>
    <row r="185" spans="1:33">
      <c r="A185" s="91"/>
      <c r="B185" s="91"/>
    </row>
    <row r="186" spans="1:33">
      <c r="A186" s="91"/>
      <c r="B186" s="91"/>
    </row>
    <row r="187" spans="1:33">
      <c r="A187" s="91"/>
      <c r="B187" s="91"/>
    </row>
    <row r="188" spans="1:33">
      <c r="A188" s="91"/>
      <c r="B188" s="91"/>
    </row>
    <row r="189" spans="1:33">
      <c r="A189" s="91"/>
      <c r="B189" s="91"/>
      <c r="F189" s="95"/>
    </row>
    <row r="190" spans="1:33">
      <c r="A190" s="91"/>
      <c r="B190" s="91"/>
      <c r="F190" s="95"/>
    </row>
    <row r="191" spans="1:33">
      <c r="A191" s="91"/>
      <c r="B191" s="91"/>
    </row>
    <row r="192" spans="1:33">
      <c r="A192" s="91"/>
      <c r="B192" s="91"/>
    </row>
    <row r="193" spans="1:2">
      <c r="A193" s="91"/>
      <c r="B193" s="91"/>
    </row>
    <row r="194" spans="1:2">
      <c r="A194" s="91"/>
      <c r="B194" s="91"/>
    </row>
    <row r="195" spans="1:2">
      <c r="A195" s="91"/>
      <c r="B195" s="91"/>
    </row>
    <row r="196" spans="1:2">
      <c r="A196" s="91"/>
      <c r="B196" s="91"/>
    </row>
    <row r="197" spans="1:2">
      <c r="A197" s="91"/>
      <c r="B197" s="91"/>
    </row>
    <row r="198" spans="1:2">
      <c r="A198" s="91"/>
      <c r="B198" s="91"/>
    </row>
    <row r="199" spans="1:2">
      <c r="A199" s="91"/>
      <c r="B199" s="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2023-01-05T14:40:51Z</dcterms:modified>
</cp:coreProperties>
</file>