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codeName="ThisWorkbook" autoCompressPictures="0"/>
  <mc:AlternateContent xmlns:mc="http://schemas.openxmlformats.org/markup-compatibility/2006">
    <mc:Choice Requires="x15">
      <x15ac:absPath xmlns:x15ac="http://schemas.microsoft.com/office/spreadsheetml/2010/11/ac" url="/Users/kyradehaan/github/etdataset/source_analyses/nl/2023/14_carriers/"/>
    </mc:Choice>
  </mc:AlternateContent>
  <xr:revisionPtr revIDLastSave="0" documentId="13_ncr:1_{6E009E91-0148-0246-8D65-3890F6798B08}" xr6:coauthVersionLast="47" xr6:coauthVersionMax="47" xr10:uidLastSave="{00000000-0000-0000-0000-000000000000}"/>
  <bookViews>
    <workbookView xWindow="-4900" yWindow="-21600" windowWidth="38400" windowHeight="21600" activeTab="3" xr2:uid="{00000000-000D-0000-FFFF-FFFF00000000}"/>
  </bookViews>
  <sheets>
    <sheet name="Coversheet" sheetId="17" r:id="rId1"/>
    <sheet name="Dashboard" sheetId="18" r:id="rId2"/>
    <sheet name="Carrier CO2" sheetId="19" r:id="rId3"/>
    <sheet name="Carrier costs" sheetId="20" r:id="rId4"/>
    <sheet name="Hydrogen" sheetId="21" r:id="rId5"/>
    <sheet name="Liquid hydrogen" sheetId="22" r:id="rId6"/>
    <sheet name="LOHC" sheetId="23" r:id="rId7"/>
    <sheet name="Ammonia" sheetId="24" r:id="rId8"/>
  </sheets>
  <externalReferences>
    <externalReference r:id="rId9"/>
  </externalReferences>
  <definedNames>
    <definedName name="ap_subfuel_allo">'[1]CEB allocation factors'!$F$12:$BC$12</definedName>
    <definedName name="base_year">[1]Dashboard!$E$13</definedName>
    <definedName name="country">[1]Dashboard!$E$12</definedName>
    <definedName name="ei_subsector_allo">'[1]CEB allocation factors'!$D$17:$D$33</definedName>
    <definedName name="i_subsector_allo">'[1]CEB allocation factors'!$D$37:$D$49</definedName>
    <definedName name="kWh_MJ_conversion">[1]Assumptions!$C$174</definedName>
    <definedName name="net_gross_conv">'[1]AP net-gross conversion'!$D$12</definedName>
    <definedName name="switch_decc">'[1]Fuel allocation'!$C$130</definedName>
    <definedName name="switch_iea">'[1]Fuel allocation'!$C$89</definedName>
    <definedName name="switch_protermo">'[1]Fuel allocation'!$C$48</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28" i="18" l="1"/>
  <c r="C36" i="20"/>
  <c r="C27" i="20"/>
  <c r="C28" i="20"/>
  <c r="D54" i="18" s="1"/>
  <c r="C37" i="20"/>
  <c r="E53" i="24" l="1"/>
  <c r="E31" i="23"/>
  <c r="E30" i="23"/>
  <c r="E38" i="22"/>
  <c r="E37" i="22"/>
  <c r="E14" i="23"/>
  <c r="E15" i="23"/>
  <c r="E22" i="23"/>
  <c r="D12" i="21"/>
  <c r="D9" i="21"/>
  <c r="D56" i="18"/>
  <c r="D55" i="18"/>
  <c r="E52" i="24"/>
  <c r="E31" i="24"/>
  <c r="E32" i="24" s="1"/>
  <c r="E33" i="24" s="1"/>
  <c r="E28" i="24"/>
  <c r="E29" i="24" s="1"/>
  <c r="E7" i="24"/>
  <c r="E6" i="24"/>
  <c r="D27" i="18" l="1"/>
  <c r="D30" i="18"/>
  <c r="E25" i="22"/>
  <c r="E36" i="23"/>
  <c r="E38" i="23" s="1"/>
  <c r="D60" i="18" l="1"/>
  <c r="D59" i="18"/>
  <c r="D58" i="18" l="1"/>
  <c r="D57" i="18"/>
  <c r="C28" i="18"/>
  <c r="C29" i="18"/>
  <c r="B8" i="19"/>
  <c r="C35" i="20"/>
  <c r="C33" i="20"/>
  <c r="C29" i="20"/>
  <c r="C26" i="20"/>
  <c r="C25" i="20"/>
  <c r="D19" i="18" s="1"/>
  <c r="C24" i="20"/>
  <c r="C23" i="20"/>
  <c r="D16" i="18" s="1"/>
  <c r="B7" i="19"/>
  <c r="C32" i="20" l="1"/>
  <c r="C34" i="20"/>
</calcChain>
</file>

<file path=xl/sharedStrings.xml><?xml version="1.0" encoding="utf-8"?>
<sst xmlns="http://schemas.openxmlformats.org/spreadsheetml/2006/main" count="301" uniqueCount="209">
  <si>
    <t>Cover sheet</t>
  </si>
  <si>
    <t>Document</t>
  </si>
  <si>
    <t>Version #</t>
  </si>
  <si>
    <t>Country</t>
  </si>
  <si>
    <t>nl</t>
  </si>
  <si>
    <t>Year data</t>
  </si>
  <si>
    <t>Date</t>
  </si>
  <si>
    <t>Author</t>
  </si>
  <si>
    <t>Max Kerpel</t>
  </si>
  <si>
    <t>Organisation</t>
  </si>
  <si>
    <t>Quintel Intelligence</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</si>
  <si>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</si>
  <si>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</si>
  <si>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</si>
  <si>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</si>
  <si>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</si>
  <si>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</si>
  <si>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</si>
  <si>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</si>
  <si>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</si>
  <si>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</si>
  <si>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</si>
  <si>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</si>
  <si>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</si>
  <si>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</si>
  <si>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</si>
  <si>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Comments</t>
  </si>
  <si>
    <t>Carriers source analysis</t>
  </si>
  <si>
    <t>Imported electricity</t>
  </si>
  <si>
    <t>kg / kWh</t>
  </si>
  <si>
    <t>Imported heat</t>
  </si>
  <si>
    <t>ton/GJ</t>
  </si>
  <si>
    <t>co2_conversion_per_mj</t>
  </si>
  <si>
    <t>imported_electricity</t>
  </si>
  <si>
    <t>kg/MJ</t>
  </si>
  <si>
    <t>Assumption: Imported electricity emission factor equal to national average</t>
  </si>
  <si>
    <t>imported_heat</t>
  </si>
  <si>
    <t>Assumption: Imported heat emission factor equal to national average</t>
  </si>
  <si>
    <t>Source: Klimaatmonitor; https://klimaatmonitor.databank.nl/Jive?workspace_guid=5bb3f7b3-fa7c-4df4-bc7e-3b60d92d2203</t>
  </si>
  <si>
    <t>Commodity prices input</t>
  </si>
  <si>
    <t>unit</t>
  </si>
  <si>
    <t>source</t>
  </si>
  <si>
    <t>Coal</t>
  </si>
  <si>
    <t>euro/ton</t>
  </si>
  <si>
    <t>PBL KEV (2024) https://www.pbl.nl/publicaties/klimaat-en-energieverkenning-2024</t>
  </si>
  <si>
    <t>Gas</t>
  </si>
  <si>
    <t>euro/m^3</t>
  </si>
  <si>
    <t>Oil</t>
  </si>
  <si>
    <t>euro/barrel</t>
  </si>
  <si>
    <t>CO2</t>
  </si>
  <si>
    <t>euro/tonne</t>
  </si>
  <si>
    <t>euro/MWh</t>
  </si>
  <si>
    <t>Currency</t>
  </si>
  <si>
    <t>euro/dollar</t>
  </si>
  <si>
    <t>https://www.exchangerates.org.uk/USD-EUR-spot-exchange-rates-history-2023.html</t>
  </si>
  <si>
    <t>Commodity prices conversion</t>
  </si>
  <si>
    <t>MJ/ton</t>
  </si>
  <si>
    <t>ETDataset carriers_source_analyses</t>
  </si>
  <si>
    <t>MJ/m^3</t>
  </si>
  <si>
    <t>https://www.cbs.nl/en-gb/figures/detail/85666ENG#:~:text=Natural%20gas%20is%20transported%20per,(Gigajoule)%20%3D%2028433%20m3.</t>
  </si>
  <si>
    <t>MJ/MWh</t>
  </si>
  <si>
    <t>MJ/kg</t>
  </si>
  <si>
    <t>kg/l</t>
  </si>
  <si>
    <t>l/barrel</t>
  </si>
  <si>
    <t>Commodity price output for ETSource</t>
  </si>
  <si>
    <t>euro/MJ</t>
  </si>
  <si>
    <t>dollar/euro</t>
  </si>
  <si>
    <t>Commodity price on ETM</t>
  </si>
  <si>
    <t>dollar/tonne</t>
  </si>
  <si>
    <t>dollar/barrel</t>
  </si>
  <si>
    <t>key</t>
  </si>
  <si>
    <t>cost_per_mj</t>
  </si>
  <si>
    <t>potential_co2_conversion_per_mj</t>
  </si>
  <si>
    <t>ambient_cold</t>
  </si>
  <si>
    <t>ambient_heat</t>
  </si>
  <si>
    <t>bio_ethanol</t>
  </si>
  <si>
    <t>bio_kerosene</t>
  </si>
  <si>
    <t>bio_lng</t>
  </si>
  <si>
    <t>bio_oil</t>
  </si>
  <si>
    <t>biodiesel</t>
  </si>
  <si>
    <t>biogas</t>
  </si>
  <si>
    <t>biogenic_waste</t>
  </si>
  <si>
    <t>co</t>
  </si>
  <si>
    <t>co2</t>
  </si>
  <si>
    <t>coal</t>
  </si>
  <si>
    <t>coal_gas</t>
  </si>
  <si>
    <t>cokes</t>
  </si>
  <si>
    <t>crude_oil</t>
  </si>
  <si>
    <t>diesel</t>
  </si>
  <si>
    <t>dry_biomass</t>
  </si>
  <si>
    <t>electricity</t>
  </si>
  <si>
    <t>gasoline</t>
  </si>
  <si>
    <t>geothermal</t>
  </si>
  <si>
    <t>greengas</t>
  </si>
  <si>
    <t>heavy_fuel_oil</t>
  </si>
  <si>
    <t>hydrogen</t>
  </si>
  <si>
    <t>imported_hydrogen</t>
  </si>
  <si>
    <t>kerosene</t>
  </si>
  <si>
    <t>light</t>
  </si>
  <si>
    <t>lignite</t>
  </si>
  <si>
    <t>lng</t>
  </si>
  <si>
    <t>loss</t>
  </si>
  <si>
    <t>lpg</t>
  </si>
  <si>
    <t>methanol</t>
  </si>
  <si>
    <t>natural_gas</t>
  </si>
  <si>
    <t>non_biogenic_waste</t>
  </si>
  <si>
    <t>not_defined</t>
  </si>
  <si>
    <t>oil_products</t>
  </si>
  <si>
    <t>oily_biomass</t>
  </si>
  <si>
    <t>refinery_gas</t>
  </si>
  <si>
    <t>residual_heat</t>
  </si>
  <si>
    <t>solar_radiation</t>
  </si>
  <si>
    <t>solar_thermal</t>
  </si>
  <si>
    <t>steam_hot_water</t>
  </si>
  <si>
    <t>torrefied_biomass_pellets</t>
  </si>
  <si>
    <t>uranium_oxide</t>
  </si>
  <si>
    <t>useable_heat</t>
  </si>
  <si>
    <t>water</t>
  </si>
  <si>
    <t>wet_biomass</t>
  </si>
  <si>
    <t>wind</t>
  </si>
  <si>
    <t>wood_pellets</t>
  </si>
  <si>
    <t>imported_ammonia</t>
  </si>
  <si>
    <t>ammonia</t>
  </si>
  <si>
    <t>liquid_hydrogen</t>
  </si>
  <si>
    <t>imported_liquid_hydrogen</t>
  </si>
  <si>
    <t>imported_lohc</t>
  </si>
  <si>
    <t>lohc</t>
  </si>
  <si>
    <t>propane</t>
  </si>
  <si>
    <t>Attribute</t>
  </si>
  <si>
    <t>Value</t>
  </si>
  <si>
    <t>Unit</t>
  </si>
  <si>
    <t>Notes</t>
  </si>
  <si>
    <t>National Research Council</t>
  </si>
  <si>
    <t>Energy density</t>
  </si>
  <si>
    <t>LHV</t>
  </si>
  <si>
    <t>$/kg</t>
  </si>
  <si>
    <t>€/MJ</t>
  </si>
  <si>
    <t>IEA</t>
  </si>
  <si>
    <t>Specs from imported_hydrogen are used and corrected for conversion losses</t>
  </si>
  <si>
    <t>https://studenttheses.uu.nl/bitstream/handle/20.500.12932/42337/Report.pdf?sequence=1&amp;isAllowed=y</t>
  </si>
  <si>
    <t>Liquefaction losses</t>
  </si>
  <si>
    <t>-</t>
  </si>
  <si>
    <t>Conversion loss of gaseous hydrogen to liquid hydrogen</t>
  </si>
  <si>
    <t>Liquid hydrogen costs</t>
  </si>
  <si>
    <t>Estimated costs of hydrogen produced using SMR after liquefaction</t>
  </si>
  <si>
    <t>Liquid hydrogen carbon intensity</t>
  </si>
  <si>
    <t>kg CO2/MJ</t>
  </si>
  <si>
    <t>Estimated direct emissions of hydrogen produced using SMR after liquefaction</t>
  </si>
  <si>
    <t>https://www.hydrogen.energy.gov/docs/hydrogenprogramlibraries/pdfs/19001_hydrogen_liquefaction_costs.pdf</t>
  </si>
  <si>
    <t>carbon density</t>
  </si>
  <si>
    <t>CO2/MJ</t>
  </si>
  <si>
    <t>In 2030</t>
  </si>
  <si>
    <t>costs</t>
  </si>
  <si>
    <t>$/MJ</t>
  </si>
  <si>
    <t>For consistency with imported hydrogen and imported ammonia these value is not used</t>
  </si>
  <si>
    <t>Hydrogenation losses</t>
  </si>
  <si>
    <t>Conversion loss of gaseous hydrogen to LOHC</t>
  </si>
  <si>
    <t>LOHC costs</t>
  </si>
  <si>
    <t>Estimated costs of hydrogen produced using SMR after hydrogenation</t>
  </si>
  <si>
    <t>LOHC carbon intensity</t>
  </si>
  <si>
    <t>Estimated direct emissions of hydrogen produced using SMR after hydrogenation</t>
  </si>
  <si>
    <t>Important to note that we only look at the useful energy content of H2 contained in the LOHC</t>
  </si>
  <si>
    <t>IRENA</t>
  </si>
  <si>
    <t>Storage density</t>
  </si>
  <si>
    <t>kgH2/kgLOHC</t>
  </si>
  <si>
    <t>Toluene taken as reference</t>
  </si>
  <si>
    <t>Energy density corrected</t>
  </si>
  <si>
    <t>MJH2/kgLOHC</t>
  </si>
  <si>
    <t>LOHC is not used as an energy carrier</t>
  </si>
  <si>
    <t>Therefore we are only interested in the useful energy content of H2 contained in the LOHC</t>
  </si>
  <si>
    <t>Therefore we use the MJ H2 per kg LOHC as reference</t>
  </si>
  <si>
    <t>https://pubs.rsc.org/en/content/articlehtml/2019/ee/c8ee02700e</t>
  </si>
  <si>
    <t>Energy content</t>
  </si>
  <si>
    <t>GJ/t</t>
  </si>
  <si>
    <t>Based on LHV</t>
  </si>
  <si>
    <t>Ammonia carbon intensity</t>
  </si>
  <si>
    <t>t CO2/t</t>
  </si>
  <si>
    <t>Natural gas SMR</t>
  </si>
  <si>
    <t>Coal gasification</t>
  </si>
  <si>
    <t>Share in production</t>
  </si>
  <si>
    <t>Relative share</t>
  </si>
  <si>
    <t>Average carbon intensity</t>
  </si>
  <si>
    <t>SMR is the main production route for ammonia in the ETM and the assumed method of imported hydrogen production. Therefore only the carbon intensity of SMR based ammonia production is taken.</t>
  </si>
  <si>
    <t>kg CO2/kg</t>
  </si>
  <si>
    <t>Using energy content</t>
  </si>
  <si>
    <t>Ammonia price</t>
  </si>
  <si>
    <t>Exchange rate</t>
  </si>
  <si>
    <t>euro/$</t>
  </si>
  <si>
    <t>Average for 2019 https://www.exchangerates.org.uk/USD-EUR-spot-exchange-rates-history-2019.html#:~:text=Average%20exchange%20rate%20in%202019%3A%200.8931%20EUR.</t>
  </si>
  <si>
    <t>Page</t>
  </si>
  <si>
    <t>Carriers price</t>
  </si>
  <si>
    <t>$/kg NH3</t>
  </si>
  <si>
    <t>Carrier costs</t>
  </si>
  <si>
    <t>€/kg H2</t>
  </si>
  <si>
    <t>CAPEX</t>
  </si>
  <si>
    <t>CO2 costs</t>
  </si>
  <si>
    <t>Natural gas costs</t>
  </si>
  <si>
    <t>Other OPEX</t>
  </si>
  <si>
    <t>Total</t>
  </si>
  <si>
    <t>+</t>
  </si>
  <si>
    <t>ETM value</t>
  </si>
  <si>
    <t>Source: https://observatory.clean-hydrogen.europa.eu/sites/default/files/2024-11/The%20European%20hydrogen%20market%20landscape_November%202024.pdf</t>
  </si>
  <si>
    <t>Wood pellets</t>
  </si>
  <si>
    <t>dollar/ton</t>
  </si>
  <si>
    <t>CIF NEW historic average price for wood pellets https://www.svebio.se/wp-content/uploads/2024/02/Senerdem_Erisa_NWPC24.pdf</t>
  </si>
  <si>
    <t>naphtha</t>
  </si>
  <si>
    <t>Wholesale day-ahead electricity price Germany: https://www.epexspot.com/en/news/all-time-high-volumes-growth-spot-markets-illustrate-trust-trading-participants</t>
  </si>
  <si>
    <t>Wholesale day-ahead electricity price Belgium: https://www.epexspot.com/en/news/all-time-high-volumes-growth-spot-markets-illustrate-trust-trading-participants</t>
  </si>
  <si>
    <t>average taken from Belgium and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</si>
</sst>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409]mmmm\ d\,\ yyyy;@"/>
    <numFmt numFmtId="167" formatCode="0.0000000"/>
    <numFmt numFmtId="168" formatCode="0.0%"/>
    <numFmt numFmtId="169" formatCode="0.000"/>
  </numFmts>
  <fonts count="27">
    <font>
      <sz val="11"/>
      <color indexed="8"/>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8"/>
      <name val="Arial"/>
      <family val="2"/>
    </font>
    <font>
      <sz val="11"/>
      <color indexed="8"/>
      <name val="Calibri"/>
      <family val="2"/>
      <scheme val="minor"/>
    </font>
    <font>
      <u/>
      <sz val="11"/>
      <color theme="11"/>
      <name val="Calibri"/>
      <family val="2"/>
      <scheme val="minor"/>
    </font>
    <font>
      <b/>
      <sz val="12"/>
      <color theme="1"/>
      <name val="Calibri"/>
      <family val="2"/>
      <scheme val="minor"/>
    </font>
    <font>
      <b/>
      <sz val="16"/>
      <color theme="3"/>
      <name val="Calibri"/>
      <family val="2"/>
      <scheme val="minor"/>
    </font>
    <font>
      <b/>
      <sz val="11"/>
      <color rgb="FF000000"/>
      <name val="Calibri"/>
      <family val="2"/>
      <scheme val="minor"/>
    </font>
    <font>
      <i/>
      <sz val="12"/>
      <color theme="1"/>
      <name val="Calibri"/>
      <family val="2"/>
      <scheme val="minor"/>
    </font>
    <font>
      <sz val="12"/>
      <color rgb="FF000000"/>
      <name val="Calibri"/>
      <family val="2"/>
    </font>
    <font>
      <b/>
      <i/>
      <sz val="12"/>
      <color theme="1"/>
      <name val="Calibri"/>
      <family val="2"/>
      <scheme val="minor"/>
    </font>
    <font>
      <u/>
      <sz val="11"/>
      <color theme="10"/>
      <name val="Calibri"/>
      <family val="2"/>
      <scheme val="minor"/>
    </font>
    <font>
      <sz val="12"/>
      <color rgb="FF000000"/>
      <name val="Aptos Narrow"/>
      <family val="2"/>
    </font>
    <font>
      <b/>
      <sz val="12"/>
      <color rgb="FF000000"/>
      <name val="Calibri"/>
      <family val="2"/>
    </font>
    <font>
      <sz val="12"/>
      <color rgb="FF474747"/>
      <name val="Calibri (Body)"/>
    </font>
    <font>
      <sz val="12"/>
      <name val="Calibri (Body)"/>
    </font>
    <font>
      <sz val="9"/>
      <name val="Arial"/>
      <family val="2"/>
    </font>
    <font>
      <b/>
      <sz val="12"/>
      <name val="Calibri (Body)"/>
    </font>
    <font>
      <b/>
      <sz val="9"/>
      <name val="Arial"/>
      <family val="2"/>
    </font>
    <font>
      <sz val="12"/>
      <color theme="1"/>
      <name val="Calibri (Body)"/>
    </font>
    <font>
      <sz val="12"/>
      <color rgb="FF000000"/>
      <name val="Lettertype hoofdtekst"/>
      <family val="2"/>
    </font>
    <font>
      <i/>
      <sz val="12"/>
      <name val="Calibri (Body)"/>
    </font>
    <font>
      <b/>
      <sz val="12"/>
      <color rgb="FF3F3F3F"/>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EEECE1"/>
        <bgColor rgb="FF000000"/>
      </patternFill>
    </fill>
    <fill>
      <patternFill patternType="solid">
        <fgColor rgb="FFFFFF00"/>
        <bgColor rgb="FF000000"/>
      </patternFill>
    </fill>
    <fill>
      <patternFill patternType="solid">
        <fgColor rgb="FFC4D79B"/>
        <bgColor rgb="FF000000"/>
      </patternFill>
    </fill>
    <fill>
      <patternFill patternType="solid">
        <fgColor rgb="FFEBF1DE"/>
        <bgColor rgb="FF000000"/>
      </patternFill>
    </fill>
    <fill>
      <patternFill patternType="solid">
        <fgColor rgb="FFDA9694"/>
        <bgColor rgb="FF000000"/>
      </patternFill>
    </fill>
    <fill>
      <patternFill patternType="solid">
        <fgColor rgb="FF92CDDC"/>
        <bgColor rgb="FF000000"/>
      </patternFill>
    </fill>
    <fill>
      <patternFill patternType="solid">
        <fgColor rgb="FFDAEEF3"/>
        <bgColor rgb="FF000000"/>
      </patternFill>
    </fill>
    <fill>
      <patternFill patternType="solid">
        <fgColor rgb="FFB1A0C7"/>
        <bgColor rgb="FF000000"/>
      </patternFill>
    </fill>
    <fill>
      <patternFill patternType="solid">
        <fgColor rgb="FFFFFFFF"/>
        <bgColor rgb="FF000000"/>
      </patternFill>
    </fill>
    <fill>
      <patternFill patternType="solid">
        <fgColor theme="9" tint="0.79998168889431442"/>
        <bgColor indexed="64"/>
      </patternFill>
    </fill>
    <fill>
      <patternFill patternType="solid">
        <fgColor rgb="FFF2F2F2"/>
      </patternFill>
    </fill>
  </fills>
  <borders count="19">
    <border>
      <left/>
      <right/>
      <top/>
      <bottom/>
      <diagonal/>
    </border>
    <border>
      <left style="medium">
        <color auto="1"/>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indexed="64"/>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diagonal/>
    </border>
    <border>
      <left/>
      <right style="medium">
        <color indexed="64"/>
      </right>
      <top style="medium">
        <color indexed="64"/>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3F3F3F"/>
      </left>
      <right style="thin">
        <color rgb="FF3F3F3F"/>
      </right>
      <top style="thin">
        <color rgb="FF3F3F3F"/>
      </top>
      <bottom style="thin">
        <color rgb="FF3F3F3F"/>
      </bottom>
      <diagonal/>
    </border>
  </borders>
  <cellStyleXfs count="262">
    <xf numFmtId="0" fontId="0"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4" fillId="0" borderId="0"/>
    <xf numFmtId="164" fontId="4"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9" fontId="7"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 fillId="0" borderId="0" applyNumberFormat="0" applyFill="0" applyBorder="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0" borderId="0"/>
    <xf numFmtId="0" fontId="15" fillId="0" borderId="0" applyNumberFormat="0" applyFill="0" applyBorder="0" applyAlignment="0" applyProtection="0"/>
    <xf numFmtId="9" fontId="7" fillId="0" borderId="0" applyFont="0" applyFill="0" applyBorder="0" applyAlignment="0" applyProtection="0"/>
    <xf numFmtId="0" fontId="26" fillId="14" borderId="18" applyNumberFormat="0" applyAlignment="0" applyProtection="0"/>
  </cellStyleXfs>
  <cellXfs count="102">
    <xf numFmtId="0" fontId="0" fillId="0" borderId="0" xfId="0"/>
    <xf numFmtId="0" fontId="10" fillId="2" borderId="0" xfId="258" applyFont="1" applyFill="1"/>
    <xf numFmtId="0" fontId="3" fillId="2" borderId="0" xfId="258" applyFill="1"/>
    <xf numFmtId="0" fontId="9" fillId="2" borderId="2" xfId="258" applyFont="1" applyFill="1" applyBorder="1"/>
    <xf numFmtId="0" fontId="0" fillId="2" borderId="3" xfId="258" applyFont="1" applyFill="1" applyBorder="1"/>
    <xf numFmtId="0" fontId="3" fillId="2" borderId="4" xfId="258" applyFill="1" applyBorder="1"/>
    <xf numFmtId="0" fontId="9" fillId="2" borderId="0" xfId="258" applyFont="1" applyFill="1"/>
    <xf numFmtId="0" fontId="11" fillId="3" borderId="5" xfId="258" applyFont="1" applyFill="1" applyBorder="1" applyAlignment="1">
      <alignment vertical="center"/>
    </xf>
    <xf numFmtId="165" fontId="3" fillId="2" borderId="0" xfId="258" applyNumberFormat="1" applyFill="1" applyAlignment="1">
      <alignment horizontal="left"/>
    </xf>
    <xf numFmtId="0" fontId="3" fillId="2" borderId="6" xfId="258" applyFill="1" applyBorder="1"/>
    <xf numFmtId="0" fontId="3" fillId="2" borderId="0" xfId="258" applyFill="1" applyAlignment="1">
      <alignment horizontal="left"/>
    </xf>
    <xf numFmtId="166" fontId="0" fillId="2" borderId="0" xfId="258" applyNumberFormat="1" applyFont="1" applyFill="1" applyAlignment="1">
      <alignment horizontal="left"/>
    </xf>
    <xf numFmtId="0" fontId="0" fillId="2" borderId="0" xfId="258" applyFont="1" applyFill="1"/>
    <xf numFmtId="0" fontId="11" fillId="3" borderId="7" xfId="258" applyFont="1" applyFill="1" applyBorder="1" applyAlignment="1">
      <alignment vertical="center"/>
    </xf>
    <xf numFmtId="0" fontId="3" fillId="2" borderId="8" xfId="258" applyFill="1" applyBorder="1"/>
    <xf numFmtId="0" fontId="3" fillId="2" borderId="9" xfId="258" applyFill="1" applyBorder="1"/>
    <xf numFmtId="0" fontId="3" fillId="2" borderId="3" xfId="258" applyFill="1" applyBorder="1"/>
    <xf numFmtId="0" fontId="9" fillId="2" borderId="5" xfId="258" applyFont="1" applyFill="1" applyBorder="1"/>
    <xf numFmtId="0" fontId="12" fillId="2" borderId="0" xfId="258" applyFont="1" applyFill="1"/>
    <xf numFmtId="0" fontId="3" fillId="2" borderId="1" xfId="258" applyFill="1" applyBorder="1"/>
    <xf numFmtId="0" fontId="13" fillId="4" borderId="0" xfId="258" applyFont="1" applyFill="1"/>
    <xf numFmtId="0" fontId="13" fillId="5" borderId="0" xfId="258" applyFont="1" applyFill="1"/>
    <xf numFmtId="0" fontId="13" fillId="6" borderId="0" xfId="258" applyFont="1" applyFill="1"/>
    <xf numFmtId="0" fontId="13" fillId="7" borderId="0" xfId="258" applyFont="1" applyFill="1"/>
    <xf numFmtId="0" fontId="3" fillId="2" borderId="5" xfId="258" applyFill="1" applyBorder="1"/>
    <xf numFmtId="0" fontId="13" fillId="8" borderId="0" xfId="258" applyFont="1" applyFill="1"/>
    <xf numFmtId="0" fontId="13" fillId="9" borderId="0" xfId="258" applyFont="1" applyFill="1"/>
    <xf numFmtId="0" fontId="13" fillId="10" borderId="0" xfId="258" applyFont="1" applyFill="1"/>
    <xf numFmtId="0" fontId="13" fillId="11" borderId="0" xfId="258" applyFont="1" applyFill="1"/>
    <xf numFmtId="0" fontId="3" fillId="2" borderId="7" xfId="258" applyFill="1" applyBorder="1"/>
    <xf numFmtId="0" fontId="0" fillId="0" borderId="0" xfId="0" applyAlignment="1">
      <alignment horizontal="left"/>
    </xf>
    <xf numFmtId="0" fontId="9" fillId="0" borderId="0" xfId="0" applyFont="1"/>
    <xf numFmtId="0" fontId="14" fillId="0" borderId="0" xfId="0" applyFont="1"/>
    <xf numFmtId="0" fontId="0" fillId="0" borderId="8" xfId="0" applyBorder="1"/>
    <xf numFmtId="0" fontId="15" fillId="0" borderId="0" xfId="259"/>
    <xf numFmtId="0" fontId="16" fillId="0" borderId="0" xfId="0" applyFont="1"/>
    <xf numFmtId="0" fontId="2" fillId="2" borderId="0" xfId="0" applyFont="1" applyFill="1"/>
    <xf numFmtId="0" fontId="17" fillId="12" borderId="10" xfId="0" applyFont="1" applyFill="1" applyBorder="1"/>
    <xf numFmtId="0" fontId="17" fillId="12" borderId="11" xfId="0" applyFont="1" applyFill="1" applyBorder="1"/>
    <xf numFmtId="0" fontId="17" fillId="12" borderId="0" xfId="0" applyFont="1" applyFill="1"/>
    <xf numFmtId="0" fontId="9" fillId="2" borderId="0" xfId="0" applyFont="1" applyFill="1"/>
    <xf numFmtId="0" fontId="13" fillId="12" borderId="12" xfId="0" applyFont="1" applyFill="1" applyBorder="1"/>
    <xf numFmtId="0" fontId="13" fillId="12" borderId="0" xfId="0" applyFont="1" applyFill="1"/>
    <xf numFmtId="0" fontId="18" fillId="0" borderId="0" xfId="0" applyFont="1"/>
    <xf numFmtId="0" fontId="19" fillId="0" borderId="0" xfId="0" applyFont="1"/>
    <xf numFmtId="0" fontId="20" fillId="0" borderId="0" xfId="0" applyFont="1"/>
    <xf numFmtId="0" fontId="2" fillId="0" borderId="0" xfId="0" applyFont="1"/>
    <xf numFmtId="0" fontId="21" fillId="0" borderId="0" xfId="0" applyFont="1"/>
    <xf numFmtId="0" fontId="2" fillId="0" borderId="1" xfId="0" applyFont="1" applyBorder="1"/>
    <xf numFmtId="0" fontId="2" fillId="0" borderId="0" xfId="0" applyFont="1" applyAlignment="1">
      <alignment horizontal="left" indent="2"/>
    </xf>
    <xf numFmtId="2" fontId="2" fillId="0" borderId="0" xfId="0" applyNumberFormat="1" applyFont="1"/>
    <xf numFmtId="0" fontId="22" fillId="0" borderId="0" xfId="0" applyFont="1"/>
    <xf numFmtId="167" fontId="2" fillId="0" borderId="1" xfId="0" applyNumberFormat="1" applyFont="1" applyBorder="1"/>
    <xf numFmtId="0" fontId="15" fillId="2" borderId="0" xfId="259" applyFill="1" applyAlignment="1" applyProtection="1"/>
    <xf numFmtId="0" fontId="23" fillId="0" borderId="0" xfId="0" applyFont="1"/>
    <xf numFmtId="0" fontId="15" fillId="0" borderId="0" xfId="259" applyAlignment="1" applyProtection="1"/>
    <xf numFmtId="0" fontId="24" fillId="0" borderId="0" xfId="0" applyFont="1"/>
    <xf numFmtId="0" fontId="2" fillId="13" borderId="0" xfId="0" applyFont="1" applyFill="1"/>
    <xf numFmtId="0" fontId="19" fillId="0" borderId="0" xfId="0" applyFont="1" applyAlignment="1">
      <alignment vertical="top" wrapText="1"/>
    </xf>
    <xf numFmtId="0" fontId="25" fillId="0" borderId="0" xfId="0" applyFont="1"/>
    <xf numFmtId="0" fontId="19" fillId="0" borderId="1" xfId="0" applyFont="1" applyBorder="1"/>
    <xf numFmtId="0" fontId="17" fillId="3" borderId="10" xfId="0" applyFont="1" applyFill="1" applyBorder="1"/>
    <xf numFmtId="0" fontId="17" fillId="3" borderId="11" xfId="0" applyFont="1" applyFill="1" applyBorder="1"/>
    <xf numFmtId="0" fontId="13" fillId="3" borderId="11" xfId="0" applyFont="1" applyFill="1" applyBorder="1"/>
    <xf numFmtId="0" fontId="17" fillId="3" borderId="13" xfId="0" applyFont="1" applyFill="1" applyBorder="1"/>
    <xf numFmtId="0" fontId="17" fillId="3" borderId="0" xfId="0" applyFont="1" applyFill="1"/>
    <xf numFmtId="0" fontId="13" fillId="3" borderId="12" xfId="0" applyFont="1" applyFill="1" applyBorder="1"/>
    <xf numFmtId="0" fontId="13" fillId="3" borderId="0" xfId="0" applyFont="1" applyFill="1"/>
    <xf numFmtId="0" fontId="13" fillId="3" borderId="14" xfId="0" applyFont="1" applyFill="1" applyBorder="1"/>
    <xf numFmtId="0" fontId="18" fillId="2" borderId="0" xfId="0" applyFont="1" applyFill="1"/>
    <xf numFmtId="0" fontId="19" fillId="2" borderId="0" xfId="0" applyFont="1" applyFill="1"/>
    <xf numFmtId="0" fontId="20" fillId="2" borderId="0" xfId="0" applyFont="1" applyFill="1"/>
    <xf numFmtId="0" fontId="20" fillId="2" borderId="14" xfId="0" applyFont="1" applyFill="1" applyBorder="1"/>
    <xf numFmtId="0" fontId="0" fillId="2" borderId="0" xfId="0" applyFill="1"/>
    <xf numFmtId="0" fontId="19" fillId="2" borderId="0" xfId="0" applyFont="1" applyFill="1" applyAlignment="1">
      <alignment vertical="top" wrapText="1"/>
    </xf>
    <xf numFmtId="0" fontId="19" fillId="2" borderId="1" xfId="0" applyFont="1" applyFill="1" applyBorder="1"/>
    <xf numFmtId="0" fontId="19" fillId="2" borderId="0" xfId="0" applyFont="1" applyFill="1" applyAlignment="1">
      <alignment wrapText="1"/>
    </xf>
    <xf numFmtId="9" fontId="19" fillId="2" borderId="0" xfId="260" applyFont="1" applyFill="1" applyBorder="1"/>
    <xf numFmtId="168" fontId="19" fillId="2" borderId="0" xfId="0" applyNumberFormat="1" applyFont="1" applyFill="1"/>
    <xf numFmtId="165" fontId="19" fillId="2" borderId="0" xfId="0" applyNumberFormat="1" applyFont="1" applyFill="1"/>
    <xf numFmtId="0" fontId="24" fillId="2" borderId="14" xfId="0" applyFont="1" applyFill="1" applyBorder="1"/>
    <xf numFmtId="0" fontId="24" fillId="2" borderId="0" xfId="0" applyFont="1" applyFill="1"/>
    <xf numFmtId="0" fontId="13" fillId="3" borderId="15" xfId="0" applyFont="1" applyFill="1" applyBorder="1"/>
    <xf numFmtId="0" fontId="2" fillId="2" borderId="16" xfId="0" applyFont="1" applyFill="1" applyBorder="1"/>
    <xf numFmtId="0" fontId="24" fillId="2" borderId="16" xfId="0" applyFont="1" applyFill="1" applyBorder="1"/>
    <xf numFmtId="0" fontId="24" fillId="2" borderId="17" xfId="0" applyFont="1" applyFill="1" applyBorder="1"/>
    <xf numFmtId="2" fontId="19" fillId="0" borderId="0" xfId="0" applyNumberFormat="1" applyFont="1"/>
    <xf numFmtId="0" fontId="19" fillId="13" borderId="1" xfId="0" applyFont="1" applyFill="1" applyBorder="1"/>
    <xf numFmtId="167" fontId="2" fillId="13" borderId="1" xfId="0" applyNumberFormat="1" applyFont="1" applyFill="1" applyBorder="1"/>
    <xf numFmtId="0" fontId="1" fillId="2" borderId="0" xfId="0" applyFont="1" applyFill="1"/>
    <xf numFmtId="0" fontId="19" fillId="0" borderId="8" xfId="0" applyFont="1" applyBorder="1"/>
    <xf numFmtId="167" fontId="26" fillId="14" borderId="18" xfId="261" applyNumberFormat="1"/>
    <xf numFmtId="167" fontId="16" fillId="0" borderId="0" xfId="0" applyNumberFormat="1" applyFont="1"/>
    <xf numFmtId="169" fontId="16" fillId="0" borderId="0" xfId="0" applyNumberFormat="1" applyFont="1"/>
    <xf numFmtId="1" fontId="0" fillId="0" borderId="0" xfId="0" applyNumberFormat="1"/>
    <xf numFmtId="0" fontId="0" fillId="2" borderId="5" xfId="258" applyFont="1" applyFill="1" applyBorder="1" applyAlignment="1">
      <alignment horizontal="left" vertical="top" wrapText="1"/>
    </xf>
    <xf numFmtId="0" fontId="0" fillId="2" borderId="0" xfId="258" applyFont="1" applyFill="1" applyAlignment="1">
      <alignment horizontal="left" vertical="top" wrapText="1"/>
    </xf>
    <xf numFmtId="0" fontId="0" fillId="2" borderId="6" xfId="258" applyFont="1" applyFill="1" applyBorder="1" applyAlignment="1">
      <alignment horizontal="left" vertical="top" wrapText="1"/>
    </xf>
    <xf numFmtId="0" fontId="0" fillId="2" borderId="7" xfId="258" applyFont="1" applyFill="1" applyBorder="1" applyAlignment="1">
      <alignment horizontal="left" vertical="top" wrapText="1"/>
    </xf>
    <xf numFmtId="0" fontId="0" fillId="2" borderId="8" xfId="258" applyFont="1" applyFill="1" applyBorder="1" applyAlignment="1">
      <alignment horizontal="left" vertical="top" wrapText="1"/>
    </xf>
    <xf numFmtId="0" fontId="0" fillId="2" borderId="9" xfId="258" applyFont="1" applyFill="1" applyBorder="1" applyAlignment="1">
      <alignment horizontal="left" vertical="top" wrapText="1"/>
    </xf>
    <xf numFmtId="0" fontId="0" fillId="0" borderId="0" xfId="0" applyFont="1"/>
  </cellXfs>
  <cellStyles count="262">
    <cellStyle name="Comma 2" xfId="152" xr:uid="{00000000-0005-0000-0000-000000000000}"/>
    <cellStyle name="Followed Hyperlink" xfId="1" builtinId="9" hidden="1"/>
    <cellStyle name="Followed Hyperlink" xfId="2" builtinId="9" hidden="1"/>
    <cellStyle name="Followed Hyperlink" xfId="3"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Header" xfId="250" xr:uid="{00000000-0005-0000-0000-0000FD000000}"/>
    <cellStyle name="Hyperlink" xfId="259" builtinId="8"/>
    <cellStyle name="Normal" xfId="0" builtinId="0"/>
    <cellStyle name="Normal 2" xfId="4" xr:uid="{00000000-0005-0000-0000-000000010000}"/>
    <cellStyle name="Normal 2 2" xfId="258" xr:uid="{E980A38E-25F0-194F-A17E-E3FFC2263031}"/>
    <cellStyle name="Normal 3" xfId="151" xr:uid="{00000000-0005-0000-0000-000001010000}"/>
    <cellStyle name="Output" xfId="261" builtinId="21"/>
    <cellStyle name="Per cent" xfId="260" builtinId="5"/>
    <cellStyle name="Percent 2" xfId="223" xr:uid="{00000000-0005-0000-0000-000003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8.png"/><Relationship Id="rId5" Type="http://schemas.openxmlformats.org/officeDocument/2006/relationships/image" Target="../media/image3.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241300</xdr:colOff>
      <xdr:row>14</xdr:row>
      <xdr:rowOff>165100</xdr:rowOff>
    </xdr:from>
    <xdr:to>
      <xdr:col>10</xdr:col>
      <xdr:colOff>393700</xdr:colOff>
      <xdr:row>24</xdr:row>
      <xdr:rowOff>127000</xdr:rowOff>
    </xdr:to>
    <xdr:pic>
      <xdr:nvPicPr>
        <xdr:cNvPr id="2" name="Picture 1">
          <a:extLst>
            <a:ext uri="{FF2B5EF4-FFF2-40B4-BE49-F238E27FC236}">
              <a16:creationId xmlns:a16="http://schemas.microsoft.com/office/drawing/2014/main" id="{A2EF57FE-0BE7-6F41-B468-8C38C4328632}"/>
            </a:ext>
          </a:extLst>
        </xdr:cNvPr>
        <xdr:cNvPicPr>
          <a:picLocks noChangeAspect="1"/>
        </xdr:cNvPicPr>
      </xdr:nvPicPr>
      <xdr:blipFill rotWithShape="1">
        <a:blip xmlns:r="http://schemas.openxmlformats.org/officeDocument/2006/relationships" r:embed="rId1"/>
        <a:srcRect b="60484"/>
        <a:stretch/>
      </xdr:blipFill>
      <xdr:spPr>
        <a:xfrm>
          <a:off x="3276600" y="3009900"/>
          <a:ext cx="5930900" cy="186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222429</xdr:colOff>
      <xdr:row>4</xdr:row>
      <xdr:rowOff>62926</xdr:rowOff>
    </xdr:from>
    <xdr:to>
      <xdr:col>9</xdr:col>
      <xdr:colOff>230752</xdr:colOff>
      <xdr:row>19</xdr:row>
      <xdr:rowOff>17723</xdr:rowOff>
    </xdr:to>
    <xdr:pic>
      <xdr:nvPicPr>
        <xdr:cNvPr id="5" name="Picture 4">
          <a:extLst>
            <a:ext uri="{FF2B5EF4-FFF2-40B4-BE49-F238E27FC236}">
              <a16:creationId xmlns:a16="http://schemas.microsoft.com/office/drawing/2014/main" id="{7175A319-BADB-4B16-1E55-867FE6CD6D1E}"/>
            </a:ext>
          </a:extLst>
        </xdr:cNvPr>
        <xdr:cNvPicPr>
          <a:picLocks noChangeAspect="1"/>
        </xdr:cNvPicPr>
      </xdr:nvPicPr>
      <xdr:blipFill>
        <a:blip xmlns:r="http://schemas.openxmlformats.org/officeDocument/2006/relationships" r:embed="rId1"/>
        <a:stretch>
          <a:fillRect/>
        </a:stretch>
      </xdr:blipFill>
      <xdr:spPr>
        <a:xfrm>
          <a:off x="5740113" y="880892"/>
          <a:ext cx="5554707" cy="29683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220133</xdr:colOff>
      <xdr:row>3</xdr:row>
      <xdr:rowOff>118534</xdr:rowOff>
    </xdr:from>
    <xdr:to>
      <xdr:col>7</xdr:col>
      <xdr:colOff>541020</xdr:colOff>
      <xdr:row>30</xdr:row>
      <xdr:rowOff>131550</xdr:rowOff>
    </xdr:to>
    <xdr:pic>
      <xdr:nvPicPr>
        <xdr:cNvPr id="8" name="Picture 7">
          <a:extLst>
            <a:ext uri="{FF2B5EF4-FFF2-40B4-BE49-F238E27FC236}">
              <a16:creationId xmlns:a16="http://schemas.microsoft.com/office/drawing/2014/main" id="{91E23BAD-92A3-194A-9379-A56E4DEABA15}"/>
            </a:ext>
          </a:extLst>
        </xdr:cNvPr>
        <xdr:cNvPicPr>
          <a:picLocks noChangeAspect="1"/>
        </xdr:cNvPicPr>
      </xdr:nvPicPr>
      <xdr:blipFill>
        <a:blip xmlns:r="http://schemas.openxmlformats.org/officeDocument/2006/relationships" r:embed="rId1"/>
        <a:stretch>
          <a:fillRect/>
        </a:stretch>
      </xdr:blipFill>
      <xdr:spPr>
        <a:xfrm>
          <a:off x="6959600" y="745067"/>
          <a:ext cx="5739553" cy="55332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44174</xdr:colOff>
      <xdr:row>5</xdr:row>
      <xdr:rowOff>88347</xdr:rowOff>
    </xdr:from>
    <xdr:to>
      <xdr:col>14</xdr:col>
      <xdr:colOff>279952</xdr:colOff>
      <xdr:row>31</xdr:row>
      <xdr:rowOff>160682</xdr:rowOff>
    </xdr:to>
    <xdr:pic>
      <xdr:nvPicPr>
        <xdr:cNvPr id="2" name="Picture 1">
          <a:extLst>
            <a:ext uri="{FF2B5EF4-FFF2-40B4-BE49-F238E27FC236}">
              <a16:creationId xmlns:a16="http://schemas.microsoft.com/office/drawing/2014/main" id="{A2C9E4EE-2134-9142-A159-BBA53DB5FB1E}"/>
            </a:ext>
          </a:extLst>
        </xdr:cNvPr>
        <xdr:cNvPicPr>
          <a:picLocks noChangeAspect="1"/>
        </xdr:cNvPicPr>
      </xdr:nvPicPr>
      <xdr:blipFill>
        <a:blip xmlns:r="http://schemas.openxmlformats.org/officeDocument/2006/relationships" r:embed="rId1"/>
        <a:stretch>
          <a:fillRect/>
        </a:stretch>
      </xdr:blipFill>
      <xdr:spPr>
        <a:xfrm>
          <a:off x="10305774" y="1117047"/>
          <a:ext cx="6153978" cy="5025335"/>
        </a:xfrm>
        <a:prstGeom prst="rect">
          <a:avLst/>
        </a:prstGeom>
      </xdr:spPr>
    </xdr:pic>
    <xdr:clientData/>
  </xdr:twoCellAnchor>
  <xdr:twoCellAnchor editAs="oneCell">
    <xdr:from>
      <xdr:col>7</xdr:col>
      <xdr:colOff>541131</xdr:colOff>
      <xdr:row>48</xdr:row>
      <xdr:rowOff>198782</xdr:rowOff>
    </xdr:from>
    <xdr:to>
      <xdr:col>13</xdr:col>
      <xdr:colOff>477631</xdr:colOff>
      <xdr:row>65</xdr:row>
      <xdr:rowOff>88347</xdr:rowOff>
    </xdr:to>
    <xdr:pic>
      <xdr:nvPicPr>
        <xdr:cNvPr id="3" name="Picture 2">
          <a:extLst>
            <a:ext uri="{FF2B5EF4-FFF2-40B4-BE49-F238E27FC236}">
              <a16:creationId xmlns:a16="http://schemas.microsoft.com/office/drawing/2014/main" id="{B977D6F1-2AC9-274E-B190-A818790B43A2}"/>
            </a:ext>
          </a:extLst>
        </xdr:cNvPr>
        <xdr:cNvPicPr>
          <a:picLocks noChangeAspect="1"/>
        </xdr:cNvPicPr>
      </xdr:nvPicPr>
      <xdr:blipFill>
        <a:blip xmlns:r="http://schemas.openxmlformats.org/officeDocument/2006/relationships" r:embed="rId2"/>
        <a:stretch>
          <a:fillRect/>
        </a:stretch>
      </xdr:blipFill>
      <xdr:spPr>
        <a:xfrm>
          <a:off x="10802731" y="10028582"/>
          <a:ext cx="5308600" cy="3140765"/>
        </a:xfrm>
        <a:prstGeom prst="rect">
          <a:avLst/>
        </a:prstGeom>
      </xdr:spPr>
    </xdr:pic>
    <xdr:clientData/>
  </xdr:twoCellAnchor>
  <xdr:twoCellAnchor editAs="oneCell">
    <xdr:from>
      <xdr:col>7</xdr:col>
      <xdr:colOff>441739</xdr:colOff>
      <xdr:row>65</xdr:row>
      <xdr:rowOff>176695</xdr:rowOff>
    </xdr:from>
    <xdr:to>
      <xdr:col>14</xdr:col>
      <xdr:colOff>90004</xdr:colOff>
      <xdr:row>81</xdr:row>
      <xdr:rowOff>103256</xdr:rowOff>
    </xdr:to>
    <xdr:pic>
      <xdr:nvPicPr>
        <xdr:cNvPr id="4" name="Picture 3">
          <a:extLst>
            <a:ext uri="{FF2B5EF4-FFF2-40B4-BE49-F238E27FC236}">
              <a16:creationId xmlns:a16="http://schemas.microsoft.com/office/drawing/2014/main" id="{FD525766-C0D6-1B4B-972F-C7E622754948}"/>
            </a:ext>
          </a:extLst>
        </xdr:cNvPr>
        <xdr:cNvPicPr>
          <a:picLocks noChangeAspect="1"/>
        </xdr:cNvPicPr>
      </xdr:nvPicPr>
      <xdr:blipFill>
        <a:blip xmlns:r="http://schemas.openxmlformats.org/officeDocument/2006/relationships" r:embed="rId3"/>
        <a:stretch>
          <a:fillRect/>
        </a:stretch>
      </xdr:blipFill>
      <xdr:spPr>
        <a:xfrm>
          <a:off x="10703339" y="13460895"/>
          <a:ext cx="5566465" cy="2974561"/>
        </a:xfrm>
        <a:prstGeom prst="rect">
          <a:avLst/>
        </a:prstGeom>
      </xdr:spPr>
    </xdr:pic>
    <xdr:clientData/>
  </xdr:twoCellAnchor>
  <xdr:twoCellAnchor editAs="oneCell">
    <xdr:from>
      <xdr:col>9</xdr:col>
      <xdr:colOff>99647</xdr:colOff>
      <xdr:row>34</xdr:row>
      <xdr:rowOff>116253</xdr:rowOff>
    </xdr:from>
    <xdr:to>
      <xdr:col>14</xdr:col>
      <xdr:colOff>176320</xdr:colOff>
      <xdr:row>47</xdr:row>
      <xdr:rowOff>88900</xdr:rowOff>
    </xdr:to>
    <xdr:pic>
      <xdr:nvPicPr>
        <xdr:cNvPr id="5" name="Picture 4">
          <a:extLst>
            <a:ext uri="{FF2B5EF4-FFF2-40B4-BE49-F238E27FC236}">
              <a16:creationId xmlns:a16="http://schemas.microsoft.com/office/drawing/2014/main" id="{A8BD75BF-0662-2F4B-A1F1-7636DAEEA2FC}"/>
            </a:ext>
          </a:extLst>
        </xdr:cNvPr>
        <xdr:cNvPicPr>
          <a:picLocks noChangeAspect="1"/>
        </xdr:cNvPicPr>
      </xdr:nvPicPr>
      <xdr:blipFill>
        <a:blip xmlns:r="http://schemas.openxmlformats.org/officeDocument/2006/relationships" r:embed="rId4"/>
        <a:stretch>
          <a:fillRect/>
        </a:stretch>
      </xdr:blipFill>
      <xdr:spPr>
        <a:xfrm>
          <a:off x="11567747" y="7075853"/>
          <a:ext cx="4204173" cy="2449147"/>
        </a:xfrm>
        <a:prstGeom prst="rect">
          <a:avLst/>
        </a:prstGeom>
      </xdr:spPr>
    </xdr:pic>
    <xdr:clientData/>
  </xdr:twoCellAnchor>
  <xdr:twoCellAnchor editAs="oneCell">
    <xdr:from>
      <xdr:col>8</xdr:col>
      <xdr:colOff>139700</xdr:colOff>
      <xdr:row>88</xdr:row>
      <xdr:rowOff>101600</xdr:rowOff>
    </xdr:from>
    <xdr:to>
      <xdr:col>16</xdr:col>
      <xdr:colOff>241300</xdr:colOff>
      <xdr:row>115</xdr:row>
      <xdr:rowOff>148483</xdr:rowOff>
    </xdr:to>
    <xdr:pic>
      <xdr:nvPicPr>
        <xdr:cNvPr id="6" name="Picture 5">
          <a:extLst>
            <a:ext uri="{FF2B5EF4-FFF2-40B4-BE49-F238E27FC236}">
              <a16:creationId xmlns:a16="http://schemas.microsoft.com/office/drawing/2014/main" id="{D05A29E1-43DD-5340-B3D2-1DC6613980A2}"/>
            </a:ext>
          </a:extLst>
        </xdr:cNvPr>
        <xdr:cNvPicPr>
          <a:picLocks noChangeAspect="1"/>
        </xdr:cNvPicPr>
      </xdr:nvPicPr>
      <xdr:blipFill>
        <a:blip xmlns:r="http://schemas.openxmlformats.org/officeDocument/2006/relationships" r:embed="rId5"/>
        <a:stretch>
          <a:fillRect/>
        </a:stretch>
      </xdr:blipFill>
      <xdr:spPr>
        <a:xfrm>
          <a:off x="11074400" y="18059400"/>
          <a:ext cx="6705600" cy="5520583"/>
        </a:xfrm>
        <a:prstGeom prst="rect">
          <a:avLst/>
        </a:prstGeom>
      </xdr:spPr>
    </xdr:pic>
    <xdr:clientData/>
  </xdr:twoCellAnchor>
  <xdr:twoCellAnchor editAs="oneCell">
    <xdr:from>
      <xdr:col>3</xdr:col>
      <xdr:colOff>0</xdr:colOff>
      <xdr:row>45</xdr:row>
      <xdr:rowOff>139700</xdr:rowOff>
    </xdr:from>
    <xdr:to>
      <xdr:col>6</xdr:col>
      <xdr:colOff>1422400</xdr:colOff>
      <xdr:row>77</xdr:row>
      <xdr:rowOff>86267</xdr:rowOff>
    </xdr:to>
    <xdr:pic>
      <xdr:nvPicPr>
        <xdr:cNvPr id="7" name="Picture 6">
          <a:extLst>
            <a:ext uri="{FF2B5EF4-FFF2-40B4-BE49-F238E27FC236}">
              <a16:creationId xmlns:a16="http://schemas.microsoft.com/office/drawing/2014/main" id="{650FEC7D-09E5-BF4A-8252-1C1C71B3028D}"/>
            </a:ext>
          </a:extLst>
        </xdr:cNvPr>
        <xdr:cNvPicPr>
          <a:picLocks noChangeAspect="1"/>
        </xdr:cNvPicPr>
      </xdr:nvPicPr>
      <xdr:blipFill>
        <a:blip xmlns:r="http://schemas.openxmlformats.org/officeDocument/2006/relationships" r:embed="rId6"/>
        <a:stretch>
          <a:fillRect/>
        </a:stretch>
      </xdr:blipFill>
      <xdr:spPr>
        <a:xfrm>
          <a:off x="2540000" y="9359900"/>
          <a:ext cx="4800600" cy="64489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375477</xdr:colOff>
      <xdr:row>5</xdr:row>
      <xdr:rowOff>0</xdr:rowOff>
    </xdr:from>
    <xdr:to>
      <xdr:col>12</xdr:col>
      <xdr:colOff>413578</xdr:colOff>
      <xdr:row>19</xdr:row>
      <xdr:rowOff>161075</xdr:rowOff>
    </xdr:to>
    <xdr:pic>
      <xdr:nvPicPr>
        <xdr:cNvPr id="2" name="Picture 1">
          <a:extLst>
            <a:ext uri="{FF2B5EF4-FFF2-40B4-BE49-F238E27FC236}">
              <a16:creationId xmlns:a16="http://schemas.microsoft.com/office/drawing/2014/main" id="{58B6140F-6F40-5346-9F36-0BBA4FC93ACD}"/>
            </a:ext>
          </a:extLst>
        </xdr:cNvPr>
        <xdr:cNvPicPr>
          <a:picLocks noChangeAspect="1"/>
        </xdr:cNvPicPr>
      </xdr:nvPicPr>
      <xdr:blipFill>
        <a:blip xmlns:r="http://schemas.openxmlformats.org/officeDocument/2006/relationships" r:embed="rId1"/>
        <a:stretch>
          <a:fillRect/>
        </a:stretch>
      </xdr:blipFill>
      <xdr:spPr>
        <a:xfrm>
          <a:off x="8935277" y="1028700"/>
          <a:ext cx="6794501" cy="2828075"/>
        </a:xfrm>
        <a:prstGeom prst="rect">
          <a:avLst/>
        </a:prstGeom>
      </xdr:spPr>
    </xdr:pic>
    <xdr:clientData/>
  </xdr:twoCellAnchor>
  <xdr:twoCellAnchor editAs="oneCell">
    <xdr:from>
      <xdr:col>7</xdr:col>
      <xdr:colOff>153504</xdr:colOff>
      <xdr:row>20</xdr:row>
      <xdr:rowOff>10491</xdr:rowOff>
    </xdr:from>
    <xdr:to>
      <xdr:col>13</xdr:col>
      <xdr:colOff>403087</xdr:colOff>
      <xdr:row>42</xdr:row>
      <xdr:rowOff>41917</xdr:rowOff>
    </xdr:to>
    <xdr:pic>
      <xdr:nvPicPr>
        <xdr:cNvPr id="3" name="Picture 2">
          <a:extLst>
            <a:ext uri="{FF2B5EF4-FFF2-40B4-BE49-F238E27FC236}">
              <a16:creationId xmlns:a16="http://schemas.microsoft.com/office/drawing/2014/main" id="{FC2C96BA-E08E-D64D-BB12-D7A2FCB19DC1}"/>
            </a:ext>
          </a:extLst>
        </xdr:cNvPr>
        <xdr:cNvPicPr>
          <a:picLocks noChangeAspect="1"/>
        </xdr:cNvPicPr>
      </xdr:nvPicPr>
      <xdr:blipFill>
        <a:blip xmlns:r="http://schemas.openxmlformats.org/officeDocument/2006/relationships" r:embed="rId2"/>
        <a:stretch>
          <a:fillRect/>
        </a:stretch>
      </xdr:blipFill>
      <xdr:spPr>
        <a:xfrm>
          <a:off x="8713304" y="4112591"/>
          <a:ext cx="7793383" cy="4222426"/>
        </a:xfrm>
        <a:prstGeom prst="rect">
          <a:avLst/>
        </a:prstGeom>
      </xdr:spPr>
    </xdr:pic>
    <xdr:clientData/>
  </xdr:twoCellAnchor>
  <xdr:twoCellAnchor editAs="oneCell">
    <xdr:from>
      <xdr:col>7</xdr:col>
      <xdr:colOff>209826</xdr:colOff>
      <xdr:row>37</xdr:row>
      <xdr:rowOff>0</xdr:rowOff>
    </xdr:from>
    <xdr:to>
      <xdr:col>11</xdr:col>
      <xdr:colOff>421092</xdr:colOff>
      <xdr:row>41</xdr:row>
      <xdr:rowOff>147501</xdr:rowOff>
    </xdr:to>
    <xdr:pic>
      <xdr:nvPicPr>
        <xdr:cNvPr id="4" name="Picture 3">
          <a:extLst>
            <a:ext uri="{FF2B5EF4-FFF2-40B4-BE49-F238E27FC236}">
              <a16:creationId xmlns:a16="http://schemas.microsoft.com/office/drawing/2014/main" id="{D617322C-0141-844A-99CA-8D6739DCBEF2}"/>
            </a:ext>
          </a:extLst>
        </xdr:cNvPr>
        <xdr:cNvPicPr>
          <a:picLocks noChangeAspect="1"/>
        </xdr:cNvPicPr>
      </xdr:nvPicPr>
      <xdr:blipFill>
        <a:blip xmlns:r="http://schemas.openxmlformats.org/officeDocument/2006/relationships" r:embed="rId3"/>
        <a:stretch>
          <a:fillRect/>
        </a:stretch>
      </xdr:blipFill>
      <xdr:spPr>
        <a:xfrm>
          <a:off x="8769626" y="8470900"/>
          <a:ext cx="6180266" cy="909501"/>
        </a:xfrm>
        <a:prstGeom prst="rect">
          <a:avLst/>
        </a:prstGeom>
      </xdr:spPr>
    </xdr:pic>
    <xdr:clientData/>
  </xdr:twoCellAnchor>
  <xdr:twoCellAnchor>
    <xdr:from>
      <xdr:col>9</xdr:col>
      <xdr:colOff>220870</xdr:colOff>
      <xdr:row>13</xdr:row>
      <xdr:rowOff>99391</xdr:rowOff>
    </xdr:from>
    <xdr:to>
      <xdr:col>10</xdr:col>
      <xdr:colOff>508000</xdr:colOff>
      <xdr:row>15</xdr:row>
      <xdr:rowOff>22087</xdr:rowOff>
    </xdr:to>
    <xdr:sp macro="" textlink="">
      <xdr:nvSpPr>
        <xdr:cNvPr id="5" name="Frame 4">
          <a:extLst>
            <a:ext uri="{FF2B5EF4-FFF2-40B4-BE49-F238E27FC236}">
              <a16:creationId xmlns:a16="http://schemas.microsoft.com/office/drawing/2014/main" id="{E9E39E8F-2DAE-9441-A8C1-189DAA07D7FE}"/>
            </a:ext>
          </a:extLst>
        </xdr:cNvPr>
        <xdr:cNvSpPr/>
      </xdr:nvSpPr>
      <xdr:spPr>
        <a:xfrm>
          <a:off x="11561970" y="2779091"/>
          <a:ext cx="820530" cy="329096"/>
        </a:xfrm>
        <a:prstGeom prst="frame">
          <a:avLst/>
        </a:prstGeom>
        <a:solidFill>
          <a:srgbClr val="FF0000"/>
        </a:solid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rtlCol="0" anchor="ctr"/>
        <a:lstStyle/>
        <a:p>
          <a:pPr algn="l"/>
          <a:endParaRPr lang="en-GB" sz="1100">
            <a:solidFill>
              <a:schemeClr val="tx1"/>
            </a:solidFill>
          </a:endParaRPr>
        </a:p>
      </xdr:txBody>
    </xdr:sp>
    <xdr:clientData/>
  </xdr:twoCellAnchor>
  <xdr:twoCellAnchor>
    <xdr:from>
      <xdr:col>16</xdr:col>
      <xdr:colOff>231913</xdr:colOff>
      <xdr:row>25</xdr:row>
      <xdr:rowOff>119270</xdr:rowOff>
    </xdr:from>
    <xdr:to>
      <xdr:col>17</xdr:col>
      <xdr:colOff>611256</xdr:colOff>
      <xdr:row>27</xdr:row>
      <xdr:rowOff>41966</xdr:rowOff>
    </xdr:to>
    <xdr:sp macro="" textlink="">
      <xdr:nvSpPr>
        <xdr:cNvPr id="6" name="Frame 5">
          <a:extLst>
            <a:ext uri="{FF2B5EF4-FFF2-40B4-BE49-F238E27FC236}">
              <a16:creationId xmlns:a16="http://schemas.microsoft.com/office/drawing/2014/main" id="{2EFB38B4-231A-9545-AC74-E500BFC55A89}"/>
            </a:ext>
          </a:extLst>
        </xdr:cNvPr>
        <xdr:cNvSpPr/>
      </xdr:nvSpPr>
      <xdr:spPr>
        <a:xfrm>
          <a:off x="15306813" y="5250070"/>
          <a:ext cx="836543" cy="329096"/>
        </a:xfrm>
        <a:prstGeom prst="frame">
          <a:avLst/>
        </a:prstGeom>
        <a:solidFill>
          <a:srgbClr val="FF0000"/>
        </a:solid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rtlCol="0" anchor="ctr"/>
        <a:lstStyle/>
        <a:p>
          <a:pPr algn="l"/>
          <a:endParaRPr lang="en-GB" sz="1100">
            <a:solidFill>
              <a:schemeClr val="tx1"/>
            </a:solidFill>
          </a:endParaRPr>
        </a:p>
      </xdr:txBody>
    </xdr:sp>
    <xdr:clientData/>
  </xdr:twoCellAnchor>
  <xdr:twoCellAnchor>
    <xdr:from>
      <xdr:col>10</xdr:col>
      <xdr:colOff>446710</xdr:colOff>
      <xdr:row>37</xdr:row>
      <xdr:rowOff>25400</xdr:rowOff>
    </xdr:from>
    <xdr:to>
      <xdr:col>11</xdr:col>
      <xdr:colOff>336275</xdr:colOff>
      <xdr:row>38</xdr:row>
      <xdr:rowOff>124791</xdr:rowOff>
    </xdr:to>
    <xdr:sp macro="" textlink="">
      <xdr:nvSpPr>
        <xdr:cNvPr id="7" name="Frame 6">
          <a:extLst>
            <a:ext uri="{FF2B5EF4-FFF2-40B4-BE49-F238E27FC236}">
              <a16:creationId xmlns:a16="http://schemas.microsoft.com/office/drawing/2014/main" id="{A0F9C0A5-84CB-C14A-B053-1D4E27370DCD}"/>
            </a:ext>
          </a:extLst>
        </xdr:cNvPr>
        <xdr:cNvSpPr/>
      </xdr:nvSpPr>
      <xdr:spPr>
        <a:xfrm>
          <a:off x="12321210" y="8496300"/>
          <a:ext cx="422965" cy="302591"/>
        </a:xfrm>
        <a:prstGeom prst="frame">
          <a:avLst/>
        </a:prstGeom>
        <a:solidFill>
          <a:srgbClr val="FF0000"/>
        </a:solid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rtlCol="0" anchor="ctr"/>
        <a:lstStyle/>
        <a:p>
          <a:pPr algn="l"/>
          <a:endParaRPr lang="en-GB" sz="1100">
            <a:solidFill>
              <a:schemeClr val="tx1"/>
            </a:solidFill>
          </a:endParaRPr>
        </a:p>
      </xdr:txBody>
    </xdr:sp>
    <xdr:clientData/>
  </xdr:twoCellAnchor>
  <xdr:twoCellAnchor>
    <xdr:from>
      <xdr:col>7</xdr:col>
      <xdr:colOff>1937027</xdr:colOff>
      <xdr:row>38</xdr:row>
      <xdr:rowOff>80065</xdr:rowOff>
    </xdr:from>
    <xdr:to>
      <xdr:col>7</xdr:col>
      <xdr:colOff>2356679</xdr:colOff>
      <xdr:row>39</xdr:row>
      <xdr:rowOff>201544</xdr:rowOff>
    </xdr:to>
    <xdr:sp macro="" textlink="">
      <xdr:nvSpPr>
        <xdr:cNvPr id="8" name="Frame 7">
          <a:extLst>
            <a:ext uri="{FF2B5EF4-FFF2-40B4-BE49-F238E27FC236}">
              <a16:creationId xmlns:a16="http://schemas.microsoft.com/office/drawing/2014/main" id="{64A2EE08-BB61-714C-8509-1AB5D5349243}"/>
            </a:ext>
          </a:extLst>
        </xdr:cNvPr>
        <xdr:cNvSpPr/>
      </xdr:nvSpPr>
      <xdr:spPr>
        <a:xfrm>
          <a:off x="10496827" y="8754165"/>
          <a:ext cx="305352" cy="324679"/>
        </a:xfrm>
        <a:prstGeom prst="frame">
          <a:avLst/>
        </a:prstGeom>
        <a:solidFill>
          <a:srgbClr val="FF0000"/>
        </a:solid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rtlCol="0" anchor="ctr"/>
        <a:lstStyle/>
        <a:p>
          <a:pPr algn="l"/>
          <a:endParaRPr lang="en-GB" sz="1100">
            <a:solidFill>
              <a:schemeClr val="tx1"/>
            </a:solidFill>
          </a:endParaRPr>
        </a:p>
      </xdr:txBody>
    </xdr:sp>
    <xdr:clientData/>
  </xdr:twoCellAnchor>
  <xdr:twoCellAnchor>
    <xdr:from>
      <xdr:col>16</xdr:col>
      <xdr:colOff>181113</xdr:colOff>
      <xdr:row>28</xdr:row>
      <xdr:rowOff>93870</xdr:rowOff>
    </xdr:from>
    <xdr:to>
      <xdr:col>17</xdr:col>
      <xdr:colOff>560456</xdr:colOff>
      <xdr:row>30</xdr:row>
      <xdr:rowOff>16566</xdr:rowOff>
    </xdr:to>
    <xdr:sp macro="" textlink="">
      <xdr:nvSpPr>
        <xdr:cNvPr id="11" name="Frame 10">
          <a:extLst>
            <a:ext uri="{FF2B5EF4-FFF2-40B4-BE49-F238E27FC236}">
              <a16:creationId xmlns:a16="http://schemas.microsoft.com/office/drawing/2014/main" id="{AEF65F1A-21F7-4042-A14D-306BC90469B9}"/>
            </a:ext>
          </a:extLst>
        </xdr:cNvPr>
        <xdr:cNvSpPr/>
      </xdr:nvSpPr>
      <xdr:spPr>
        <a:xfrm>
          <a:off x="15256013" y="5834270"/>
          <a:ext cx="887343" cy="329096"/>
        </a:xfrm>
        <a:prstGeom prst="frame">
          <a:avLst/>
        </a:prstGeom>
        <a:solidFill>
          <a:srgbClr val="FF0000"/>
        </a:solid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rtlCol="0" anchor="ctr"/>
        <a:lstStyle/>
        <a:p>
          <a:pPr algn="l"/>
          <a:endParaRPr lang="en-GB" sz="1100">
            <a:solidFill>
              <a:schemeClr val="tx1"/>
            </a:solidFill>
          </a:endParaRPr>
        </a:p>
      </xdr:txBody>
    </xdr:sp>
    <xdr:clientData/>
  </xdr:twoCellAnchor>
  <xdr:twoCellAnchor editAs="oneCell">
    <xdr:from>
      <xdr:col>7</xdr:col>
      <xdr:colOff>0</xdr:colOff>
      <xdr:row>49</xdr:row>
      <xdr:rowOff>0</xdr:rowOff>
    </xdr:from>
    <xdr:to>
      <xdr:col>16</xdr:col>
      <xdr:colOff>38100</xdr:colOff>
      <xdr:row>67</xdr:row>
      <xdr:rowOff>99295</xdr:rowOff>
    </xdr:to>
    <xdr:pic>
      <xdr:nvPicPr>
        <xdr:cNvPr id="13" name="Picture 12">
          <a:extLst>
            <a:ext uri="{FF2B5EF4-FFF2-40B4-BE49-F238E27FC236}">
              <a16:creationId xmlns:a16="http://schemas.microsoft.com/office/drawing/2014/main" id="{DF2D4387-E04E-236F-267A-558CE5F72140}"/>
            </a:ext>
          </a:extLst>
        </xdr:cNvPr>
        <xdr:cNvPicPr>
          <a:picLocks noChangeAspect="1"/>
        </xdr:cNvPicPr>
      </xdr:nvPicPr>
      <xdr:blipFill>
        <a:blip xmlns:r="http://schemas.openxmlformats.org/officeDocument/2006/relationships" r:embed="rId4"/>
        <a:stretch>
          <a:fillRect/>
        </a:stretch>
      </xdr:blipFill>
      <xdr:spPr>
        <a:xfrm>
          <a:off x="8559800" y="10909300"/>
          <a:ext cx="6553200" cy="46585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Dropbox%20(Quintel)/DropDocuments/Energietransitie/Projecten/Git/rdr/analyses/1_chp/20130913_CHP_analysis_v2.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IEA energy balance"/>
      <sheetName val="IEA autoproducer prod."/>
      <sheetName val="technical_specs"/>
      <sheetName val="Results by fuel"/>
      <sheetName val="Results by machine"/>
      <sheetName val="Delta energy balance"/>
      <sheetName val="Corrected energy balance step 1"/>
      <sheetName val="AP net-gross conversion"/>
      <sheetName val="CEB allocation factors"/>
      <sheetName val="Co-fueling shares"/>
      <sheetName val="Fuel allocation"/>
      <sheetName val="Agriculture"/>
      <sheetName val="Households"/>
      <sheetName val="C&amp;P services"/>
      <sheetName val="Energy industry"/>
      <sheetName val="Industry"/>
      <sheetName val="Main activity"/>
      <sheetName val="Waste incineration"/>
      <sheetName val="Fuel mixes"/>
      <sheetName val="Fuel aggregation"/>
      <sheetName val="match carriers IEA to ETM"/>
      <sheetName val="csv_sold_heat_deficit"/>
      <sheetName val="csv_corrected energy balance 1"/>
      <sheetName val="csv_ce_production_table_1"/>
      <sheetName val="csv_energy_mixer_for_gas_cs"/>
    </sheetNames>
    <sheetDataSet>
      <sheetData sheetId="0" refreshError="1"/>
      <sheetData sheetId="1" refreshError="1"/>
      <sheetData sheetId="2" refreshError="1"/>
      <sheetData sheetId="3" refreshError="1"/>
      <sheetData sheetId="4" refreshError="1"/>
      <sheetData sheetId="5" refreshError="1">
        <row r="174">
          <cell r="C174">
            <v>3.6</v>
          </cell>
        </row>
      </sheetData>
      <sheetData sheetId="6" refreshError="1">
        <row r="12">
          <cell r="E12" t="str">
            <v>nl</v>
          </cell>
        </row>
        <row r="13">
          <cell r="E13">
            <v>2011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12">
          <cell r="D12">
            <v>1.0440998889049897</v>
          </cell>
        </row>
      </sheetData>
      <sheetData sheetId="15" refreshError="1">
        <row r="12">
          <cell r="F12">
            <v>0</v>
          </cell>
          <cell r="G12">
            <v>0</v>
          </cell>
          <cell r="H12">
            <v>0</v>
          </cell>
          <cell r="I12">
            <v>0</v>
          </cell>
          <cell r="J12">
            <v>0</v>
          </cell>
          <cell r="K12">
            <v>0</v>
          </cell>
          <cell r="L12">
            <v>1</v>
          </cell>
          <cell r="M12">
            <v>0</v>
          </cell>
          <cell r="N12">
            <v>0</v>
          </cell>
          <cell r="O12">
            <v>0</v>
          </cell>
          <cell r="P12">
            <v>0</v>
          </cell>
          <cell r="Q12">
            <v>0</v>
          </cell>
          <cell r="R12">
            <v>0</v>
          </cell>
          <cell r="S12">
            <v>2.7586206896551724E-2</v>
          </cell>
          <cell r="T12">
            <v>0.97241379310344822</v>
          </cell>
          <cell r="U12">
            <v>0</v>
          </cell>
          <cell r="V12">
            <v>0</v>
          </cell>
          <cell r="W12">
            <v>1</v>
          </cell>
          <cell r="X12">
            <v>0</v>
          </cell>
          <cell r="Y12">
            <v>0</v>
          </cell>
          <cell r="Z12">
            <v>0</v>
          </cell>
          <cell r="AA12">
            <v>0</v>
          </cell>
          <cell r="AB12">
            <v>0</v>
          </cell>
          <cell r="AC12">
            <v>0</v>
          </cell>
          <cell r="AD12">
            <v>0.93466299862448421</v>
          </cell>
          <cell r="AE12">
            <v>0</v>
          </cell>
          <cell r="AF12">
            <v>0</v>
          </cell>
          <cell r="AG12">
            <v>0</v>
          </cell>
          <cell r="AH12">
            <v>0</v>
          </cell>
          <cell r="AI12">
            <v>0</v>
          </cell>
          <cell r="AJ12">
            <v>0</v>
          </cell>
          <cell r="AK12">
            <v>0</v>
          </cell>
          <cell r="AL12">
            <v>3.0949105914718018E-2</v>
          </cell>
          <cell r="AM12">
            <v>0</v>
          </cell>
          <cell r="AN12">
            <v>0</v>
          </cell>
          <cell r="AO12">
            <v>0</v>
          </cell>
          <cell r="AP12">
            <v>0</v>
          </cell>
          <cell r="AQ12">
            <v>0</v>
          </cell>
          <cell r="AR12">
            <v>0</v>
          </cell>
          <cell r="AS12">
            <v>0</v>
          </cell>
          <cell r="AT12">
            <v>3.4387895460797797E-2</v>
          </cell>
          <cell r="AU12">
            <v>0</v>
          </cell>
          <cell r="AV12">
            <v>1</v>
          </cell>
          <cell r="AW12">
            <v>0</v>
          </cell>
          <cell r="AX12">
            <v>0</v>
          </cell>
          <cell r="AY12">
            <v>1</v>
          </cell>
          <cell r="AZ12">
            <v>0</v>
          </cell>
          <cell r="BA12">
            <v>0</v>
          </cell>
          <cell r="BB12">
            <v>0</v>
          </cell>
          <cell r="BC12">
            <v>0</v>
          </cell>
        </row>
        <row r="17">
          <cell r="D17">
            <v>0</v>
          </cell>
        </row>
        <row r="18">
          <cell r="D18">
            <v>1.7515051997810619E-2</v>
          </cell>
        </row>
        <row r="19">
          <cell r="D19">
            <v>0</v>
          </cell>
        </row>
        <row r="20">
          <cell r="D20">
            <v>0</v>
          </cell>
        </row>
        <row r="21">
          <cell r="D21">
            <v>0</v>
          </cell>
        </row>
        <row r="22">
          <cell r="D22">
            <v>0</v>
          </cell>
        </row>
        <row r="23">
          <cell r="D23">
            <v>0</v>
          </cell>
        </row>
        <row r="24">
          <cell r="D24">
            <v>0</v>
          </cell>
        </row>
        <row r="25">
          <cell r="D25">
            <v>0.98248494800218933</v>
          </cell>
        </row>
        <row r="26">
          <cell r="D26">
            <v>0</v>
          </cell>
        </row>
        <row r="27">
          <cell r="D27">
            <v>0</v>
          </cell>
        </row>
        <row r="28">
          <cell r="D28">
            <v>0</v>
          </cell>
        </row>
        <row r="29">
          <cell r="D29">
            <v>0</v>
          </cell>
        </row>
        <row r="30">
          <cell r="D30">
            <v>0</v>
          </cell>
        </row>
        <row r="31">
          <cell r="D31">
            <v>0</v>
          </cell>
        </row>
        <row r="32">
          <cell r="D32">
            <v>0</v>
          </cell>
        </row>
        <row r="33">
          <cell r="D33">
            <v>0</v>
          </cell>
        </row>
        <row r="37">
          <cell r="D37">
            <v>4.1176470588235294E-2</v>
          </cell>
        </row>
        <row r="38">
          <cell r="D38">
            <v>0.37549019607843137</v>
          </cell>
        </row>
        <row r="39">
          <cell r="D39">
            <v>0</v>
          </cell>
        </row>
        <row r="40">
          <cell r="D40">
            <v>6.1274509803921568E-3</v>
          </cell>
        </row>
        <row r="41">
          <cell r="D41">
            <v>0</v>
          </cell>
        </row>
        <row r="42">
          <cell r="D42">
            <v>0</v>
          </cell>
        </row>
        <row r="43">
          <cell r="D43">
            <v>2.2058823529411766E-2</v>
          </cell>
        </row>
        <row r="44">
          <cell r="D44">
            <v>0.32965686274509803</v>
          </cell>
        </row>
        <row r="45">
          <cell r="D45">
            <v>0.2196078431372549</v>
          </cell>
        </row>
        <row r="46">
          <cell r="D46">
            <v>7.3529411764705881E-4</v>
          </cell>
        </row>
        <row r="47">
          <cell r="D47">
            <v>0</v>
          </cell>
        </row>
        <row r="48">
          <cell r="D48">
            <v>5.1470588235294117E-3</v>
          </cell>
        </row>
        <row r="49">
          <cell r="D49">
            <v>0</v>
          </cell>
        </row>
      </sheetData>
      <sheetData sheetId="16" refreshError="1"/>
      <sheetData sheetId="17" refreshError="1">
        <row r="48">
          <cell r="C48">
            <v>0</v>
          </cell>
        </row>
        <row r="89">
          <cell r="C89">
            <v>1</v>
          </cell>
        </row>
        <row r="130">
          <cell r="C13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xchangerates.org.uk/USD-EUR-spot-exchange-rates-history-2023.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studenttheses.uu.nl/bitstream/handle/20.500.12932/42337/Report.pdf?sequence=1&amp;isAllowed=y" TargetMode="External"/><Relationship Id="rId1" Type="http://schemas.openxmlformats.org/officeDocument/2006/relationships/hyperlink" Target="https://pubs.rsc.org/en/content/articlehtml/2019/ee/c8ee02700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7192-3353-DB4B-8F90-8E5268C4B49D}">
  <dimension ref="B2:H39"/>
  <sheetViews>
    <sheetView topLeftCell="A2" zoomScale="119" workbookViewId="0">
      <selection activeCell="C9" sqref="C9"/>
    </sheetView>
  </sheetViews>
  <sheetFormatPr baseColWidth="10" defaultRowHeight="16"/>
  <cols>
    <col min="1" max="1" width="2.83203125" style="2" customWidth="1"/>
    <col min="2" max="2" width="14" style="2" customWidth="1"/>
    <col min="3" max="3" width="44" style="2" customWidth="1"/>
    <col min="4" max="4" width="9.33203125" style="2" customWidth="1"/>
    <col min="5" max="5" width="10.83203125" style="2"/>
    <col min="6" max="6" width="34.6640625" style="2" customWidth="1"/>
    <col min="7" max="7" width="4.5" style="2" customWidth="1"/>
    <col min="8" max="8" width="20.83203125" style="2" customWidth="1"/>
    <col min="9" max="16384" width="10.83203125" style="2"/>
  </cols>
  <sheetData>
    <row r="2" spans="2:8" ht="21">
      <c r="B2" s="1" t="s">
        <v>0</v>
      </c>
    </row>
    <row r="4" spans="2:8">
      <c r="B4" s="3" t="s">
        <v>1</v>
      </c>
      <c r="C4" s="4" t="s">
        <v>27</v>
      </c>
      <c r="D4" s="5"/>
      <c r="F4" s="6"/>
      <c r="H4" s="6"/>
    </row>
    <row r="5" spans="2:8">
      <c r="B5" s="7" t="s">
        <v>2</v>
      </c>
      <c r="C5" s="8">
        <v>1</v>
      </c>
      <c r="D5" s="9"/>
    </row>
    <row r="6" spans="2:8">
      <c r="B6" s="7" t="s">
        <v>3</v>
      </c>
      <c r="C6" s="10" t="s">
        <v>4</v>
      </c>
      <c r="D6" s="9"/>
    </row>
    <row r="7" spans="2:8">
      <c r="B7" s="7" t="s">
        <v>5</v>
      </c>
      <c r="C7" s="10">
        <v>2023</v>
      </c>
      <c r="D7" s="9"/>
    </row>
    <row r="8" spans="2:8">
      <c r="B8" s="7" t="s">
        <v>6</v>
      </c>
      <c r="C8" s="11">
        <v>45824</v>
      </c>
      <c r="D8" s="9"/>
    </row>
    <row r="9" spans="2:8">
      <c r="B9" s="7" t="s">
        <v>7</v>
      </c>
      <c r="C9" s="12" t="s">
        <v>8</v>
      </c>
      <c r="D9" s="9"/>
    </row>
    <row r="10" spans="2:8">
      <c r="B10" s="13" t="s">
        <v>9</v>
      </c>
      <c r="C10" s="14" t="s">
        <v>10</v>
      </c>
      <c r="D10" s="15"/>
    </row>
    <row r="12" spans="2:8">
      <c r="B12" s="3" t="s">
        <v>11</v>
      </c>
      <c r="C12" s="16"/>
      <c r="D12" s="5"/>
    </row>
    <row r="13" spans="2:8">
      <c r="B13" s="17"/>
      <c r="D13" s="9"/>
    </row>
    <row r="14" spans="2:8">
      <c r="B14" s="17" t="s">
        <v>12</v>
      </c>
      <c r="C14" s="18" t="s">
        <v>13</v>
      </c>
      <c r="D14" s="9"/>
    </row>
    <row r="15" spans="2:8" ht="17" thickBot="1">
      <c r="B15" s="17"/>
      <c r="C15" s="6" t="s">
        <v>14</v>
      </c>
      <c r="D15" s="9"/>
    </row>
    <row r="16" spans="2:8" ht="17" thickBot="1">
      <c r="B16" s="17"/>
      <c r="C16" s="19" t="s">
        <v>15</v>
      </c>
      <c r="D16" s="9"/>
    </row>
    <row r="17" spans="2:4">
      <c r="B17" s="17"/>
      <c r="C17" s="2" t="s">
        <v>16</v>
      </c>
      <c r="D17" s="9"/>
    </row>
    <row r="18" spans="2:4">
      <c r="B18" s="17"/>
      <c r="D18" s="9"/>
    </row>
    <row r="19" spans="2:4">
      <c r="B19" s="17" t="s">
        <v>17</v>
      </c>
      <c r="C19" s="20" t="s">
        <v>18</v>
      </c>
      <c r="D19" s="9"/>
    </row>
    <row r="20" spans="2:4">
      <c r="B20" s="17"/>
      <c r="C20" s="21" t="s">
        <v>19</v>
      </c>
      <c r="D20" s="9"/>
    </row>
    <row r="21" spans="2:4">
      <c r="B21" s="17"/>
      <c r="C21" s="22" t="s">
        <v>20</v>
      </c>
      <c r="D21" s="9"/>
    </row>
    <row r="22" spans="2:4">
      <c r="B22" s="17"/>
      <c r="C22" s="23" t="s">
        <v>21</v>
      </c>
      <c r="D22" s="9"/>
    </row>
    <row r="23" spans="2:4">
      <c r="B23" s="24"/>
      <c r="C23" s="25" t="s">
        <v>22</v>
      </c>
      <c r="D23" s="9"/>
    </row>
    <row r="24" spans="2:4">
      <c r="B24" s="24"/>
      <c r="C24" s="26" t="s">
        <v>23</v>
      </c>
      <c r="D24" s="9"/>
    </row>
    <row r="25" spans="2:4">
      <c r="B25" s="24"/>
      <c r="C25" s="27" t="s">
        <v>24</v>
      </c>
      <c r="D25" s="9"/>
    </row>
    <row r="26" spans="2:4">
      <c r="B26" s="24"/>
      <c r="C26" s="28" t="s">
        <v>25</v>
      </c>
      <c r="D26" s="9"/>
    </row>
    <row r="27" spans="2:4">
      <c r="B27" s="29"/>
      <c r="C27" s="14"/>
      <c r="D27" s="15"/>
    </row>
    <row r="29" spans="2:4">
      <c r="B29" s="3" t="s">
        <v>26</v>
      </c>
      <c r="C29" s="16"/>
      <c r="D29" s="5"/>
    </row>
    <row r="30" spans="2:4">
      <c r="B30" s="95"/>
      <c r="C30" s="96"/>
      <c r="D30" s="97"/>
    </row>
    <row r="31" spans="2:4">
      <c r="B31" s="95"/>
      <c r="C31" s="96"/>
      <c r="D31" s="97"/>
    </row>
    <row r="32" spans="2:4">
      <c r="B32" s="95"/>
      <c r="C32" s="96"/>
      <c r="D32" s="97"/>
    </row>
    <row r="33" spans="2:4">
      <c r="B33" s="95"/>
      <c r="C33" s="96"/>
      <c r="D33" s="97"/>
    </row>
    <row r="34" spans="2:4">
      <c r="B34" s="95"/>
      <c r="C34" s="96"/>
      <c r="D34" s="97"/>
    </row>
    <row r="35" spans="2:4">
      <c r="B35" s="95"/>
      <c r="C35" s="96"/>
      <c r="D35" s="97"/>
    </row>
    <row r="36" spans="2:4">
      <c r="B36" s="95"/>
      <c r="C36" s="96"/>
      <c r="D36" s="97"/>
    </row>
    <row r="37" spans="2:4">
      <c r="B37" s="95"/>
      <c r="C37" s="96"/>
      <c r="D37" s="97"/>
    </row>
    <row r="38" spans="2:4">
      <c r="B38" s="95"/>
      <c r="C38" s="96"/>
      <c r="D38" s="97"/>
    </row>
    <row r="39" spans="2:4">
      <c r="B39" s="98"/>
      <c r="C39" s="99"/>
      <c r="D39" s="100"/>
    </row>
  </sheetData>
  <mergeCells count="1">
    <mergeCell ref="B30:D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A3BF-85C2-BE4A-99AA-1FEA1B544D24}">
  <dimension ref="B4:E62"/>
  <sheetViews>
    <sheetView topLeftCell="A16" zoomScaleNormal="100" workbookViewId="0">
      <selection activeCell="D28" sqref="D28"/>
    </sheetView>
  </sheetViews>
  <sheetFormatPr baseColWidth="10" defaultRowHeight="15"/>
  <cols>
    <col min="2" max="2" width="22" bestFit="1" customWidth="1"/>
    <col min="3" max="3" width="19.83203125" bestFit="1" customWidth="1"/>
    <col min="4" max="4" width="20.83203125" bestFit="1" customWidth="1"/>
    <col min="5" max="5" width="27.6640625" bestFit="1" customWidth="1"/>
  </cols>
  <sheetData>
    <row r="4" spans="2:5" ht="16">
      <c r="B4" s="35" t="s">
        <v>70</v>
      </c>
      <c r="C4" s="35" t="s">
        <v>32</v>
      </c>
      <c r="D4" s="35" t="s">
        <v>71</v>
      </c>
      <c r="E4" s="35" t="s">
        <v>72</v>
      </c>
    </row>
    <row r="5" spans="2:5" ht="16">
      <c r="B5" s="35" t="s">
        <v>73</v>
      </c>
      <c r="C5" s="35"/>
      <c r="D5" s="35">
        <v>0</v>
      </c>
      <c r="E5" s="35"/>
    </row>
    <row r="6" spans="2:5" ht="16">
      <c r="B6" s="35" t="s">
        <v>74</v>
      </c>
      <c r="C6" s="35"/>
      <c r="D6" s="35">
        <v>0</v>
      </c>
      <c r="E6" s="35"/>
    </row>
    <row r="7" spans="2:5" ht="16">
      <c r="B7" s="35" t="s">
        <v>75</v>
      </c>
      <c r="C7" s="35">
        <v>0</v>
      </c>
      <c r="D7" s="35">
        <v>4.4562085000000001E-2</v>
      </c>
      <c r="E7" s="35">
        <v>7.0800000000000002E-2</v>
      </c>
    </row>
    <row r="8" spans="2:5" ht="16">
      <c r="B8" s="35" t="s">
        <v>76</v>
      </c>
      <c r="C8" s="35">
        <v>0</v>
      </c>
      <c r="D8" s="35">
        <v>2.7637281E-2</v>
      </c>
      <c r="E8" s="35">
        <v>7.9600000000000004E-2</v>
      </c>
    </row>
    <row r="9" spans="2:5" ht="16">
      <c r="B9" s="35" t="s">
        <v>77</v>
      </c>
      <c r="C9" s="35">
        <v>0</v>
      </c>
      <c r="D9" s="35">
        <v>1.7000000000000001E-2</v>
      </c>
      <c r="E9" s="35">
        <v>5.4600000000000003E-2</v>
      </c>
    </row>
    <row r="10" spans="2:5" ht="16">
      <c r="B10" s="35" t="s">
        <v>78</v>
      </c>
      <c r="C10" s="35">
        <v>0</v>
      </c>
      <c r="D10" s="35">
        <v>1.5480927E-2</v>
      </c>
      <c r="E10" s="35">
        <v>7.4566667000000003E-2</v>
      </c>
    </row>
    <row r="11" spans="2:5" ht="16">
      <c r="B11" s="35" t="s">
        <v>79</v>
      </c>
      <c r="C11" s="35">
        <v>0</v>
      </c>
      <c r="D11" s="35">
        <v>2.8960044000000001E-2</v>
      </c>
      <c r="E11" s="35">
        <v>7.0800000000000002E-2</v>
      </c>
    </row>
    <row r="12" spans="2:5" ht="16">
      <c r="B12" s="35" t="s">
        <v>80</v>
      </c>
      <c r="C12" s="35">
        <v>0</v>
      </c>
      <c r="D12" s="35">
        <v>1.5833333000000002E-2</v>
      </c>
      <c r="E12" s="35">
        <v>5.4600000000000003E-2</v>
      </c>
    </row>
    <row r="13" spans="2:5" ht="16">
      <c r="B13" s="35" t="s">
        <v>81</v>
      </c>
      <c r="C13" s="35">
        <v>0</v>
      </c>
      <c r="D13" s="35">
        <v>0</v>
      </c>
      <c r="E13" s="35">
        <v>0.1</v>
      </c>
    </row>
    <row r="14" spans="2:5" ht="16">
      <c r="B14" s="35" t="s">
        <v>82</v>
      </c>
      <c r="C14" s="35">
        <v>0.15558698700000001</v>
      </c>
      <c r="D14" s="35">
        <v>0</v>
      </c>
      <c r="E14" s="35"/>
    </row>
    <row r="15" spans="2:5" ht="16">
      <c r="B15" s="35" t="s">
        <v>83</v>
      </c>
      <c r="C15" s="35"/>
      <c r="D15" s="35">
        <v>0</v>
      </c>
      <c r="E15" s="35"/>
    </row>
    <row r="16" spans="2:5" ht="16">
      <c r="B16" s="35" t="s">
        <v>84</v>
      </c>
      <c r="C16" s="35">
        <v>9.4500000000000001E-2</v>
      </c>
      <c r="D16" s="35">
        <f>'Carrier costs'!C23</f>
        <v>6.6792452830188682E-3</v>
      </c>
      <c r="E16" s="35"/>
    </row>
    <row r="17" spans="2:5" ht="16">
      <c r="B17" s="35" t="s">
        <v>85</v>
      </c>
      <c r="C17" s="35">
        <v>9.2683500000000002E-2</v>
      </c>
      <c r="D17" s="35">
        <v>2.5220939999999999E-3</v>
      </c>
      <c r="E17" s="35"/>
    </row>
    <row r="18" spans="2:5" ht="16">
      <c r="B18" s="35" t="s">
        <v>86</v>
      </c>
      <c r="C18" s="35">
        <v>9.2683500000000002E-2</v>
      </c>
      <c r="D18" s="35">
        <v>2.5220939999999999E-3</v>
      </c>
      <c r="E18" s="35"/>
    </row>
    <row r="19" spans="2:5" ht="16">
      <c r="B19" s="35" t="s">
        <v>87</v>
      </c>
      <c r="C19" s="35">
        <v>7.3300000000000004E-2</v>
      </c>
      <c r="D19" s="35">
        <f>'Carrier costs'!C25</f>
        <v>1.3879954081092917E-2</v>
      </c>
      <c r="E19" s="35"/>
    </row>
    <row r="20" spans="2:5" ht="16">
      <c r="B20" s="35" t="s">
        <v>88</v>
      </c>
      <c r="C20" s="35">
        <v>7.4300000000000005E-2</v>
      </c>
      <c r="D20" s="35">
        <v>1.5214673E-2</v>
      </c>
      <c r="E20" s="35"/>
    </row>
    <row r="21" spans="2:5" ht="16">
      <c r="B21" s="35" t="s">
        <v>89</v>
      </c>
      <c r="C21" s="35">
        <v>0</v>
      </c>
      <c r="D21" s="35">
        <v>2.8830000000000001E-3</v>
      </c>
      <c r="E21" s="35"/>
    </row>
    <row r="22" spans="2:5" ht="16">
      <c r="B22" s="35" t="s">
        <v>90</v>
      </c>
      <c r="C22" s="35">
        <v>0</v>
      </c>
      <c r="D22" s="35"/>
      <c r="E22" s="35"/>
    </row>
    <row r="23" spans="2:5" ht="16">
      <c r="B23" s="35" t="s">
        <v>91</v>
      </c>
      <c r="C23" s="35">
        <v>7.1999999999999995E-2</v>
      </c>
      <c r="D23" s="35">
        <v>1.6130064999999999E-2</v>
      </c>
      <c r="E23" s="35"/>
    </row>
    <row r="24" spans="2:5" ht="16">
      <c r="B24" s="35" t="s">
        <v>92</v>
      </c>
      <c r="C24" s="35">
        <v>0</v>
      </c>
      <c r="D24" s="35">
        <v>0</v>
      </c>
      <c r="E24" s="35"/>
    </row>
    <row r="25" spans="2:5" ht="16">
      <c r="B25" s="35" t="s">
        <v>93</v>
      </c>
      <c r="C25" s="35">
        <v>0</v>
      </c>
      <c r="D25" s="35">
        <v>1.7658332999999998E-2</v>
      </c>
      <c r="E25" s="35">
        <v>5.4600000000000003E-2</v>
      </c>
    </row>
    <row r="26" spans="2:5" ht="16">
      <c r="B26" s="35" t="s">
        <v>94</v>
      </c>
      <c r="C26" s="35">
        <v>7.7399999999999997E-2</v>
      </c>
      <c r="D26" s="35">
        <v>1.4813827E-2</v>
      </c>
      <c r="E26" s="35"/>
    </row>
    <row r="27" spans="2:5" ht="16">
      <c r="B27" s="35" t="s">
        <v>95</v>
      </c>
      <c r="C27" s="35">
        <v>0</v>
      </c>
      <c r="D27" s="92">
        <f>Hydrogen!D12</f>
        <v>2.9808500000000002E-2</v>
      </c>
      <c r="E27" s="35"/>
    </row>
    <row r="28" spans="2:5" ht="16">
      <c r="B28" s="35" t="s">
        <v>33</v>
      </c>
      <c r="C28" s="35">
        <f>'Carrier CO2'!B7</f>
        <v>6.1111111111111109E-2</v>
      </c>
      <c r="D28" s="92">
        <f>'Carrier costs'!C27</f>
        <v>2.6729200000000002E-2</v>
      </c>
      <c r="E28" s="35"/>
    </row>
    <row r="29" spans="2:5" ht="16">
      <c r="B29" s="35" t="s">
        <v>36</v>
      </c>
      <c r="C29" s="35">
        <f>'Carrier CO2'!B8</f>
        <v>3.1940000000000003E-2</v>
      </c>
      <c r="D29" s="35">
        <v>1.156944E-2</v>
      </c>
      <c r="E29" s="35"/>
    </row>
    <row r="30" spans="2:5" ht="16">
      <c r="B30" s="35" t="s">
        <v>96</v>
      </c>
      <c r="C30" s="93">
        <v>7.8E-2</v>
      </c>
      <c r="D30" s="92">
        <f>Hydrogen!D12</f>
        <v>2.9808500000000002E-2</v>
      </c>
      <c r="E30" s="35"/>
    </row>
    <row r="31" spans="2:5" ht="16">
      <c r="B31" s="35" t="s">
        <v>97</v>
      </c>
      <c r="C31" s="35">
        <v>7.1499999999999994E-2</v>
      </c>
      <c r="D31" s="35">
        <v>1.0081803E-2</v>
      </c>
      <c r="E31" s="35"/>
    </row>
    <row r="32" spans="2:5" ht="16">
      <c r="B32" s="35" t="s">
        <v>98</v>
      </c>
      <c r="C32" s="35"/>
      <c r="D32" s="35">
        <v>0</v>
      </c>
      <c r="E32" s="35"/>
    </row>
    <row r="33" spans="2:5" ht="16">
      <c r="B33" s="35" t="s">
        <v>99</v>
      </c>
      <c r="C33" s="35">
        <v>0.1012</v>
      </c>
      <c r="D33" s="35">
        <v>1.1000000000000001E-3</v>
      </c>
      <c r="E33" s="35"/>
    </row>
    <row r="34" spans="2:5" ht="16">
      <c r="B34" s="35" t="s">
        <v>100</v>
      </c>
      <c r="C34" s="35">
        <v>5.6500000000000002E-2</v>
      </c>
      <c r="D34" s="35">
        <v>6.7239170000000003E-3</v>
      </c>
      <c r="E34" s="35"/>
    </row>
    <row r="35" spans="2:5" ht="16">
      <c r="B35" s="35" t="s">
        <v>101</v>
      </c>
      <c r="C35" s="35"/>
      <c r="D35" s="35">
        <v>0</v>
      </c>
      <c r="E35" s="35"/>
    </row>
    <row r="36" spans="2:5" ht="16">
      <c r="B36" s="35" t="s">
        <v>102</v>
      </c>
      <c r="C36" s="35">
        <v>6.6699999999999995E-2</v>
      </c>
      <c r="D36" s="35">
        <v>1.5188765E-2</v>
      </c>
      <c r="E36" s="35"/>
    </row>
    <row r="37" spans="2:5" ht="16">
      <c r="B37" s="35" t="s">
        <v>103</v>
      </c>
      <c r="C37" s="35">
        <v>6.9099999999999995E-2</v>
      </c>
      <c r="D37" s="35">
        <v>1.2898E-2</v>
      </c>
      <c r="E37" s="35"/>
    </row>
    <row r="38" spans="2:5" ht="16">
      <c r="B38" s="35" t="s">
        <v>104</v>
      </c>
      <c r="C38" s="35">
        <v>5.6500000000000002E-2</v>
      </c>
      <c r="D38" s="35">
        <v>1.4785329999999999E-2</v>
      </c>
      <c r="E38" s="35"/>
    </row>
    <row r="39" spans="2:5" ht="16">
      <c r="B39" s="35" t="s">
        <v>105</v>
      </c>
      <c r="C39" s="35">
        <v>0.1052</v>
      </c>
      <c r="D39" s="35">
        <v>0</v>
      </c>
      <c r="E39" s="35"/>
    </row>
    <row r="40" spans="2:5" ht="16">
      <c r="B40" s="35" t="s">
        <v>106</v>
      </c>
      <c r="C40" s="35"/>
      <c r="D40" s="35">
        <v>0</v>
      </c>
      <c r="E40" s="35"/>
    </row>
    <row r="41" spans="2:5" ht="16">
      <c r="B41" s="35" t="s">
        <v>107</v>
      </c>
      <c r="C41" s="35">
        <v>7.5499999999999998E-2</v>
      </c>
      <c r="D41">
        <v>5.0606870000000003E-3</v>
      </c>
      <c r="E41" s="35"/>
    </row>
    <row r="42" spans="2:5" ht="16">
      <c r="B42" s="35" t="s">
        <v>108</v>
      </c>
      <c r="C42" s="35">
        <v>0</v>
      </c>
      <c r="D42" s="35">
        <v>1.352924E-2</v>
      </c>
      <c r="E42" s="35">
        <v>0</v>
      </c>
    </row>
    <row r="43" spans="2:5" ht="16">
      <c r="B43" s="35" t="s">
        <v>109</v>
      </c>
      <c r="C43" s="35">
        <v>7.5499999999999998E-2</v>
      </c>
      <c r="D43" s="35">
        <v>5.0606870000000003E-3</v>
      </c>
      <c r="E43" s="35"/>
    </row>
    <row r="44" spans="2:5" ht="16">
      <c r="B44" s="35" t="s">
        <v>110</v>
      </c>
      <c r="C44" s="35">
        <v>0</v>
      </c>
      <c r="D44" s="35"/>
      <c r="E44" s="35"/>
    </row>
    <row r="45" spans="2:5" ht="16">
      <c r="B45" s="35" t="s">
        <v>111</v>
      </c>
      <c r="C45" s="35"/>
      <c r="D45" s="35">
        <v>0</v>
      </c>
      <c r="E45" s="35"/>
    </row>
    <row r="46" spans="2:5" ht="16">
      <c r="B46" s="35" t="s">
        <v>112</v>
      </c>
      <c r="C46" s="35"/>
      <c r="D46" s="35">
        <v>0</v>
      </c>
      <c r="E46" s="35"/>
    </row>
    <row r="47" spans="2:5" ht="16">
      <c r="B47" s="35" t="s">
        <v>113</v>
      </c>
      <c r="C47" s="35">
        <v>0</v>
      </c>
      <c r="D47" s="35"/>
      <c r="E47" s="35"/>
    </row>
    <row r="48" spans="2:5" ht="16">
      <c r="B48" s="35" t="s">
        <v>114</v>
      </c>
      <c r="C48" s="35">
        <v>0</v>
      </c>
      <c r="D48" s="35">
        <v>6.2586999999999999E-3</v>
      </c>
      <c r="E48" s="35">
        <v>0.112</v>
      </c>
    </row>
    <row r="49" spans="2:5" ht="16">
      <c r="B49" s="35" t="s">
        <v>115</v>
      </c>
      <c r="C49" s="35">
        <v>0</v>
      </c>
      <c r="D49" s="35">
        <v>1.5598200000000001E-4</v>
      </c>
      <c r="E49" s="35"/>
    </row>
    <row r="50" spans="2:5" ht="16">
      <c r="B50" s="35" t="s">
        <v>116</v>
      </c>
      <c r="C50" s="35">
        <v>0</v>
      </c>
      <c r="D50" s="35"/>
      <c r="E50" s="35"/>
    </row>
    <row r="51" spans="2:5" ht="16">
      <c r="B51" s="35" t="s">
        <v>117</v>
      </c>
      <c r="C51" s="35"/>
      <c r="D51" s="35">
        <v>0</v>
      </c>
      <c r="E51" s="35"/>
    </row>
    <row r="52" spans="2:5" ht="16">
      <c r="B52" s="35" t="s">
        <v>118</v>
      </c>
      <c r="C52" s="35">
        <v>0</v>
      </c>
      <c r="D52" s="35">
        <v>0</v>
      </c>
      <c r="E52" s="35"/>
    </row>
    <row r="53" spans="2:5" ht="16">
      <c r="B53" s="35" t="s">
        <v>119</v>
      </c>
      <c r="C53" s="35"/>
      <c r="D53" s="35">
        <v>0</v>
      </c>
      <c r="E53" s="35"/>
    </row>
    <row r="54" spans="2:5" ht="16">
      <c r="B54" s="35" t="s">
        <v>120</v>
      </c>
      <c r="C54" s="35">
        <v>0</v>
      </c>
      <c r="D54" s="35">
        <f>'Carrier costs'!C28</f>
        <v>1.0267800000000001E-2</v>
      </c>
      <c r="E54" s="35">
        <v>0.112</v>
      </c>
    </row>
    <row r="55" spans="2:5" ht="16">
      <c r="B55" s="35" t="s">
        <v>121</v>
      </c>
      <c r="C55" s="35">
        <v>9.6774193999999994E-2</v>
      </c>
      <c r="D55" s="92">
        <f>Ammonia!E53</f>
        <v>2.4488200000000002E-2</v>
      </c>
      <c r="E55" s="35"/>
    </row>
    <row r="56" spans="2:5" ht="16">
      <c r="B56" s="35" t="s">
        <v>122</v>
      </c>
      <c r="C56" s="35">
        <v>0</v>
      </c>
      <c r="D56" s="92">
        <f>Ammonia!E53</f>
        <v>2.4488200000000002E-2</v>
      </c>
      <c r="E56" s="35"/>
    </row>
    <row r="57" spans="2:5" ht="16">
      <c r="B57" s="35" t="s">
        <v>123</v>
      </c>
      <c r="C57" s="35">
        <v>0</v>
      </c>
      <c r="D57" s="92">
        <f>'Liquid hydrogen'!E37</f>
        <v>3.7260599999999998E-2</v>
      </c>
      <c r="E57" s="35"/>
    </row>
    <row r="58" spans="2:5" ht="16">
      <c r="B58" s="35" t="s">
        <v>124</v>
      </c>
      <c r="C58" s="35">
        <v>9.7500000000000003E-2</v>
      </c>
      <c r="D58" s="92">
        <f>'Liquid hydrogen'!E37</f>
        <v>3.7260599999999998E-2</v>
      </c>
      <c r="E58" s="35"/>
    </row>
    <row r="59" spans="2:5" ht="16">
      <c r="B59" s="35" t="s">
        <v>125</v>
      </c>
      <c r="C59" s="35">
        <v>8.2110000000000002E-2</v>
      </c>
      <c r="D59" s="92">
        <f>LOHC!E30</f>
        <v>3.13774E-2</v>
      </c>
      <c r="E59" s="35"/>
    </row>
    <row r="60" spans="2:5" ht="16">
      <c r="B60" s="35" t="s">
        <v>126</v>
      </c>
      <c r="C60" s="35">
        <v>0</v>
      </c>
      <c r="D60" s="92">
        <f>LOHC!E30</f>
        <v>3.13774E-2</v>
      </c>
      <c r="E60" s="35"/>
    </row>
    <row r="61" spans="2:5" ht="16">
      <c r="B61" s="35" t="s">
        <v>127</v>
      </c>
      <c r="C61" s="35">
        <v>6.4479999999999996E-2</v>
      </c>
      <c r="D61" s="35">
        <v>7.6800000000000002E-3</v>
      </c>
      <c r="E61" s="35"/>
    </row>
    <row r="62" spans="2:5" ht="16">
      <c r="B62" s="35" t="s">
        <v>205</v>
      </c>
      <c r="C62">
        <v>7.0000000000000007E-2</v>
      </c>
      <c r="D62">
        <v>1.47E-2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E4CC7-A461-1044-ABE3-04CB4DBFF34D}">
  <dimension ref="A1:D9"/>
  <sheetViews>
    <sheetView workbookViewId="0">
      <selection activeCell="B8" sqref="B8"/>
    </sheetView>
  </sheetViews>
  <sheetFormatPr baseColWidth="10" defaultRowHeight="15"/>
  <cols>
    <col min="1" max="1" width="17.83203125" bestFit="1" customWidth="1"/>
    <col min="2" max="2" width="11.1640625" bestFit="1" customWidth="1"/>
  </cols>
  <sheetData>
    <row r="1" spans="1:4" ht="16">
      <c r="A1" s="31" t="s">
        <v>28</v>
      </c>
    </row>
    <row r="2" spans="1:4">
      <c r="B2">
        <v>0.22</v>
      </c>
      <c r="C2" t="s">
        <v>29</v>
      </c>
    </row>
    <row r="3" spans="1:4" ht="16">
      <c r="A3" s="31" t="s">
        <v>30</v>
      </c>
    </row>
    <row r="4" spans="1:4">
      <c r="B4">
        <v>3.1940000000000003E-2</v>
      </c>
      <c r="C4" t="s">
        <v>31</v>
      </c>
    </row>
    <row r="6" spans="1:4" ht="16">
      <c r="B6" s="32" t="s">
        <v>32</v>
      </c>
    </row>
    <row r="7" spans="1:4">
      <c r="A7" t="s">
        <v>33</v>
      </c>
      <c r="B7">
        <f>B2/3.6</f>
        <v>6.1111111111111109E-2</v>
      </c>
      <c r="C7" t="s">
        <v>34</v>
      </c>
      <c r="D7" t="s">
        <v>35</v>
      </c>
    </row>
    <row r="8" spans="1:4">
      <c r="A8" t="s">
        <v>36</v>
      </c>
      <c r="B8">
        <f>B4</f>
        <v>3.1940000000000003E-2</v>
      </c>
      <c r="C8" t="s">
        <v>34</v>
      </c>
      <c r="D8" t="s">
        <v>37</v>
      </c>
    </row>
    <row r="9" spans="1:4">
      <c r="D9" t="s">
        <v>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1106-3338-1645-AC00-47C7166D106B}">
  <dimension ref="B3:E41"/>
  <sheetViews>
    <sheetView tabSelected="1" topLeftCell="A2" zoomScale="117" zoomScaleNormal="140" workbookViewId="0">
      <selection activeCell="E36" sqref="E36"/>
    </sheetView>
  </sheetViews>
  <sheetFormatPr baseColWidth="10" defaultRowHeight="15"/>
  <cols>
    <col min="2" max="2" width="29.33203125" customWidth="1"/>
    <col min="3" max="3" width="13.33203125" customWidth="1"/>
    <col min="4" max="4" width="16.6640625" customWidth="1"/>
    <col min="5" max="5" width="71" bestFit="1" customWidth="1"/>
  </cols>
  <sheetData>
    <row r="3" spans="2:5" ht="16">
      <c r="B3" s="31" t="s">
        <v>39</v>
      </c>
      <c r="C3" s="31">
        <v>2023</v>
      </c>
      <c r="D3" s="31" t="s">
        <v>40</v>
      </c>
      <c r="E3" s="31" t="s">
        <v>41</v>
      </c>
    </row>
    <row r="4" spans="2:5">
      <c r="B4" t="s">
        <v>42</v>
      </c>
      <c r="C4">
        <v>177</v>
      </c>
      <c r="D4" t="s">
        <v>43</v>
      </c>
      <c r="E4" t="s">
        <v>44</v>
      </c>
    </row>
    <row r="5" spans="2:5">
      <c r="B5" t="s">
        <v>45</v>
      </c>
      <c r="C5">
        <v>0.52</v>
      </c>
      <c r="D5" s="33" t="s">
        <v>46</v>
      </c>
      <c r="E5" t="s">
        <v>44</v>
      </c>
    </row>
    <row r="6" spans="2:5">
      <c r="B6" t="s">
        <v>47</v>
      </c>
      <c r="C6">
        <v>76</v>
      </c>
      <c r="D6" t="s">
        <v>48</v>
      </c>
      <c r="E6" t="s">
        <v>44</v>
      </c>
    </row>
    <row r="7" spans="2:5">
      <c r="B7" t="s">
        <v>49</v>
      </c>
      <c r="C7">
        <v>85</v>
      </c>
      <c r="D7" t="s">
        <v>50</v>
      </c>
      <c r="E7" t="s">
        <v>44</v>
      </c>
    </row>
    <row r="8" spans="2:5">
      <c r="B8" t="s">
        <v>28</v>
      </c>
      <c r="C8">
        <v>95.18</v>
      </c>
      <c r="D8" t="s">
        <v>51</v>
      </c>
      <c r="E8" t="s">
        <v>206</v>
      </c>
    </row>
    <row r="9" spans="2:5">
      <c r="B9" t="s">
        <v>28</v>
      </c>
      <c r="C9">
        <v>97.27</v>
      </c>
      <c r="D9" t="s">
        <v>51</v>
      </c>
      <c r="E9" t="s">
        <v>207</v>
      </c>
    </row>
    <row r="10" spans="2:5">
      <c r="B10" t="s">
        <v>202</v>
      </c>
      <c r="C10">
        <v>200</v>
      </c>
      <c r="D10" t="s">
        <v>203</v>
      </c>
      <c r="E10" t="s">
        <v>204</v>
      </c>
    </row>
    <row r="11" spans="2:5">
      <c r="B11" t="s">
        <v>52</v>
      </c>
      <c r="C11">
        <v>0.92410000000000003</v>
      </c>
      <c r="D11" t="s">
        <v>53</v>
      </c>
      <c r="E11" s="34" t="s">
        <v>54</v>
      </c>
    </row>
    <row r="13" spans="2:5" ht="16">
      <c r="B13" s="31" t="s">
        <v>55</v>
      </c>
    </row>
    <row r="14" spans="2:5">
      <c r="B14" t="s">
        <v>42</v>
      </c>
      <c r="C14">
        <v>26500</v>
      </c>
      <c r="D14" t="s">
        <v>56</v>
      </c>
      <c r="E14" t="s">
        <v>57</v>
      </c>
    </row>
    <row r="15" spans="2:5">
      <c r="B15" t="s">
        <v>45</v>
      </c>
      <c r="C15">
        <v>35.17</v>
      </c>
      <c r="D15" t="s">
        <v>58</v>
      </c>
      <c r="E15" t="s">
        <v>59</v>
      </c>
    </row>
    <row r="16" spans="2:5">
      <c r="B16" t="s">
        <v>45</v>
      </c>
      <c r="C16">
        <v>3600</v>
      </c>
      <c r="D16" t="s">
        <v>60</v>
      </c>
    </row>
    <row r="17" spans="2:5">
      <c r="B17" t="s">
        <v>47</v>
      </c>
      <c r="C17">
        <v>42</v>
      </c>
      <c r="D17" t="s">
        <v>61</v>
      </c>
      <c r="E17" t="s">
        <v>57</v>
      </c>
    </row>
    <row r="18" spans="2:5">
      <c r="B18" t="s">
        <v>47</v>
      </c>
      <c r="C18">
        <v>0.82</v>
      </c>
      <c r="D18" t="s">
        <v>62</v>
      </c>
      <c r="E18" t="s">
        <v>57</v>
      </c>
    </row>
    <row r="19" spans="2:5">
      <c r="B19" t="s">
        <v>47</v>
      </c>
      <c r="C19">
        <v>158.98729492800001</v>
      </c>
      <c r="D19" t="s">
        <v>63</v>
      </c>
    </row>
    <row r="20" spans="2:5">
      <c r="B20" t="s">
        <v>202</v>
      </c>
      <c r="C20">
        <v>18</v>
      </c>
      <c r="D20" t="s">
        <v>61</v>
      </c>
      <c r="E20" t="s">
        <v>57</v>
      </c>
    </row>
    <row r="22" spans="2:5" ht="16">
      <c r="B22" s="31" t="s">
        <v>64</v>
      </c>
    </row>
    <row r="23" spans="2:5">
      <c r="B23" t="s">
        <v>42</v>
      </c>
      <c r="C23">
        <f>C4/C14</f>
        <v>6.6792452830188682E-3</v>
      </c>
      <c r="D23" t="s">
        <v>65</v>
      </c>
    </row>
    <row r="24" spans="2:5">
      <c r="B24" t="s">
        <v>45</v>
      </c>
      <c r="C24">
        <f>C5/C15</f>
        <v>1.4785328404890531E-2</v>
      </c>
      <c r="D24" t="s">
        <v>65</v>
      </c>
    </row>
    <row r="25" spans="2:5">
      <c r="B25" t="s">
        <v>47</v>
      </c>
      <c r="C25">
        <f>C6/C19/C18/C17</f>
        <v>1.3879954081092917E-2</v>
      </c>
      <c r="D25" t="s">
        <v>65</v>
      </c>
    </row>
    <row r="26" spans="2:5">
      <c r="B26" t="s">
        <v>49</v>
      </c>
      <c r="C26">
        <f>C7</f>
        <v>85</v>
      </c>
      <c r="D26" t="s">
        <v>50</v>
      </c>
    </row>
    <row r="27" spans="2:5">
      <c r="B27" t="s">
        <v>28</v>
      </c>
      <c r="C27">
        <f>ROUND(AVERAGE(C8,C9)/C16,7)</f>
        <v>2.6729200000000002E-2</v>
      </c>
      <c r="D27" t="s">
        <v>65</v>
      </c>
      <c r="E27" t="s">
        <v>208</v>
      </c>
    </row>
    <row r="28" spans="2:5">
      <c r="B28" t="s">
        <v>202</v>
      </c>
      <c r="C28">
        <f>ROUND(C10*C11/1000/C20,7)</f>
        <v>1.0267800000000001E-2</v>
      </c>
      <c r="D28" t="s">
        <v>65</v>
      </c>
    </row>
    <row r="29" spans="2:5">
      <c r="B29" t="s">
        <v>52</v>
      </c>
      <c r="C29">
        <f>1/C11</f>
        <v>1.0821339681852613</v>
      </c>
      <c r="D29" t="s">
        <v>66</v>
      </c>
    </row>
    <row r="31" spans="2:5" ht="16">
      <c r="B31" s="31" t="s">
        <v>67</v>
      </c>
    </row>
    <row r="32" spans="2:5">
      <c r="B32" t="s">
        <v>42</v>
      </c>
      <c r="C32">
        <f>C23*C14*C29</f>
        <v>191.53771236879126</v>
      </c>
      <c r="D32" t="s">
        <v>68</v>
      </c>
    </row>
    <row r="33" spans="2:5">
      <c r="B33" t="s">
        <v>45</v>
      </c>
      <c r="C33">
        <f>C5*3600/C15</f>
        <v>53.227182257605911</v>
      </c>
      <c r="D33" t="s">
        <v>51</v>
      </c>
    </row>
    <row r="34" spans="2:5">
      <c r="B34" t="s">
        <v>47</v>
      </c>
      <c r="C34">
        <f>C6*C29</f>
        <v>82.242181582079866</v>
      </c>
      <c r="D34" t="s">
        <v>69</v>
      </c>
    </row>
    <row r="35" spans="2:5">
      <c r="B35" t="s">
        <v>49</v>
      </c>
      <c r="C35">
        <f>C7</f>
        <v>85</v>
      </c>
      <c r="D35" t="s">
        <v>50</v>
      </c>
    </row>
    <row r="36" spans="2:5">
      <c r="B36" t="s">
        <v>28</v>
      </c>
      <c r="C36" s="101">
        <f>AVERAGE(C8:C9)</f>
        <v>96.224999999999994</v>
      </c>
      <c r="D36" t="s">
        <v>51</v>
      </c>
      <c r="E36" t="s">
        <v>208</v>
      </c>
    </row>
    <row r="37" spans="2:5">
      <c r="B37" t="s">
        <v>202</v>
      </c>
      <c r="C37" s="94">
        <f>C10*C11</f>
        <v>184.82</v>
      </c>
      <c r="D37" t="s">
        <v>50</v>
      </c>
    </row>
    <row r="39" spans="2:5" ht="16">
      <c r="B39" s="31"/>
    </row>
    <row r="41" spans="2:5">
      <c r="B41" s="30"/>
    </row>
  </sheetData>
  <hyperlinks>
    <hyperlink ref="E11" r:id="rId1" xr:uid="{800B1625-2E3C-AA4D-B116-57C6D6EF67B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5A92-3AE6-C447-BA73-ABAD2FBF3F07}">
  <dimension ref="B1:Y48"/>
  <sheetViews>
    <sheetView zoomScaleNormal="100" workbookViewId="0">
      <selection activeCell="D12" sqref="D12"/>
    </sheetView>
  </sheetViews>
  <sheetFormatPr baseColWidth="10" defaultColWidth="7" defaultRowHeight="16"/>
  <cols>
    <col min="1" max="1" width="5.5" style="36" customWidth="1"/>
    <col min="2" max="2" width="5" style="36" customWidth="1"/>
    <col min="3" max="3" width="15.33203125" style="36" bestFit="1" customWidth="1"/>
    <col min="4" max="4" width="14.1640625" style="36" customWidth="1"/>
    <col min="5" max="5" width="14" style="36" customWidth="1"/>
    <col min="6" max="6" width="18.5" style="36" customWidth="1"/>
    <col min="7" max="7" width="57" style="36" customWidth="1"/>
    <col min="8" max="8" width="8.83203125" style="36" bestFit="1" customWidth="1"/>
    <col min="9" max="16384" width="7" style="36"/>
  </cols>
  <sheetData>
    <row r="1" spans="2:25" ht="17" thickBot="1"/>
    <row r="2" spans="2:25" s="40" customFormat="1">
      <c r="B2" s="37"/>
      <c r="C2" s="38" t="s">
        <v>21</v>
      </c>
      <c r="D2" s="38" t="s">
        <v>189</v>
      </c>
      <c r="E2" s="38"/>
      <c r="F2" s="38" t="s">
        <v>131</v>
      </c>
      <c r="G2" s="38"/>
      <c r="H2" s="38"/>
      <c r="I2" s="38"/>
      <c r="J2" s="38"/>
      <c r="K2" s="38"/>
      <c r="L2" s="38"/>
      <c r="M2" s="38"/>
      <c r="N2" s="38"/>
      <c r="O2" s="38"/>
      <c r="P2" s="38"/>
      <c r="Q2" s="38"/>
      <c r="R2" s="38"/>
      <c r="S2" s="38"/>
      <c r="T2" s="38"/>
      <c r="U2" s="38"/>
      <c r="V2" s="39"/>
      <c r="W2" s="39"/>
      <c r="X2" s="39"/>
      <c r="Y2" s="39"/>
    </row>
    <row r="3" spans="2:25">
      <c r="B3" s="41"/>
      <c r="C3" s="42"/>
      <c r="D3" s="42"/>
      <c r="E3" s="42"/>
      <c r="F3" s="42"/>
      <c r="G3" s="42"/>
      <c r="H3" s="42"/>
      <c r="I3" s="42"/>
      <c r="J3" s="42"/>
      <c r="K3" s="42"/>
      <c r="L3" s="42"/>
      <c r="M3" s="42"/>
      <c r="N3" s="42"/>
      <c r="O3" s="42"/>
      <c r="P3" s="42"/>
      <c r="Q3" s="42"/>
      <c r="R3" s="42"/>
      <c r="S3" s="42"/>
      <c r="T3" s="42"/>
      <c r="U3" s="42"/>
      <c r="V3" s="42"/>
      <c r="W3" s="42"/>
      <c r="X3" s="42"/>
      <c r="Y3" s="42"/>
    </row>
    <row r="4" spans="2:25" customFormat="1">
      <c r="B4" s="41"/>
      <c r="C4" s="36"/>
      <c r="D4" s="36"/>
      <c r="E4" s="36"/>
      <c r="F4" s="89"/>
      <c r="G4" s="36"/>
      <c r="H4" s="44"/>
      <c r="I4" s="44"/>
      <c r="J4" s="45"/>
      <c r="K4" s="45"/>
      <c r="L4" s="45"/>
      <c r="M4" s="45"/>
      <c r="N4" s="45"/>
      <c r="O4" s="45"/>
      <c r="P4" s="45"/>
      <c r="Q4" s="45"/>
      <c r="R4" s="45"/>
      <c r="S4" s="45"/>
      <c r="T4" s="45"/>
      <c r="U4" s="45"/>
      <c r="V4" s="45"/>
      <c r="W4" s="45"/>
      <c r="X4" s="45"/>
      <c r="Y4" s="45"/>
    </row>
    <row r="5" spans="2:25">
      <c r="B5" s="41"/>
      <c r="C5" s="44" t="s">
        <v>194</v>
      </c>
      <c r="D5" s="44">
        <v>0.09</v>
      </c>
      <c r="E5" s="44"/>
      <c r="F5" s="44"/>
      <c r="G5" s="44"/>
      <c r="H5" s="44"/>
      <c r="I5" s="44"/>
      <c r="J5" s="45"/>
      <c r="K5" s="45"/>
      <c r="L5" s="45"/>
      <c r="M5" s="45"/>
      <c r="N5" s="45"/>
      <c r="O5" s="45"/>
      <c r="P5" s="45"/>
      <c r="Q5" s="45"/>
      <c r="R5" s="45"/>
      <c r="S5" s="45"/>
      <c r="T5" s="45"/>
      <c r="U5" s="45"/>
      <c r="V5" s="45"/>
      <c r="W5" s="45"/>
      <c r="X5" s="45"/>
      <c r="Y5" s="45"/>
    </row>
    <row r="6" spans="2:25">
      <c r="B6" s="41"/>
      <c r="C6" s="44" t="s">
        <v>195</v>
      </c>
      <c r="D6" s="44">
        <v>0.59</v>
      </c>
      <c r="E6" s="44"/>
      <c r="F6" s="44"/>
      <c r="G6" s="44"/>
      <c r="H6" s="44"/>
      <c r="I6" s="44"/>
      <c r="J6" s="45"/>
      <c r="K6" s="45"/>
      <c r="L6" s="45"/>
      <c r="M6" s="45"/>
      <c r="N6" s="45"/>
      <c r="O6" s="45"/>
      <c r="P6" s="45"/>
      <c r="Q6" s="45"/>
      <c r="R6" s="45"/>
      <c r="S6" s="45"/>
      <c r="T6" s="45"/>
      <c r="U6" s="45"/>
      <c r="V6" s="45"/>
      <c r="W6" s="45"/>
      <c r="X6" s="45"/>
      <c r="Y6" s="45"/>
    </row>
    <row r="7" spans="2:25">
      <c r="B7" s="41"/>
      <c r="C7" s="44" t="s">
        <v>196</v>
      </c>
      <c r="D7" s="44">
        <v>2.81</v>
      </c>
      <c r="E7" s="44"/>
      <c r="F7" s="44"/>
      <c r="G7" s="44"/>
      <c r="H7" s="44"/>
      <c r="I7" s="44"/>
      <c r="J7" s="45"/>
      <c r="K7" s="45"/>
      <c r="L7" s="45"/>
      <c r="M7" s="45"/>
      <c r="N7" s="45"/>
      <c r="O7" s="45"/>
      <c r="P7" s="45"/>
      <c r="Q7" s="45"/>
      <c r="R7" s="45"/>
      <c r="S7" s="45"/>
      <c r="T7" s="45"/>
      <c r="U7" s="45"/>
      <c r="V7" s="45"/>
      <c r="W7" s="45"/>
      <c r="X7" s="45"/>
      <c r="Y7" s="45"/>
    </row>
    <row r="8" spans="2:25">
      <c r="B8" s="41"/>
      <c r="C8" s="90" t="s">
        <v>197</v>
      </c>
      <c r="D8" s="90">
        <v>0.09</v>
      </c>
      <c r="E8" s="90" t="s">
        <v>199</v>
      </c>
      <c r="F8" s="44"/>
      <c r="G8" s="44"/>
      <c r="H8" s="44"/>
      <c r="I8" s="44"/>
      <c r="J8" s="45"/>
      <c r="K8" s="45"/>
      <c r="L8" s="45"/>
      <c r="M8" s="45"/>
      <c r="N8" s="45"/>
      <c r="O8" s="45"/>
      <c r="P8" s="45"/>
      <c r="Q8" s="45"/>
      <c r="R8" s="45"/>
      <c r="S8" s="45"/>
      <c r="T8" s="45"/>
      <c r="U8" s="45"/>
      <c r="V8" s="45"/>
      <c r="W8" s="45"/>
      <c r="X8" s="45"/>
      <c r="Y8" s="45"/>
    </row>
    <row r="9" spans="2:25">
      <c r="B9" s="41"/>
      <c r="C9" s="47" t="s">
        <v>198</v>
      </c>
      <c r="D9" s="47">
        <f>SUM(D5:D8)</f>
        <v>3.58</v>
      </c>
      <c r="E9" s="47" t="s">
        <v>193</v>
      </c>
      <c r="F9" s="44"/>
      <c r="G9" s="44"/>
      <c r="H9" s="46"/>
      <c r="I9" s="46"/>
      <c r="J9" s="46"/>
      <c r="K9" s="45"/>
      <c r="L9" s="45"/>
      <c r="M9" s="45"/>
      <c r="N9" s="45"/>
      <c r="O9" s="45"/>
      <c r="P9" s="45"/>
      <c r="Q9" s="45"/>
      <c r="R9" s="45"/>
      <c r="S9" s="45"/>
      <c r="T9" s="45"/>
      <c r="U9" s="45"/>
      <c r="V9" s="45"/>
      <c r="W9" s="45"/>
      <c r="X9" s="45"/>
      <c r="Y9" s="45"/>
    </row>
    <row r="10" spans="2:25">
      <c r="B10" s="41"/>
      <c r="C10" s="44"/>
      <c r="D10" s="46"/>
      <c r="E10" s="46"/>
      <c r="F10" s="44"/>
      <c r="G10" s="44"/>
      <c r="H10" s="46"/>
      <c r="I10" s="46"/>
      <c r="J10" s="46"/>
      <c r="K10" s="45"/>
      <c r="L10" s="45"/>
      <c r="M10" s="45"/>
      <c r="N10" s="45"/>
      <c r="O10" s="45"/>
      <c r="P10" s="45"/>
      <c r="Q10" s="45"/>
      <c r="R10" s="45"/>
      <c r="S10" s="45"/>
      <c r="T10" s="45"/>
      <c r="U10" s="45"/>
      <c r="V10" s="45"/>
      <c r="W10" s="45"/>
      <c r="X10" s="45"/>
      <c r="Y10" s="45"/>
    </row>
    <row r="11" spans="2:25">
      <c r="B11" s="41"/>
      <c r="C11" s="44" t="s">
        <v>134</v>
      </c>
      <c r="D11" s="44">
        <v>120.1</v>
      </c>
      <c r="E11" s="44" t="s">
        <v>61</v>
      </c>
      <c r="F11" s="44" t="s">
        <v>200</v>
      </c>
      <c r="G11" s="44"/>
      <c r="H11" s="46"/>
      <c r="I11" s="46"/>
      <c r="J11" s="46"/>
      <c r="K11" s="45"/>
      <c r="L11" s="45"/>
      <c r="M11" s="45"/>
      <c r="N11" s="45"/>
      <c r="O11" s="45"/>
      <c r="P11" s="45"/>
      <c r="Q11" s="45"/>
      <c r="R11" s="45"/>
      <c r="S11" s="45"/>
      <c r="T11" s="45"/>
      <c r="U11" s="45"/>
      <c r="V11" s="45"/>
      <c r="W11" s="45"/>
      <c r="X11" s="45"/>
      <c r="Y11" s="45"/>
    </row>
    <row r="12" spans="2:25">
      <c r="B12" s="41"/>
      <c r="C12" s="44" t="s">
        <v>192</v>
      </c>
      <c r="D12" s="91">
        <f>ROUND(D9/D11,7)</f>
        <v>2.9808500000000002E-2</v>
      </c>
      <c r="E12" s="44" t="s">
        <v>136</v>
      </c>
      <c r="F12" s="44"/>
      <c r="G12" s="44"/>
      <c r="H12" s="45"/>
      <c r="I12" s="45"/>
      <c r="J12" s="45"/>
      <c r="K12" s="45"/>
      <c r="L12" s="45"/>
      <c r="M12" s="45"/>
      <c r="N12" s="45"/>
      <c r="O12" s="45"/>
      <c r="P12" s="45"/>
      <c r="Q12" s="45"/>
      <c r="R12" s="45"/>
      <c r="S12" s="45"/>
      <c r="T12" s="45"/>
      <c r="U12" s="45"/>
      <c r="V12" s="45"/>
      <c r="W12" s="45"/>
      <c r="X12" s="45"/>
      <c r="Y12" s="45"/>
    </row>
    <row r="13" spans="2:25">
      <c r="B13" s="41"/>
      <c r="C13" s="44"/>
      <c r="D13" s="44"/>
      <c r="E13" s="44"/>
      <c r="F13" s="44"/>
      <c r="G13" s="44"/>
      <c r="H13" s="45"/>
      <c r="I13" s="45"/>
      <c r="J13" s="45"/>
      <c r="K13" s="45"/>
      <c r="L13" s="45"/>
      <c r="M13" s="45"/>
      <c r="N13" s="45"/>
      <c r="O13" s="45"/>
      <c r="P13" s="45"/>
      <c r="Q13" s="45"/>
      <c r="R13" s="45"/>
      <c r="S13" s="45"/>
      <c r="T13" s="45"/>
      <c r="U13" s="45"/>
      <c r="V13" s="45"/>
      <c r="W13" s="45"/>
      <c r="X13" s="45"/>
      <c r="Y13" s="45"/>
    </row>
    <row r="14" spans="2:25">
      <c r="B14" s="41"/>
      <c r="C14" s="44"/>
      <c r="D14" s="44"/>
      <c r="E14" s="44"/>
      <c r="F14" s="44"/>
      <c r="G14" s="44"/>
      <c r="H14" s="45"/>
      <c r="I14" s="45"/>
      <c r="J14" s="45"/>
      <c r="K14" s="45"/>
      <c r="L14" s="45"/>
      <c r="M14" s="45"/>
      <c r="N14" s="45"/>
      <c r="O14" s="45"/>
      <c r="P14" s="45"/>
      <c r="Q14" s="45"/>
      <c r="R14" s="45"/>
      <c r="S14" s="45"/>
      <c r="T14" s="45"/>
      <c r="U14" s="45"/>
      <c r="V14" s="45"/>
      <c r="W14" s="45"/>
      <c r="X14" s="45"/>
      <c r="Y14" s="45"/>
    </row>
    <row r="15" spans="2:25">
      <c r="B15" s="41"/>
      <c r="C15" s="44"/>
      <c r="D15" s="44"/>
      <c r="E15" s="44"/>
      <c r="F15" s="44"/>
      <c r="G15" s="44"/>
      <c r="H15" s="45"/>
      <c r="I15" s="45"/>
      <c r="J15" s="45"/>
      <c r="K15" s="45"/>
      <c r="L15" s="45"/>
      <c r="M15" s="45"/>
      <c r="N15" s="45"/>
      <c r="O15" s="45"/>
      <c r="P15" s="45"/>
      <c r="Q15" s="45"/>
      <c r="R15" s="45"/>
      <c r="S15" s="45"/>
      <c r="T15" s="45"/>
      <c r="U15" s="45"/>
      <c r="V15" s="45"/>
      <c r="W15" s="45"/>
      <c r="X15" s="45"/>
      <c r="Y15" s="45"/>
    </row>
    <row r="16" spans="2:25">
      <c r="B16" s="41"/>
      <c r="C16" s="44"/>
      <c r="D16" s="46"/>
      <c r="E16" s="46"/>
      <c r="F16" s="46"/>
      <c r="G16" s="44"/>
      <c r="H16" s="45"/>
      <c r="I16" s="45"/>
      <c r="J16" s="45"/>
      <c r="K16" s="45"/>
      <c r="L16" s="45"/>
      <c r="M16" s="45"/>
      <c r="N16" s="45"/>
      <c r="O16" s="45"/>
      <c r="P16" s="45"/>
      <c r="Q16" s="45"/>
      <c r="R16" s="45"/>
      <c r="S16" s="45"/>
      <c r="T16" s="45"/>
      <c r="U16" s="45"/>
      <c r="V16" s="45"/>
      <c r="W16" s="45"/>
      <c r="X16" s="45"/>
      <c r="Y16" s="45"/>
    </row>
    <row r="17" spans="2:25">
      <c r="B17" s="41"/>
      <c r="C17" s="44"/>
      <c r="D17" s="46"/>
      <c r="E17" s="46"/>
      <c r="F17" s="46"/>
      <c r="G17" s="44"/>
      <c r="H17" s="45"/>
      <c r="I17" s="45"/>
      <c r="J17" s="45"/>
      <c r="K17" s="45"/>
      <c r="L17" s="45"/>
      <c r="M17" s="45"/>
      <c r="N17" s="45"/>
      <c r="O17" s="45"/>
      <c r="P17" s="45"/>
      <c r="Q17" s="45"/>
      <c r="R17" s="45"/>
      <c r="S17" s="45"/>
      <c r="T17" s="45"/>
      <c r="U17" s="45"/>
      <c r="V17" s="45"/>
      <c r="W17" s="45"/>
      <c r="X17" s="45"/>
      <c r="Y17" s="45"/>
    </row>
    <row r="18" spans="2:25">
      <c r="B18" s="41"/>
      <c r="C18" s="44"/>
      <c r="D18" s="44"/>
      <c r="E18" s="44"/>
      <c r="F18" s="44"/>
      <c r="G18" s="44"/>
      <c r="H18" s="45"/>
      <c r="I18" s="45"/>
      <c r="J18" s="45"/>
      <c r="K18" s="45"/>
      <c r="L18" s="45"/>
      <c r="M18" s="45"/>
      <c r="N18" s="45"/>
      <c r="O18" s="45"/>
      <c r="P18" s="45"/>
      <c r="Q18" s="45"/>
      <c r="R18" s="45"/>
      <c r="S18" s="45"/>
      <c r="T18" s="45"/>
      <c r="U18" s="45"/>
      <c r="V18" s="45"/>
      <c r="W18" s="45"/>
      <c r="X18" s="45"/>
      <c r="Y18" s="45"/>
    </row>
    <row r="19" spans="2:25">
      <c r="B19" s="41"/>
      <c r="C19" s="44"/>
      <c r="D19" s="44"/>
      <c r="E19" s="44"/>
      <c r="F19" s="44"/>
      <c r="G19" s="44"/>
      <c r="H19" s="45"/>
      <c r="I19" s="45"/>
      <c r="J19" s="45"/>
      <c r="K19" s="45"/>
      <c r="L19" s="45"/>
      <c r="M19" s="45"/>
      <c r="N19" s="45"/>
      <c r="O19" s="45"/>
      <c r="P19" s="45"/>
      <c r="Q19" s="45"/>
      <c r="R19" s="45"/>
      <c r="S19" s="45"/>
      <c r="T19" s="45"/>
      <c r="U19" s="45"/>
      <c r="V19" s="45"/>
      <c r="W19" s="45"/>
      <c r="X19" s="45"/>
      <c r="Y19" s="45"/>
    </row>
    <row r="20" spans="2:25">
      <c r="B20" s="41"/>
      <c r="C20" s="44"/>
      <c r="D20" s="44"/>
      <c r="E20" s="44"/>
      <c r="F20" s="44"/>
      <c r="G20" s="44"/>
      <c r="H20" s="46"/>
      <c r="I20" s="46"/>
      <c r="J20" s="45"/>
      <c r="K20" s="45"/>
      <c r="L20" s="45"/>
      <c r="M20" s="45"/>
      <c r="N20" s="45"/>
      <c r="O20" s="45"/>
      <c r="P20" s="45"/>
      <c r="Q20" s="45"/>
      <c r="R20" s="45"/>
      <c r="S20" s="45"/>
      <c r="T20" s="45"/>
      <c r="U20" s="45"/>
      <c r="V20" s="45"/>
      <c r="W20" s="45"/>
      <c r="X20" s="45"/>
      <c r="Y20" s="45"/>
    </row>
    <row r="21" spans="2:25">
      <c r="B21" s="41"/>
      <c r="C21" s="44"/>
      <c r="D21" s="44"/>
      <c r="E21" s="44"/>
      <c r="F21" s="44"/>
      <c r="G21" s="44" t="s">
        <v>201</v>
      </c>
      <c r="H21" s="46"/>
      <c r="I21" s="44"/>
      <c r="J21" s="45"/>
      <c r="K21" s="45"/>
      <c r="L21" s="45"/>
      <c r="M21" s="45"/>
      <c r="N21" s="45"/>
      <c r="O21" s="45"/>
      <c r="P21" s="45"/>
      <c r="Q21" s="45"/>
      <c r="R21" s="45"/>
      <c r="S21" s="45"/>
      <c r="T21" s="45"/>
      <c r="U21" s="45"/>
      <c r="V21" s="45"/>
      <c r="W21" s="45"/>
      <c r="X21" s="45"/>
      <c r="Y21" s="45"/>
    </row>
    <row r="22" spans="2:25">
      <c r="B22" s="41"/>
      <c r="C22" s="44"/>
      <c r="D22" s="44"/>
      <c r="E22" s="44"/>
      <c r="F22" s="44"/>
      <c r="G22" s="44"/>
      <c r="H22" s="46"/>
      <c r="I22" s="44"/>
      <c r="J22" s="45"/>
      <c r="K22" s="45"/>
      <c r="L22" s="45"/>
      <c r="M22" s="45"/>
      <c r="N22" s="45"/>
      <c r="O22" s="45"/>
      <c r="P22" s="45"/>
      <c r="Q22" s="45"/>
      <c r="R22" s="45"/>
      <c r="S22" s="45"/>
      <c r="T22" s="45"/>
      <c r="U22" s="45"/>
      <c r="V22" s="45"/>
      <c r="W22" s="45"/>
      <c r="X22" s="45"/>
      <c r="Y22" s="45"/>
    </row>
    <row r="23" spans="2:25">
      <c r="B23" s="41"/>
      <c r="C23" s="44"/>
      <c r="D23" s="44"/>
      <c r="E23" s="44"/>
      <c r="F23" s="44"/>
      <c r="G23" s="44"/>
      <c r="H23" s="45"/>
      <c r="I23" s="45"/>
      <c r="J23" s="45"/>
      <c r="K23" s="45"/>
      <c r="L23" s="45"/>
      <c r="M23" s="45"/>
      <c r="N23" s="45"/>
      <c r="O23" s="45"/>
      <c r="P23" s="45"/>
      <c r="Q23" s="45"/>
      <c r="R23" s="45"/>
      <c r="S23" s="45"/>
      <c r="T23" s="45"/>
      <c r="U23" s="45"/>
      <c r="V23" s="45"/>
      <c r="W23" s="45"/>
      <c r="X23" s="45"/>
      <c r="Y23" s="45"/>
    </row>
    <row r="24" spans="2:25">
      <c r="B24" s="41"/>
      <c r="C24" s="45"/>
      <c r="D24" s="46"/>
      <c r="E24" s="44"/>
      <c r="F24" s="45"/>
      <c r="G24" s="56"/>
      <c r="H24" s="45"/>
      <c r="I24" s="45"/>
      <c r="J24" s="45"/>
      <c r="K24" s="45"/>
      <c r="L24" s="45"/>
      <c r="M24" s="45"/>
      <c r="N24" s="45"/>
      <c r="O24" s="45"/>
      <c r="P24" s="45"/>
      <c r="Q24" s="45"/>
      <c r="R24" s="45"/>
      <c r="S24" s="45"/>
      <c r="T24" s="45"/>
      <c r="U24" s="45"/>
      <c r="V24" s="45"/>
      <c r="W24" s="45"/>
      <c r="X24" s="45"/>
      <c r="Y24" s="45"/>
    </row>
    <row r="25" spans="2:25">
      <c r="B25" s="41"/>
      <c r="C25" s="45"/>
      <c r="D25" s="46"/>
      <c r="E25" s="44"/>
      <c r="F25" s="45"/>
      <c r="G25" s="56"/>
      <c r="H25" s="45"/>
      <c r="I25" s="45"/>
      <c r="J25" s="45"/>
      <c r="K25" s="45"/>
      <c r="L25" s="45"/>
      <c r="M25" s="45"/>
      <c r="N25" s="45"/>
      <c r="O25" s="45"/>
      <c r="P25" s="45"/>
      <c r="Q25" s="45"/>
      <c r="R25" s="45"/>
      <c r="S25" s="45"/>
      <c r="T25" s="45"/>
      <c r="U25" s="45"/>
      <c r="V25" s="45"/>
      <c r="W25" s="45"/>
      <c r="X25" s="45"/>
      <c r="Y25" s="45"/>
    </row>
    <row r="26" spans="2:25">
      <c r="B26" s="41"/>
      <c r="C26" s="45"/>
      <c r="D26" s="46"/>
      <c r="E26" s="44"/>
      <c r="F26" s="45"/>
      <c r="G26" s="56"/>
      <c r="H26" s="45"/>
      <c r="I26" s="45"/>
      <c r="J26" s="45"/>
      <c r="K26" s="45"/>
      <c r="L26" s="45"/>
      <c r="M26" s="45"/>
      <c r="N26" s="45"/>
      <c r="O26" s="45"/>
      <c r="P26" s="45"/>
      <c r="Q26" s="45"/>
      <c r="R26" s="45"/>
      <c r="S26" s="45"/>
      <c r="T26" s="45"/>
      <c r="U26" s="45"/>
      <c r="V26" s="45"/>
      <c r="W26" s="45"/>
      <c r="X26" s="45"/>
      <c r="Y26" s="45"/>
    </row>
    <row r="27" spans="2:25">
      <c r="B27" s="41"/>
      <c r="C27" s="45"/>
      <c r="D27" s="46"/>
      <c r="E27" s="44"/>
      <c r="F27" s="45"/>
      <c r="G27" s="56"/>
      <c r="H27" s="45"/>
      <c r="I27" s="45"/>
      <c r="J27" s="45"/>
      <c r="K27" s="45"/>
      <c r="L27" s="45"/>
      <c r="M27" s="45"/>
      <c r="N27" s="45"/>
      <c r="O27" s="45"/>
      <c r="P27" s="45"/>
      <c r="Q27" s="45"/>
      <c r="R27" s="45"/>
      <c r="S27" s="45"/>
      <c r="T27" s="45"/>
      <c r="U27" s="45"/>
      <c r="V27" s="45"/>
      <c r="W27" s="45"/>
      <c r="X27" s="45"/>
      <c r="Y27" s="45"/>
    </row>
    <row r="28" spans="2:25">
      <c r="B28" s="41"/>
      <c r="C28" s="45"/>
      <c r="D28" s="46"/>
      <c r="E28" s="44"/>
      <c r="F28" s="45"/>
      <c r="G28" s="56"/>
      <c r="H28" s="45"/>
      <c r="I28" s="45"/>
      <c r="J28" s="45"/>
      <c r="K28" s="45"/>
      <c r="L28" s="45"/>
      <c r="M28" s="45"/>
      <c r="N28" s="45"/>
      <c r="O28" s="45"/>
      <c r="P28" s="45"/>
      <c r="Q28" s="45"/>
      <c r="R28" s="45"/>
      <c r="S28" s="45"/>
      <c r="T28" s="45"/>
      <c r="U28" s="45"/>
      <c r="V28" s="45"/>
      <c r="W28" s="45"/>
      <c r="X28" s="45"/>
      <c r="Y28" s="45"/>
    </row>
    <row r="29" spans="2:25">
      <c r="B29" s="41"/>
      <c r="C29" s="45"/>
      <c r="D29" s="46"/>
      <c r="E29" s="86"/>
      <c r="F29" s="45"/>
      <c r="G29" s="56"/>
      <c r="H29" s="56"/>
      <c r="I29" s="56"/>
      <c r="J29" s="56"/>
      <c r="K29" s="56"/>
      <c r="L29" s="56"/>
      <c r="M29" s="56"/>
      <c r="N29" s="56"/>
      <c r="O29" s="56"/>
      <c r="P29" s="56"/>
      <c r="Q29" s="56"/>
      <c r="R29" s="56"/>
      <c r="S29" s="56"/>
      <c r="T29" s="56"/>
      <c r="U29" s="56"/>
      <c r="V29" s="56"/>
      <c r="W29" s="56"/>
      <c r="X29" s="56"/>
      <c r="Y29" s="56"/>
    </row>
    <row r="30" spans="2:25">
      <c r="B30" s="41"/>
      <c r="C30" s="45"/>
      <c r="D30" s="46"/>
      <c r="E30" s="86"/>
      <c r="F30" s="45"/>
      <c r="G30" s="44"/>
      <c r="H30" s="56"/>
      <c r="I30" s="56"/>
      <c r="J30" s="56"/>
      <c r="K30" s="56"/>
      <c r="L30" s="56"/>
      <c r="M30" s="56"/>
      <c r="N30" s="56"/>
      <c r="O30" s="56"/>
      <c r="P30" s="56"/>
      <c r="Q30" s="56"/>
      <c r="R30" s="56"/>
      <c r="S30" s="56"/>
      <c r="T30" s="56"/>
      <c r="U30" s="56"/>
      <c r="V30" s="56"/>
      <c r="W30" s="56"/>
      <c r="X30" s="56"/>
      <c r="Y30" s="56"/>
    </row>
    <row r="31" spans="2:25">
      <c r="B31" s="41"/>
      <c r="C31" s="45"/>
      <c r="D31" s="46"/>
      <c r="E31" s="86"/>
      <c r="F31" s="45"/>
      <c r="G31" s="44"/>
      <c r="H31" s="56"/>
      <c r="I31" s="56"/>
      <c r="J31" s="56"/>
      <c r="K31" s="56"/>
      <c r="L31" s="56"/>
      <c r="M31" s="56"/>
      <c r="N31" s="56"/>
      <c r="O31" s="56"/>
      <c r="P31" s="56"/>
      <c r="Q31" s="56"/>
      <c r="R31" s="56"/>
      <c r="S31" s="56"/>
      <c r="T31" s="56"/>
      <c r="U31" s="56"/>
      <c r="V31" s="56"/>
      <c r="W31" s="56"/>
      <c r="X31" s="56"/>
      <c r="Y31" s="56"/>
    </row>
    <row r="32" spans="2:25">
      <c r="B32" s="41"/>
      <c r="C32" s="45"/>
      <c r="D32" s="46"/>
      <c r="E32" s="86"/>
      <c r="F32" s="45"/>
      <c r="G32" s="44"/>
      <c r="H32" s="56"/>
      <c r="I32" s="56"/>
      <c r="J32" s="56"/>
      <c r="K32" s="56"/>
      <c r="L32" s="56"/>
      <c r="M32" s="56"/>
      <c r="N32" s="56"/>
      <c r="O32" s="56"/>
      <c r="P32" s="56"/>
      <c r="Q32" s="56"/>
      <c r="R32" s="56"/>
      <c r="S32" s="56"/>
      <c r="T32" s="56"/>
      <c r="U32" s="56"/>
      <c r="V32" s="56"/>
      <c r="W32" s="56"/>
      <c r="X32" s="56"/>
      <c r="Y32" s="56"/>
    </row>
    <row r="33" spans="2:25">
      <c r="B33" s="41"/>
      <c r="C33" s="45"/>
      <c r="D33" s="46"/>
      <c r="E33" s="86"/>
      <c r="F33" s="45"/>
      <c r="G33" s="56"/>
      <c r="H33" s="56"/>
      <c r="I33" s="56"/>
      <c r="J33" s="56"/>
      <c r="K33" s="56"/>
      <c r="L33" s="56"/>
      <c r="M33" s="56"/>
      <c r="N33" s="56"/>
      <c r="O33" s="56"/>
      <c r="P33" s="56"/>
      <c r="Q33" s="56"/>
      <c r="R33" s="56"/>
      <c r="S33" s="56"/>
      <c r="T33" s="56"/>
      <c r="U33" s="56"/>
      <c r="V33" s="56"/>
      <c r="W33" s="56"/>
      <c r="X33" s="56"/>
      <c r="Y33" s="56"/>
    </row>
    <row r="34" spans="2:25">
      <c r="B34" s="41"/>
      <c r="C34" s="45"/>
      <c r="D34" s="46"/>
      <c r="E34" s="86"/>
      <c r="F34" s="45"/>
      <c r="G34" s="56"/>
      <c r="H34" s="56"/>
      <c r="I34" s="56"/>
      <c r="J34" s="56"/>
      <c r="K34" s="56"/>
      <c r="L34" s="56"/>
      <c r="M34" s="56"/>
      <c r="N34" s="56"/>
      <c r="O34" s="56"/>
      <c r="P34" s="56"/>
      <c r="Q34" s="56"/>
      <c r="R34" s="56"/>
      <c r="S34" s="56"/>
      <c r="T34" s="56"/>
      <c r="U34" s="56"/>
      <c r="V34" s="56"/>
      <c r="W34" s="56"/>
      <c r="X34" s="56"/>
      <c r="Y34" s="56"/>
    </row>
    <row r="35" spans="2:25">
      <c r="B35" s="41"/>
      <c r="C35" s="45"/>
      <c r="D35" s="46"/>
      <c r="E35" s="86"/>
      <c r="F35" s="45"/>
      <c r="G35" s="56"/>
      <c r="H35" s="56"/>
      <c r="I35" s="56"/>
      <c r="J35" s="56"/>
      <c r="K35" s="56"/>
      <c r="L35" s="56"/>
      <c r="M35" s="56"/>
      <c r="N35" s="56"/>
      <c r="O35" s="56"/>
      <c r="P35" s="56"/>
      <c r="Q35" s="56"/>
      <c r="R35" s="56"/>
      <c r="S35" s="56"/>
      <c r="T35" s="56"/>
      <c r="U35" s="56"/>
      <c r="V35" s="56"/>
      <c r="W35" s="56"/>
      <c r="X35" s="56"/>
      <c r="Y35" s="56"/>
    </row>
    <row r="36" spans="2:25">
      <c r="B36" s="41"/>
      <c r="C36" s="45"/>
      <c r="D36" s="46"/>
      <c r="E36" s="44"/>
      <c r="F36" s="45"/>
      <c r="G36" s="56"/>
      <c r="H36" s="56"/>
      <c r="I36" s="56"/>
      <c r="J36" s="56"/>
      <c r="K36" s="56"/>
      <c r="L36" s="56"/>
      <c r="M36" s="56"/>
      <c r="N36" s="56"/>
      <c r="O36" s="56"/>
      <c r="P36" s="56"/>
      <c r="Q36" s="56"/>
      <c r="R36" s="56"/>
      <c r="S36" s="56"/>
      <c r="T36" s="56"/>
      <c r="U36" s="56"/>
      <c r="V36" s="56"/>
      <c r="W36" s="56"/>
      <c r="X36" s="56"/>
      <c r="Y36" s="56"/>
    </row>
    <row r="37" spans="2:25">
      <c r="B37" s="41"/>
      <c r="C37" s="45"/>
      <c r="D37" s="46"/>
      <c r="E37" s="86"/>
      <c r="F37" s="45"/>
      <c r="G37" s="56"/>
      <c r="H37" s="56"/>
      <c r="I37" s="56"/>
      <c r="J37" s="56"/>
      <c r="K37" s="56"/>
      <c r="L37" s="56"/>
      <c r="M37" s="56"/>
      <c r="N37" s="56"/>
      <c r="O37" s="56"/>
      <c r="P37" s="56"/>
      <c r="Q37" s="56"/>
      <c r="R37" s="56"/>
      <c r="S37" s="56"/>
      <c r="T37" s="56"/>
      <c r="U37" s="56"/>
      <c r="V37" s="56"/>
      <c r="W37" s="56"/>
      <c r="X37" s="56"/>
      <c r="Y37" s="56"/>
    </row>
    <row r="38" spans="2:25">
      <c r="B38" s="41"/>
      <c r="C38" s="45"/>
      <c r="D38" s="46"/>
      <c r="E38" s="86"/>
      <c r="F38" s="45"/>
      <c r="H38" s="56"/>
      <c r="I38" s="56"/>
      <c r="J38" s="56"/>
      <c r="K38" s="56"/>
      <c r="L38" s="56"/>
      <c r="M38" s="56"/>
      <c r="N38" s="56"/>
      <c r="O38" s="56"/>
      <c r="P38" s="56"/>
      <c r="Q38" s="56"/>
      <c r="R38" s="56"/>
      <c r="S38" s="56"/>
      <c r="T38" s="56"/>
      <c r="U38" s="56"/>
      <c r="V38" s="56"/>
      <c r="W38" s="56"/>
      <c r="X38" s="56"/>
      <c r="Y38" s="56"/>
    </row>
    <row r="39" spans="2:25">
      <c r="B39" s="41"/>
      <c r="C39" s="45"/>
      <c r="D39" s="46"/>
      <c r="E39" s="86"/>
      <c r="F39" s="45"/>
      <c r="H39" s="56"/>
      <c r="I39" s="56"/>
      <c r="J39" s="56"/>
      <c r="K39" s="56"/>
      <c r="L39" s="56"/>
      <c r="M39" s="56"/>
      <c r="N39" s="56"/>
      <c r="O39" s="56"/>
      <c r="P39" s="56"/>
      <c r="Q39" s="56"/>
      <c r="R39" s="56"/>
      <c r="S39" s="56"/>
      <c r="T39" s="56"/>
      <c r="U39" s="56"/>
      <c r="V39" s="56"/>
      <c r="W39" s="56"/>
      <c r="X39" s="56"/>
      <c r="Y39" s="56"/>
    </row>
    <row r="40" spans="2:25">
      <c r="B40" s="41"/>
      <c r="C40" s="45"/>
      <c r="D40" s="46"/>
      <c r="E40" s="86"/>
      <c r="F40" s="45"/>
      <c r="H40" s="56"/>
      <c r="I40" s="56"/>
      <c r="J40" s="56"/>
      <c r="K40" s="56"/>
      <c r="L40" s="56"/>
      <c r="M40" s="56"/>
      <c r="N40" s="56"/>
      <c r="O40" s="56"/>
      <c r="P40" s="56"/>
      <c r="Q40" s="56"/>
      <c r="R40" s="56"/>
      <c r="S40" s="56"/>
      <c r="T40" s="56"/>
      <c r="U40" s="56"/>
      <c r="V40" s="56"/>
      <c r="W40" s="56"/>
      <c r="X40" s="56"/>
      <c r="Y40" s="56"/>
    </row>
    <row r="41" spans="2:25">
      <c r="B41" s="41"/>
      <c r="C41" s="45"/>
      <c r="D41" s="46"/>
      <c r="E41" s="86"/>
      <c r="F41" s="45"/>
      <c r="H41" s="44"/>
      <c r="I41" s="44"/>
      <c r="J41" s="56"/>
      <c r="K41" s="56"/>
      <c r="L41" s="56"/>
      <c r="M41" s="56"/>
      <c r="N41" s="56"/>
      <c r="O41" s="56"/>
      <c r="P41" s="56"/>
      <c r="Q41" s="56"/>
      <c r="R41" s="56"/>
      <c r="S41" s="56"/>
      <c r="T41" s="56"/>
      <c r="U41" s="56"/>
      <c r="V41" s="56"/>
      <c r="W41" s="56"/>
      <c r="X41" s="56"/>
      <c r="Y41" s="56"/>
    </row>
    <row r="42" spans="2:25">
      <c r="B42" s="41"/>
      <c r="C42" s="45"/>
      <c r="D42" s="46"/>
      <c r="E42" s="86"/>
      <c r="F42" s="45"/>
      <c r="H42" s="44"/>
      <c r="I42" s="56"/>
      <c r="J42" s="56"/>
      <c r="K42" s="56"/>
      <c r="L42" s="56"/>
      <c r="M42" s="56"/>
      <c r="N42" s="56"/>
      <c r="O42" s="56"/>
      <c r="P42" s="56"/>
      <c r="Q42" s="56"/>
      <c r="R42" s="56"/>
      <c r="S42" s="56"/>
      <c r="T42" s="56"/>
      <c r="U42" s="56"/>
      <c r="V42" s="56"/>
      <c r="W42" s="56"/>
      <c r="X42" s="56"/>
      <c r="Y42" s="56"/>
    </row>
    <row r="43" spans="2:25">
      <c r="B43" s="41"/>
      <c r="C43" s="45"/>
      <c r="D43" s="46"/>
      <c r="E43" s="86"/>
      <c r="F43" s="45"/>
      <c r="H43" s="44"/>
      <c r="I43" s="56"/>
      <c r="J43" s="56"/>
      <c r="K43" s="56"/>
      <c r="L43" s="56"/>
      <c r="M43" s="56"/>
      <c r="N43" s="56"/>
      <c r="O43" s="56"/>
      <c r="P43" s="56"/>
      <c r="Q43" s="56"/>
      <c r="R43" s="56"/>
      <c r="S43" s="56"/>
      <c r="T43" s="56"/>
      <c r="U43" s="56"/>
      <c r="V43" s="56"/>
      <c r="W43" s="56"/>
      <c r="X43" s="56"/>
      <c r="Y43" s="56"/>
    </row>
    <row r="44" spans="2:25">
      <c r="B44" s="41"/>
      <c r="H44" s="56"/>
      <c r="I44" s="56"/>
      <c r="J44" s="56"/>
      <c r="K44" s="56"/>
      <c r="L44" s="56"/>
      <c r="M44" s="56"/>
      <c r="N44" s="56"/>
      <c r="O44" s="56"/>
      <c r="P44" s="56"/>
      <c r="Q44" s="56"/>
      <c r="R44" s="56"/>
      <c r="S44" s="56"/>
      <c r="T44" s="56"/>
      <c r="U44" s="56"/>
      <c r="V44" s="56"/>
      <c r="W44" s="56"/>
      <c r="X44" s="56"/>
      <c r="Y44" s="56"/>
    </row>
    <row r="45" spans="2:25">
      <c r="B45" s="41"/>
      <c r="H45" s="56"/>
      <c r="I45" s="56"/>
      <c r="J45" s="56"/>
      <c r="K45" s="56"/>
      <c r="L45" s="56"/>
      <c r="M45" s="56"/>
      <c r="N45" s="56"/>
      <c r="O45" s="56"/>
      <c r="P45" s="56"/>
      <c r="Q45" s="56"/>
      <c r="R45" s="56"/>
      <c r="S45" s="56"/>
      <c r="T45" s="56"/>
      <c r="U45" s="56"/>
      <c r="V45" s="56"/>
      <c r="W45" s="56"/>
      <c r="X45" s="56"/>
      <c r="Y45" s="56"/>
    </row>
    <row r="46" spans="2:25">
      <c r="B46" s="41"/>
      <c r="H46" s="56"/>
      <c r="I46" s="56"/>
      <c r="J46" s="56"/>
      <c r="K46" s="56"/>
      <c r="L46" s="56"/>
      <c r="M46" s="56"/>
      <c r="N46" s="56"/>
      <c r="O46" s="56"/>
      <c r="P46" s="56"/>
      <c r="Q46" s="56"/>
      <c r="R46" s="56"/>
      <c r="S46" s="56"/>
      <c r="T46" s="56"/>
      <c r="U46" s="56"/>
      <c r="V46" s="56"/>
      <c r="W46" s="56"/>
      <c r="X46" s="56"/>
      <c r="Y46" s="56"/>
    </row>
    <row r="47" spans="2:25">
      <c r="B47" s="41"/>
      <c r="H47" s="56"/>
      <c r="I47" s="56"/>
      <c r="J47" s="56"/>
      <c r="K47" s="56"/>
      <c r="L47" s="56"/>
      <c r="M47" s="56"/>
      <c r="N47" s="56"/>
      <c r="O47" s="56"/>
      <c r="P47" s="56"/>
      <c r="Q47" s="56"/>
      <c r="R47" s="56"/>
      <c r="S47" s="56"/>
      <c r="T47" s="56"/>
      <c r="U47" s="56"/>
      <c r="V47" s="56"/>
      <c r="W47" s="56"/>
      <c r="X47" s="56"/>
      <c r="Y47" s="56"/>
    </row>
    <row r="48" spans="2:25">
      <c r="B48" s="41"/>
      <c r="H48" s="56"/>
      <c r="I48" s="56"/>
      <c r="J48" s="56"/>
      <c r="K48" s="56"/>
      <c r="L48" s="56"/>
      <c r="M48" s="56"/>
      <c r="N48" s="56"/>
      <c r="O48" s="56"/>
      <c r="P48" s="56"/>
      <c r="Q48" s="56"/>
      <c r="R48" s="56"/>
      <c r="S48" s="56"/>
      <c r="T48" s="56"/>
      <c r="U48" s="56"/>
      <c r="V48" s="56"/>
      <c r="W48" s="56"/>
      <c r="X48" s="56"/>
      <c r="Y48" s="5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DBD4-21D2-F44B-99FB-619A6542A951}">
  <dimension ref="B1:Y159"/>
  <sheetViews>
    <sheetView zoomScale="75" zoomScaleNormal="75" workbookViewId="0">
      <selection activeCell="E39" sqref="E39"/>
    </sheetView>
  </sheetViews>
  <sheetFormatPr baseColWidth="10" defaultColWidth="7" defaultRowHeight="16"/>
  <cols>
    <col min="1" max="1" width="5.5" style="36" customWidth="1"/>
    <col min="2" max="2" width="5" style="36" customWidth="1"/>
    <col min="3" max="3" width="22.83203125" style="36" bestFit="1" customWidth="1"/>
    <col min="4" max="4" width="30" style="36" bestFit="1" customWidth="1"/>
    <col min="5" max="5" width="14" style="36" customWidth="1"/>
    <col min="6" max="6" width="10.83203125" style="36" bestFit="1" customWidth="1"/>
    <col min="7" max="7" width="71" style="36" customWidth="1"/>
    <col min="8" max="8" width="8.83203125" style="36" bestFit="1" customWidth="1"/>
    <col min="9" max="16384" width="7" style="36"/>
  </cols>
  <sheetData>
    <row r="1" spans="2:25" ht="17" thickBot="1"/>
    <row r="2" spans="2:25" s="40" customFormat="1">
      <c r="B2" s="37"/>
      <c r="C2" s="38" t="s">
        <v>21</v>
      </c>
      <c r="D2" s="38" t="s">
        <v>128</v>
      </c>
      <c r="E2" s="38" t="s">
        <v>129</v>
      </c>
      <c r="F2" s="38" t="s">
        <v>130</v>
      </c>
      <c r="G2" s="38" t="s">
        <v>131</v>
      </c>
      <c r="H2" s="38"/>
      <c r="I2" s="38"/>
      <c r="J2" s="38"/>
      <c r="K2" s="38"/>
      <c r="L2" s="38"/>
      <c r="M2" s="38"/>
      <c r="N2" s="38"/>
      <c r="O2" s="38"/>
      <c r="P2" s="38"/>
      <c r="Q2" s="38"/>
      <c r="R2" s="38"/>
      <c r="S2" s="38"/>
      <c r="T2" s="38"/>
      <c r="U2" s="38"/>
      <c r="V2" s="39"/>
      <c r="W2" s="39"/>
      <c r="X2" s="39"/>
      <c r="Y2" s="39"/>
    </row>
    <row r="3" spans="2:25">
      <c r="B3" s="41"/>
      <c r="C3" s="42"/>
      <c r="D3" s="42"/>
      <c r="E3" s="42"/>
      <c r="F3" s="42"/>
      <c r="G3" s="42"/>
      <c r="H3" s="42"/>
      <c r="I3" s="42"/>
      <c r="J3" s="42"/>
      <c r="K3" s="42"/>
      <c r="L3" s="42"/>
      <c r="M3" s="42"/>
      <c r="N3" s="42"/>
      <c r="O3" s="42"/>
      <c r="P3" s="42"/>
      <c r="Q3" s="42"/>
      <c r="R3" s="42"/>
      <c r="S3" s="42"/>
      <c r="T3" s="42"/>
      <c r="U3" s="42"/>
      <c r="V3" s="42"/>
      <c r="W3" s="42"/>
      <c r="X3" s="42"/>
      <c r="Y3" s="42"/>
    </row>
    <row r="4" spans="2:25" customFormat="1">
      <c r="B4" s="41"/>
      <c r="C4" s="43"/>
      <c r="D4" s="44"/>
      <c r="E4" s="44"/>
      <c r="F4" s="44"/>
      <c r="G4" s="44"/>
      <c r="H4" s="44"/>
      <c r="I4" s="44"/>
      <c r="J4" s="45"/>
      <c r="K4" s="45"/>
      <c r="L4" s="45"/>
      <c r="M4" s="45"/>
      <c r="N4" s="45"/>
      <c r="O4" s="45"/>
      <c r="P4" s="45"/>
      <c r="Q4" s="45"/>
      <c r="R4" s="45"/>
      <c r="S4" s="45"/>
      <c r="T4" s="45"/>
      <c r="U4" s="45"/>
      <c r="V4" s="45"/>
      <c r="W4" s="45"/>
      <c r="X4" s="45"/>
      <c r="Y4" s="45"/>
    </row>
    <row r="5" spans="2:25">
      <c r="B5" s="41"/>
      <c r="C5" s="46"/>
      <c r="D5" s="46"/>
      <c r="E5" s="46"/>
      <c r="F5" s="46"/>
      <c r="G5" s="46"/>
      <c r="H5" s="47"/>
      <c r="I5" s="44"/>
      <c r="J5" s="45"/>
      <c r="K5" s="45"/>
      <c r="L5" s="45"/>
      <c r="M5" s="45"/>
      <c r="N5" s="45"/>
      <c r="O5" s="45"/>
      <c r="P5" s="45"/>
      <c r="Q5" s="45"/>
      <c r="R5" s="45"/>
      <c r="S5" s="45"/>
      <c r="T5" s="45"/>
      <c r="U5" s="45"/>
      <c r="V5" s="45"/>
      <c r="W5" s="45"/>
      <c r="X5" s="45"/>
      <c r="Y5" s="45"/>
    </row>
    <row r="6" spans="2:25" ht="17" thickBot="1">
      <c r="B6" s="41"/>
      <c r="C6" s="46"/>
      <c r="D6" s="46"/>
      <c r="E6" s="46"/>
      <c r="F6" s="46"/>
      <c r="G6" s="46"/>
      <c r="H6" s="44"/>
      <c r="I6" s="44"/>
      <c r="J6" s="45"/>
      <c r="K6" s="45"/>
      <c r="L6" s="45"/>
      <c r="M6" s="45"/>
      <c r="N6" s="45"/>
      <c r="O6" s="45"/>
      <c r="P6" s="45"/>
      <c r="Q6" s="45"/>
      <c r="R6" s="45"/>
      <c r="S6" s="45"/>
      <c r="T6" s="45"/>
      <c r="U6" s="45"/>
      <c r="V6" s="45"/>
      <c r="W6" s="45"/>
      <c r="X6" s="45"/>
      <c r="Y6" s="45"/>
    </row>
    <row r="7" spans="2:25" ht="17" thickBot="1">
      <c r="B7" s="41"/>
      <c r="C7" s="46"/>
      <c r="D7" s="46"/>
      <c r="E7" s="48"/>
      <c r="F7" s="46"/>
      <c r="G7" s="46"/>
      <c r="H7" s="44"/>
      <c r="I7" s="44"/>
      <c r="J7" s="45"/>
      <c r="K7" s="45"/>
      <c r="L7" s="45"/>
      <c r="M7" s="45"/>
      <c r="N7" s="45"/>
      <c r="O7" s="45"/>
      <c r="P7" s="45"/>
      <c r="Q7" s="45"/>
      <c r="R7" s="45"/>
      <c r="S7" s="45"/>
      <c r="T7" s="45"/>
      <c r="U7" s="45"/>
      <c r="V7" s="45"/>
      <c r="W7" s="45"/>
      <c r="X7" s="45"/>
      <c r="Y7" s="45"/>
    </row>
    <row r="8" spans="2:25">
      <c r="B8" s="41"/>
      <c r="C8" s="46"/>
      <c r="D8" s="46"/>
      <c r="E8" s="46"/>
      <c r="F8" s="46"/>
      <c r="G8" s="46"/>
      <c r="H8" s="44"/>
      <c r="I8" s="44"/>
      <c r="J8" s="45"/>
      <c r="K8" s="45"/>
      <c r="L8" s="45"/>
      <c r="M8" s="45"/>
      <c r="N8" s="45"/>
      <c r="O8" s="45"/>
      <c r="P8" s="45"/>
      <c r="Q8" s="45"/>
      <c r="R8" s="45"/>
      <c r="S8" s="45"/>
      <c r="T8" s="45"/>
      <c r="U8" s="45"/>
      <c r="V8" s="45"/>
      <c r="W8" s="45"/>
      <c r="X8" s="45"/>
      <c r="Y8" s="45"/>
    </row>
    <row r="9" spans="2:25">
      <c r="B9" s="41"/>
      <c r="C9" s="46"/>
      <c r="D9" s="46"/>
      <c r="E9" s="46"/>
      <c r="F9" s="46"/>
      <c r="G9" s="46"/>
      <c r="H9" s="44"/>
      <c r="I9" s="44"/>
      <c r="J9" s="45"/>
      <c r="K9" s="45"/>
      <c r="L9" s="45"/>
      <c r="M9" s="45"/>
      <c r="N9" s="45"/>
      <c r="O9" s="45"/>
      <c r="P9" s="45"/>
      <c r="Q9" s="45"/>
      <c r="R9" s="45"/>
      <c r="S9" s="45"/>
      <c r="T9" s="45"/>
      <c r="U9" s="45"/>
      <c r="V9" s="45"/>
      <c r="W9" s="45"/>
      <c r="X9" s="45"/>
      <c r="Y9" s="45"/>
    </row>
    <row r="10" spans="2:25">
      <c r="B10" s="41"/>
      <c r="C10" s="46"/>
      <c r="D10" s="46"/>
      <c r="E10" s="46"/>
      <c r="F10" s="46"/>
      <c r="G10" s="46"/>
      <c r="H10" s="44"/>
      <c r="I10" s="44"/>
      <c r="J10" s="45"/>
      <c r="K10" s="45"/>
      <c r="L10" s="45"/>
      <c r="M10" s="45"/>
      <c r="N10" s="45"/>
      <c r="O10" s="45"/>
      <c r="P10" s="45"/>
      <c r="Q10" s="45"/>
      <c r="R10" s="45"/>
      <c r="S10" s="45"/>
      <c r="T10" s="45"/>
      <c r="U10" s="45"/>
      <c r="V10" s="45"/>
      <c r="W10" s="45"/>
      <c r="X10" s="45"/>
      <c r="Y10" s="45"/>
    </row>
    <row r="11" spans="2:25">
      <c r="B11" s="41"/>
      <c r="C11" s="46"/>
      <c r="D11" s="46"/>
      <c r="E11" s="46"/>
      <c r="F11" s="46"/>
      <c r="G11" s="46"/>
      <c r="H11" s="46"/>
      <c r="I11" s="46"/>
      <c r="J11" s="46"/>
      <c r="K11" s="45"/>
      <c r="L11" s="45"/>
      <c r="M11" s="45"/>
      <c r="N11" s="45"/>
      <c r="O11" s="45"/>
      <c r="P11" s="45"/>
      <c r="Q11" s="45"/>
      <c r="R11" s="45"/>
      <c r="S11" s="45"/>
      <c r="T11" s="45"/>
      <c r="U11" s="45"/>
      <c r="V11" s="45"/>
      <c r="W11" s="45"/>
      <c r="X11" s="45"/>
      <c r="Y11" s="45"/>
    </row>
    <row r="12" spans="2:25">
      <c r="B12" s="41"/>
      <c r="C12" s="46"/>
      <c r="D12" s="31"/>
      <c r="E12" s="46"/>
      <c r="F12" s="46"/>
      <c r="G12" s="46"/>
      <c r="H12" s="46"/>
      <c r="I12" s="46"/>
      <c r="J12" s="46"/>
      <c r="K12" s="45"/>
      <c r="L12" s="45"/>
      <c r="M12" s="45"/>
      <c r="N12" s="45"/>
      <c r="O12" s="45"/>
      <c r="P12" s="45"/>
      <c r="Q12" s="45"/>
      <c r="R12" s="45"/>
      <c r="S12" s="45"/>
      <c r="T12" s="45"/>
      <c r="U12" s="45"/>
      <c r="V12" s="45"/>
      <c r="W12" s="45"/>
      <c r="X12" s="45"/>
      <c r="Y12" s="45"/>
    </row>
    <row r="13" spans="2:25">
      <c r="B13" s="41"/>
      <c r="C13" s="46"/>
      <c r="D13" s="46"/>
      <c r="E13" s="46"/>
      <c r="F13" s="46"/>
      <c r="G13" s="46"/>
      <c r="H13" s="46"/>
      <c r="I13" s="46"/>
      <c r="J13" s="46"/>
      <c r="K13" s="45"/>
      <c r="L13" s="45"/>
      <c r="M13" s="45"/>
      <c r="N13" s="45"/>
      <c r="O13" s="45"/>
      <c r="P13" s="45"/>
      <c r="Q13" s="45"/>
      <c r="R13" s="45"/>
      <c r="S13" s="45"/>
      <c r="T13" s="45"/>
      <c r="U13" s="45"/>
      <c r="V13" s="45"/>
      <c r="W13" s="45"/>
      <c r="X13" s="45"/>
      <c r="Y13" s="45"/>
    </row>
    <row r="14" spans="2:25">
      <c r="B14" s="41"/>
      <c r="C14" s="46"/>
      <c r="D14" s="46"/>
      <c r="E14" s="46"/>
      <c r="F14" s="46"/>
      <c r="G14" s="46"/>
      <c r="H14" s="46"/>
      <c r="I14" s="46"/>
      <c r="J14" s="46"/>
      <c r="K14" s="45"/>
      <c r="L14" s="45"/>
      <c r="M14" s="45"/>
      <c r="N14" s="45"/>
      <c r="O14" s="45"/>
      <c r="P14" s="45"/>
      <c r="Q14" s="45"/>
      <c r="R14" s="45"/>
      <c r="S14" s="45"/>
      <c r="T14" s="45"/>
      <c r="U14" s="45"/>
      <c r="V14" s="45"/>
      <c r="W14" s="45"/>
      <c r="X14" s="45"/>
      <c r="Y14" s="45"/>
    </row>
    <row r="15" spans="2:25">
      <c r="B15" s="41"/>
      <c r="C15" s="46"/>
      <c r="D15" s="46"/>
      <c r="E15" s="46"/>
      <c r="F15" s="46"/>
      <c r="G15" s="46"/>
      <c r="H15" s="45"/>
      <c r="I15" s="45"/>
      <c r="J15" s="45"/>
      <c r="K15" s="45"/>
      <c r="L15" s="45"/>
      <c r="M15" s="45"/>
      <c r="N15" s="45"/>
      <c r="O15" s="45"/>
      <c r="P15" s="45"/>
      <c r="Q15" s="45"/>
      <c r="R15" s="45"/>
      <c r="S15" s="45"/>
      <c r="T15" s="45"/>
      <c r="U15" s="45"/>
      <c r="V15" s="45"/>
      <c r="W15" s="45"/>
      <c r="X15" s="45"/>
      <c r="Y15" s="45"/>
    </row>
    <row r="16" spans="2:25">
      <c r="B16" s="41"/>
      <c r="C16" s="46"/>
      <c r="D16" s="46"/>
      <c r="E16" s="46"/>
      <c r="F16" s="46"/>
      <c r="G16" s="46"/>
      <c r="H16" s="45"/>
      <c r="I16" s="45"/>
      <c r="J16" s="45"/>
      <c r="K16" s="45"/>
      <c r="L16" s="45"/>
      <c r="M16" s="45"/>
      <c r="N16" s="45"/>
      <c r="O16" s="45"/>
      <c r="P16" s="45"/>
      <c r="Q16" s="45"/>
      <c r="R16" s="45"/>
      <c r="S16" s="45"/>
      <c r="T16" s="45"/>
      <c r="U16" s="45"/>
      <c r="V16" s="45"/>
      <c r="W16" s="45"/>
      <c r="X16" s="45"/>
      <c r="Y16" s="45"/>
    </row>
    <row r="17" spans="2:25">
      <c r="B17" s="41"/>
      <c r="C17" s="46"/>
      <c r="D17" s="46"/>
      <c r="E17" s="46"/>
      <c r="F17" s="46"/>
      <c r="G17" s="46"/>
      <c r="H17" s="45"/>
      <c r="I17" s="45"/>
      <c r="J17" s="45"/>
      <c r="K17" s="45"/>
      <c r="L17" s="45"/>
      <c r="M17" s="45"/>
      <c r="N17" s="45"/>
      <c r="O17" s="45"/>
      <c r="P17" s="45"/>
      <c r="Q17" s="45"/>
      <c r="R17" s="45"/>
      <c r="S17" s="45"/>
      <c r="T17" s="45"/>
      <c r="U17" s="45"/>
      <c r="V17" s="45"/>
      <c r="W17" s="45"/>
      <c r="X17" s="45"/>
      <c r="Y17" s="45"/>
    </row>
    <row r="18" spans="2:25">
      <c r="B18" s="41"/>
      <c r="C18" s="46"/>
      <c r="D18" s="46"/>
      <c r="E18" s="46"/>
      <c r="F18" s="46"/>
      <c r="G18" s="46"/>
      <c r="H18" s="45"/>
      <c r="I18" s="45"/>
      <c r="J18" s="45"/>
      <c r="K18" s="45"/>
      <c r="L18" s="45"/>
      <c r="M18" s="45"/>
      <c r="N18" s="45"/>
      <c r="O18" s="45"/>
      <c r="P18" s="45"/>
      <c r="Q18" s="45"/>
      <c r="R18" s="45"/>
      <c r="S18" s="45"/>
      <c r="T18" s="45"/>
      <c r="U18" s="45"/>
      <c r="V18" s="45"/>
      <c r="W18" s="45"/>
      <c r="X18" s="45"/>
      <c r="Y18" s="45"/>
    </row>
    <row r="19" spans="2:25">
      <c r="B19" s="41"/>
      <c r="C19" s="46"/>
      <c r="D19" s="46"/>
      <c r="E19" s="46"/>
      <c r="F19" s="46"/>
      <c r="G19" s="46"/>
      <c r="H19" s="45"/>
      <c r="I19" s="45"/>
      <c r="J19" s="45"/>
      <c r="K19" s="45"/>
      <c r="L19" s="45"/>
      <c r="M19" s="45"/>
      <c r="N19" s="45"/>
      <c r="O19" s="45"/>
      <c r="P19" s="45"/>
      <c r="Q19" s="45"/>
      <c r="R19" s="45"/>
      <c r="S19" s="45"/>
      <c r="T19" s="45"/>
      <c r="U19" s="45"/>
      <c r="V19" s="45"/>
      <c r="W19" s="45"/>
      <c r="X19" s="45"/>
      <c r="Y19" s="45"/>
    </row>
    <row r="20" spans="2:25">
      <c r="B20" s="41"/>
      <c r="C20" s="46"/>
      <c r="D20" s="31"/>
      <c r="E20" s="46"/>
      <c r="F20" s="46"/>
      <c r="G20" s="46"/>
      <c r="H20" s="45"/>
      <c r="I20" s="45"/>
      <c r="J20" s="45"/>
      <c r="K20" s="45"/>
      <c r="L20" s="45"/>
      <c r="M20" s="45"/>
      <c r="N20" s="45"/>
      <c r="O20" s="45"/>
      <c r="P20" s="45"/>
      <c r="Q20" s="45"/>
      <c r="R20" s="45"/>
      <c r="S20" s="45"/>
      <c r="T20" s="45"/>
      <c r="U20" s="45"/>
      <c r="V20" s="45"/>
      <c r="W20" s="45"/>
      <c r="X20" s="45"/>
      <c r="Y20" s="45"/>
    </row>
    <row r="21" spans="2:25">
      <c r="B21" s="41"/>
      <c r="C21" s="46"/>
      <c r="D21" s="46"/>
      <c r="E21" s="46"/>
      <c r="F21" s="46"/>
      <c r="G21" s="46"/>
      <c r="H21" s="45"/>
      <c r="I21" s="45"/>
      <c r="J21" s="45"/>
      <c r="K21" s="45"/>
      <c r="L21" s="45"/>
      <c r="M21" s="45"/>
      <c r="N21" s="45"/>
      <c r="O21" s="45"/>
      <c r="P21" s="45"/>
      <c r="Q21" s="45"/>
      <c r="R21" s="45"/>
      <c r="S21" s="45"/>
      <c r="T21" s="45"/>
      <c r="U21" s="45"/>
      <c r="V21" s="45"/>
      <c r="W21" s="45"/>
      <c r="X21" s="45"/>
      <c r="Y21" s="45"/>
    </row>
    <row r="22" spans="2:25">
      <c r="B22" s="41"/>
      <c r="C22" s="46"/>
      <c r="D22" s="46"/>
      <c r="E22" s="46"/>
      <c r="F22" s="46"/>
      <c r="G22" s="46"/>
      <c r="H22" s="45"/>
      <c r="I22" s="45"/>
      <c r="J22" s="45"/>
      <c r="K22" s="45"/>
      <c r="L22" s="45"/>
      <c r="M22" s="45"/>
      <c r="N22" s="45"/>
      <c r="O22" s="45"/>
      <c r="P22" s="45"/>
      <c r="Q22" s="45"/>
      <c r="R22" s="45"/>
      <c r="S22" s="45"/>
      <c r="T22" s="45"/>
      <c r="U22" s="45"/>
      <c r="V22" s="45"/>
      <c r="W22" s="45"/>
      <c r="X22" s="45"/>
      <c r="Y22" s="45"/>
    </row>
    <row r="23" spans="2:25">
      <c r="B23" s="41"/>
      <c r="C23" s="46"/>
      <c r="D23" s="46"/>
      <c r="E23" s="46"/>
      <c r="F23" s="46"/>
      <c r="G23" s="46"/>
      <c r="H23" s="45"/>
      <c r="I23" s="45"/>
      <c r="J23" s="45"/>
      <c r="K23" s="45"/>
      <c r="L23" s="45"/>
      <c r="M23" s="45"/>
      <c r="N23" s="45"/>
      <c r="O23" s="45"/>
      <c r="P23" s="45"/>
      <c r="Q23" s="45"/>
      <c r="R23" s="45"/>
      <c r="S23" s="45"/>
      <c r="T23" s="45"/>
      <c r="U23" s="45"/>
      <c r="V23" s="45"/>
      <c r="W23" s="45"/>
      <c r="X23" s="45"/>
      <c r="Y23" s="45"/>
    </row>
    <row r="24" spans="2:25">
      <c r="B24" s="41"/>
      <c r="C24" s="46" t="s">
        <v>96</v>
      </c>
      <c r="D24" s="46"/>
      <c r="E24" s="46"/>
      <c r="F24" s="46"/>
      <c r="G24" s="46"/>
      <c r="H24" s="45"/>
      <c r="I24" s="45"/>
      <c r="J24" s="45"/>
      <c r="K24" s="45"/>
      <c r="L24" s="45"/>
      <c r="M24" s="45"/>
      <c r="N24" s="45"/>
      <c r="O24" s="45"/>
      <c r="P24" s="45"/>
      <c r="Q24" s="45"/>
      <c r="R24" s="45"/>
      <c r="S24" s="45"/>
      <c r="T24" s="45"/>
      <c r="U24" s="45"/>
      <c r="V24" s="45"/>
      <c r="W24" s="45"/>
      <c r="X24" s="45"/>
      <c r="Y24" s="45"/>
    </row>
    <row r="25" spans="2:25">
      <c r="B25" s="41"/>
      <c r="C25" s="46"/>
      <c r="D25" s="49" t="s">
        <v>71</v>
      </c>
      <c r="E25" s="57">
        <f>Hydrogen!D12</f>
        <v>2.9808500000000002E-2</v>
      </c>
      <c r="F25" s="46" t="s">
        <v>136</v>
      </c>
      <c r="G25" s="46"/>
      <c r="H25" s="45"/>
      <c r="I25" s="45"/>
      <c r="J25" s="45"/>
      <c r="K25" s="45"/>
      <c r="L25" s="45"/>
      <c r="M25" s="45"/>
      <c r="N25" s="45"/>
      <c r="O25" s="45"/>
      <c r="P25" s="45"/>
      <c r="Q25" s="45"/>
      <c r="R25" s="45"/>
      <c r="S25" s="45"/>
      <c r="T25" s="45"/>
      <c r="U25" s="45"/>
      <c r="V25" s="45"/>
      <c r="W25" s="45"/>
      <c r="X25" s="45"/>
      <c r="Y25" s="45"/>
    </row>
    <row r="26" spans="2:25">
      <c r="B26" s="41"/>
      <c r="C26" s="46"/>
      <c r="D26" s="49" t="s">
        <v>32</v>
      </c>
      <c r="E26" s="46">
        <v>7.8E-2</v>
      </c>
      <c r="F26" s="46" t="s">
        <v>34</v>
      </c>
      <c r="G26" s="46"/>
      <c r="H26" s="45"/>
      <c r="I26" s="45"/>
      <c r="J26" s="45"/>
      <c r="K26" s="45"/>
      <c r="L26" s="45"/>
      <c r="M26" s="45"/>
      <c r="N26" s="45"/>
      <c r="O26" s="45"/>
      <c r="P26" s="45"/>
      <c r="Q26" s="45"/>
      <c r="R26" s="45"/>
      <c r="S26" s="45"/>
      <c r="T26" s="45"/>
      <c r="U26" s="45"/>
      <c r="V26" s="45"/>
      <c r="W26" s="45"/>
      <c r="X26" s="45"/>
      <c r="Y26" s="45"/>
    </row>
    <row r="27" spans="2:25">
      <c r="B27" s="41"/>
      <c r="C27" s="46"/>
      <c r="D27" s="46"/>
      <c r="E27" s="46"/>
      <c r="F27" s="46"/>
      <c r="G27" s="46"/>
      <c r="H27" s="45"/>
      <c r="I27" s="45"/>
      <c r="J27" s="45"/>
      <c r="K27" s="45"/>
      <c r="L27" s="45"/>
      <c r="M27" s="45"/>
      <c r="N27" s="45"/>
      <c r="O27" s="45"/>
      <c r="P27" s="45"/>
      <c r="Q27" s="45"/>
      <c r="R27" s="45"/>
      <c r="S27" s="45"/>
      <c r="T27" s="45"/>
      <c r="U27" s="45"/>
      <c r="V27" s="45"/>
      <c r="W27" s="45"/>
      <c r="X27" s="45"/>
      <c r="Y27" s="45"/>
    </row>
    <row r="28" spans="2:25">
      <c r="B28" s="41"/>
      <c r="C28" s="46"/>
      <c r="D28" s="46"/>
      <c r="E28" s="46"/>
      <c r="F28" s="46"/>
      <c r="G28" s="46"/>
      <c r="H28" s="45"/>
      <c r="I28" s="45"/>
      <c r="J28" s="45"/>
      <c r="K28" s="45"/>
      <c r="L28" s="45"/>
      <c r="M28" s="45"/>
      <c r="N28" s="45"/>
      <c r="O28" s="45"/>
      <c r="P28" s="45"/>
      <c r="Q28" s="45"/>
      <c r="R28" s="45"/>
      <c r="S28" s="45"/>
      <c r="T28" s="45"/>
      <c r="U28" s="45"/>
      <c r="V28" s="45"/>
      <c r="W28" s="45"/>
      <c r="X28" s="45"/>
      <c r="Y28" s="45"/>
    </row>
    <row r="29" spans="2:25">
      <c r="B29" s="41"/>
      <c r="C29" s="46"/>
      <c r="D29" s="46"/>
      <c r="E29" s="46"/>
      <c r="F29" s="46"/>
      <c r="G29" s="46"/>
      <c r="H29" s="45"/>
      <c r="I29" s="45"/>
      <c r="J29" s="45"/>
      <c r="K29" s="45"/>
      <c r="L29" s="45"/>
      <c r="M29" s="45"/>
      <c r="N29" s="45"/>
      <c r="O29" s="45"/>
      <c r="P29" s="45"/>
      <c r="Q29" s="45"/>
      <c r="R29" s="45"/>
      <c r="S29" s="45"/>
      <c r="T29" s="45"/>
      <c r="U29" s="45"/>
      <c r="V29" s="45"/>
      <c r="W29" s="45"/>
      <c r="X29" s="45"/>
      <c r="Y29" s="45"/>
    </row>
    <row r="30" spans="2:25">
      <c r="B30" s="41"/>
      <c r="C30" s="46"/>
      <c r="D30" s="46"/>
      <c r="E30" s="46"/>
      <c r="F30" s="46"/>
      <c r="G30" s="46"/>
      <c r="H30" s="45"/>
      <c r="I30" s="45"/>
      <c r="J30" s="45"/>
      <c r="K30" s="45"/>
      <c r="L30" s="45"/>
      <c r="M30" s="45"/>
      <c r="N30" s="45"/>
      <c r="O30" s="45"/>
      <c r="P30" s="45"/>
      <c r="Q30" s="45"/>
      <c r="R30" s="45"/>
      <c r="S30" s="45"/>
      <c r="T30" s="45"/>
      <c r="U30" s="45"/>
      <c r="V30" s="45"/>
      <c r="W30" s="45"/>
      <c r="X30" s="45"/>
      <c r="Y30" s="45"/>
    </row>
    <row r="31" spans="2:25">
      <c r="B31" s="41"/>
      <c r="C31" s="46"/>
      <c r="D31" s="46"/>
      <c r="E31" s="46"/>
      <c r="F31" s="46"/>
      <c r="G31" s="46"/>
      <c r="H31" s="45"/>
      <c r="I31" s="45"/>
      <c r="J31" s="45"/>
      <c r="K31" s="45"/>
      <c r="L31" s="45"/>
      <c r="M31" s="45"/>
      <c r="N31" s="45"/>
      <c r="O31" s="45"/>
      <c r="P31" s="45"/>
      <c r="Q31" s="45"/>
      <c r="R31" s="45"/>
      <c r="S31" s="45"/>
      <c r="T31" s="45"/>
      <c r="U31" s="45"/>
      <c r="V31" s="45"/>
      <c r="W31" s="45"/>
      <c r="X31" s="45"/>
      <c r="Y31" s="45"/>
    </row>
    <row r="32" spans="2:25">
      <c r="B32" s="41"/>
      <c r="C32" s="46" t="s">
        <v>137</v>
      </c>
      <c r="D32" s="31" t="s">
        <v>138</v>
      </c>
      <c r="E32" s="46"/>
      <c r="F32" s="46"/>
      <c r="G32" s="46"/>
      <c r="H32" s="45"/>
      <c r="I32" s="45"/>
      <c r="J32" s="45"/>
      <c r="K32" s="45"/>
      <c r="L32" s="45"/>
      <c r="M32" s="45"/>
      <c r="N32" s="45"/>
      <c r="O32" s="45"/>
      <c r="P32" s="45"/>
      <c r="Q32" s="45"/>
      <c r="R32" s="45"/>
      <c r="S32" s="45"/>
      <c r="T32" s="45"/>
      <c r="U32" s="45"/>
      <c r="V32" s="45"/>
      <c r="W32" s="45"/>
      <c r="X32" s="45"/>
      <c r="Y32" s="45"/>
    </row>
    <row r="33" spans="2:25">
      <c r="B33" s="41"/>
      <c r="C33" s="46"/>
      <c r="D33" s="31"/>
      <c r="E33" s="46"/>
      <c r="F33" s="46"/>
      <c r="G33" s="46"/>
      <c r="H33" s="45"/>
      <c r="I33" s="45"/>
      <c r="J33" s="45"/>
      <c r="K33" s="45"/>
      <c r="L33" s="45"/>
      <c r="M33" s="45"/>
      <c r="N33" s="45"/>
      <c r="O33" s="45"/>
      <c r="P33" s="45"/>
      <c r="Q33" s="45"/>
      <c r="R33" s="45"/>
      <c r="S33" s="45"/>
      <c r="T33" s="45"/>
      <c r="U33" s="45"/>
      <c r="V33" s="45"/>
      <c r="W33" s="45"/>
      <c r="X33" s="45"/>
      <c r="Y33" s="45"/>
    </row>
    <row r="34" spans="2:25">
      <c r="B34" s="41"/>
      <c r="C34" s="46"/>
      <c r="D34" s="46"/>
      <c r="E34" s="46"/>
      <c r="F34" s="46"/>
      <c r="G34" s="46"/>
      <c r="H34" s="45"/>
      <c r="I34" s="45"/>
      <c r="J34" s="45"/>
      <c r="K34" s="45"/>
      <c r="L34" s="45"/>
      <c r="M34" s="45"/>
      <c r="N34" s="45"/>
      <c r="O34" s="45"/>
      <c r="P34" s="45"/>
      <c r="Q34" s="45"/>
      <c r="R34" s="45"/>
      <c r="S34" s="45"/>
      <c r="T34" s="45"/>
      <c r="U34" s="45"/>
      <c r="V34" s="45"/>
      <c r="W34" s="45"/>
      <c r="X34" s="45"/>
      <c r="Y34" s="45"/>
    </row>
    <row r="35" spans="2:25">
      <c r="B35" s="41"/>
      <c r="C35" s="46"/>
      <c r="D35" s="46" t="s">
        <v>140</v>
      </c>
      <c r="E35" s="50">
        <v>0.8</v>
      </c>
      <c r="F35" s="46" t="s">
        <v>141</v>
      </c>
      <c r="G35" s="46" t="s">
        <v>142</v>
      </c>
      <c r="H35" s="51"/>
      <c r="I35" s="45"/>
      <c r="J35" s="45"/>
      <c r="K35" s="45"/>
      <c r="M35" s="45"/>
      <c r="N35" s="45"/>
      <c r="O35" s="45"/>
      <c r="P35" s="45"/>
      <c r="Q35" s="45"/>
      <c r="R35" s="45"/>
      <c r="S35" s="45"/>
      <c r="T35" s="45"/>
      <c r="U35" s="45"/>
      <c r="V35" s="45"/>
      <c r="W35" s="45"/>
      <c r="X35" s="45"/>
      <c r="Y35" s="45"/>
    </row>
    <row r="36" spans="2:25" ht="17" thickBot="1">
      <c r="B36" s="41"/>
      <c r="C36" s="46"/>
      <c r="D36" s="46"/>
      <c r="E36" s="46"/>
      <c r="F36" s="46"/>
      <c r="G36" s="46"/>
      <c r="H36" s="45"/>
      <c r="I36" s="45"/>
      <c r="J36" s="45"/>
      <c r="K36" s="45"/>
      <c r="L36" s="45"/>
      <c r="M36" s="45"/>
      <c r="N36" s="45"/>
      <c r="O36" s="45"/>
      <c r="P36" s="45"/>
      <c r="Q36" s="45"/>
      <c r="R36" s="45"/>
      <c r="S36" s="45"/>
      <c r="T36" s="45"/>
      <c r="U36" s="45"/>
      <c r="V36" s="45"/>
      <c r="W36" s="45"/>
      <c r="X36" s="45"/>
      <c r="Y36" s="45"/>
    </row>
    <row r="37" spans="2:25" ht="17" thickBot="1">
      <c r="B37" s="41"/>
      <c r="C37" s="46"/>
      <c r="D37" s="46" t="s">
        <v>143</v>
      </c>
      <c r="E37" s="88">
        <f>ROUND(E25/E35,7)</f>
        <v>3.7260599999999998E-2</v>
      </c>
      <c r="F37" s="46" t="s">
        <v>136</v>
      </c>
      <c r="G37" s="46" t="s">
        <v>144</v>
      </c>
      <c r="H37" s="45"/>
      <c r="I37" s="45"/>
      <c r="J37" s="45"/>
      <c r="K37" s="45"/>
      <c r="L37" s="45"/>
      <c r="M37" s="45"/>
      <c r="N37" s="45"/>
      <c r="O37" s="45"/>
      <c r="P37" s="45"/>
      <c r="Q37" s="45"/>
      <c r="R37" s="45"/>
      <c r="S37" s="45"/>
      <c r="T37" s="45"/>
      <c r="U37" s="45"/>
      <c r="V37" s="45"/>
      <c r="W37" s="45"/>
      <c r="X37" s="45"/>
      <c r="Y37" s="45"/>
    </row>
    <row r="38" spans="2:25" ht="17" thickBot="1">
      <c r="B38" s="41"/>
      <c r="C38" s="46"/>
      <c r="D38" s="46" t="s">
        <v>145</v>
      </c>
      <c r="E38" s="52">
        <f>ROUND(E26/E35,7)</f>
        <v>9.7500000000000003E-2</v>
      </c>
      <c r="F38" s="46" t="s">
        <v>146</v>
      </c>
      <c r="G38" s="46" t="s">
        <v>147</v>
      </c>
      <c r="H38" s="45"/>
      <c r="I38" s="45"/>
      <c r="J38" s="45"/>
      <c r="K38" s="45"/>
      <c r="L38" s="45"/>
      <c r="M38" s="45"/>
      <c r="N38" s="45"/>
      <c r="O38" s="45"/>
      <c r="P38" s="45"/>
      <c r="Q38" s="45"/>
      <c r="R38" s="45"/>
      <c r="S38" s="45"/>
      <c r="T38" s="45"/>
      <c r="U38" s="45"/>
      <c r="V38" s="45"/>
      <c r="W38" s="45"/>
      <c r="X38" s="45"/>
      <c r="Y38" s="45"/>
    </row>
    <row r="39" spans="2:25">
      <c r="B39" s="41"/>
      <c r="C39" s="46"/>
      <c r="D39" s="46"/>
      <c r="E39" s="46"/>
      <c r="F39" s="46"/>
      <c r="G39" s="46"/>
      <c r="H39" s="45"/>
      <c r="I39" s="45"/>
      <c r="J39" s="45"/>
      <c r="K39" s="45"/>
      <c r="L39" s="45"/>
      <c r="M39" s="45"/>
      <c r="N39" s="45"/>
      <c r="O39" s="45"/>
      <c r="P39" s="45"/>
      <c r="Q39" s="45"/>
      <c r="R39" s="45"/>
      <c r="S39" s="45"/>
      <c r="T39" s="45"/>
      <c r="U39" s="45"/>
      <c r="V39" s="45"/>
      <c r="W39" s="45"/>
      <c r="X39" s="45"/>
      <c r="Y39" s="45"/>
    </row>
    <row r="40" spans="2:25">
      <c r="B40" s="41"/>
      <c r="C40" s="46"/>
      <c r="D40" s="46"/>
      <c r="E40" s="46"/>
      <c r="F40" s="46"/>
      <c r="G40" s="46"/>
      <c r="H40" s="45"/>
      <c r="I40" s="45"/>
      <c r="J40" s="45"/>
      <c r="K40" s="45"/>
      <c r="L40" s="45"/>
      <c r="M40" s="45"/>
      <c r="N40" s="45"/>
      <c r="O40" s="45"/>
      <c r="P40" s="45"/>
      <c r="Q40" s="45"/>
      <c r="R40" s="45"/>
      <c r="S40" s="45"/>
      <c r="T40" s="45"/>
      <c r="U40" s="45"/>
      <c r="V40" s="45"/>
      <c r="W40" s="45"/>
      <c r="X40" s="45"/>
      <c r="Y40" s="45"/>
    </row>
    <row r="41" spans="2:25">
      <c r="B41" s="41"/>
      <c r="C41" s="46"/>
      <c r="D41" s="46"/>
      <c r="E41" s="46"/>
      <c r="F41" s="46"/>
      <c r="G41" s="46"/>
      <c r="H41" s="45"/>
      <c r="I41" s="45"/>
      <c r="J41" s="45"/>
      <c r="K41" s="45"/>
      <c r="L41" s="45"/>
      <c r="M41" s="45"/>
      <c r="N41" s="45"/>
      <c r="O41" s="45"/>
      <c r="P41" s="45"/>
      <c r="Q41" s="45"/>
      <c r="R41" s="45"/>
      <c r="S41" s="45"/>
      <c r="T41" s="45"/>
      <c r="U41" s="45"/>
      <c r="V41" s="45"/>
      <c r="W41" s="45"/>
      <c r="X41" s="45"/>
      <c r="Y41" s="45"/>
    </row>
    <row r="42" spans="2:25">
      <c r="B42" s="41"/>
      <c r="C42" s="46"/>
      <c r="D42" s="46"/>
      <c r="E42" s="46"/>
      <c r="F42" s="46"/>
      <c r="G42" s="46"/>
      <c r="H42" s="45"/>
      <c r="I42" s="45"/>
      <c r="J42" s="45"/>
      <c r="K42" s="45"/>
      <c r="L42" s="45"/>
      <c r="M42" s="45"/>
      <c r="N42" s="45"/>
      <c r="O42" s="45"/>
      <c r="P42" s="45"/>
      <c r="Q42" s="45"/>
      <c r="R42" s="45"/>
      <c r="S42" s="45"/>
      <c r="T42" s="45"/>
      <c r="U42" s="45"/>
      <c r="V42" s="45"/>
      <c r="W42" s="45"/>
      <c r="X42" s="45"/>
      <c r="Y42" s="45"/>
    </row>
    <row r="43" spans="2:25">
      <c r="B43" s="41"/>
      <c r="C43" s="46"/>
      <c r="D43" s="46"/>
      <c r="E43" s="46"/>
      <c r="F43" s="46"/>
      <c r="G43" s="46"/>
      <c r="H43" s="45"/>
      <c r="I43" s="45"/>
      <c r="J43" s="45"/>
      <c r="K43" s="45"/>
      <c r="L43" s="45"/>
      <c r="M43" s="45"/>
      <c r="N43" s="45"/>
      <c r="O43" s="45"/>
      <c r="P43" s="45"/>
      <c r="Q43" s="45"/>
      <c r="R43" s="45"/>
      <c r="S43" s="45"/>
      <c r="T43" s="45"/>
      <c r="U43" s="45"/>
      <c r="V43" s="45"/>
      <c r="W43" s="45"/>
      <c r="X43" s="45"/>
      <c r="Y43" s="45"/>
    </row>
    <row r="44" spans="2:25">
      <c r="B44" s="41"/>
      <c r="C44" s="46"/>
      <c r="D44" s="46"/>
      <c r="E44" s="46"/>
      <c r="F44" s="46"/>
      <c r="G44" s="46"/>
      <c r="H44" s="46"/>
      <c r="I44" s="45"/>
      <c r="J44" s="45"/>
      <c r="K44" s="45"/>
      <c r="L44" s="45"/>
      <c r="M44" s="45"/>
      <c r="N44" s="45"/>
      <c r="O44" s="45"/>
      <c r="P44" s="45"/>
      <c r="Q44" s="45"/>
      <c r="R44" s="45"/>
      <c r="S44" s="45"/>
      <c r="T44" s="45"/>
      <c r="U44" s="45"/>
      <c r="V44" s="45"/>
      <c r="W44" s="45"/>
      <c r="X44" s="45"/>
      <c r="Y44" s="45"/>
    </row>
    <row r="45" spans="2:25">
      <c r="B45" s="41"/>
      <c r="C45" s="46"/>
      <c r="D45" s="46"/>
      <c r="E45" s="46"/>
      <c r="F45" s="46"/>
      <c r="G45" s="46"/>
      <c r="H45" s="45"/>
      <c r="I45" s="45"/>
      <c r="J45" s="45"/>
      <c r="K45" s="45"/>
      <c r="L45" s="45"/>
      <c r="M45" s="45"/>
      <c r="N45" s="45"/>
      <c r="O45" s="45"/>
      <c r="P45" s="45"/>
      <c r="Q45" s="45"/>
      <c r="R45" s="45"/>
      <c r="S45" s="45"/>
      <c r="T45" s="45"/>
      <c r="U45" s="45"/>
      <c r="V45" s="45"/>
      <c r="W45" s="45"/>
      <c r="X45" s="45"/>
      <c r="Y45" s="45"/>
    </row>
    <row r="46" spans="2:25">
      <c r="B46" s="41"/>
      <c r="C46" s="46"/>
      <c r="D46" s="46"/>
      <c r="E46" s="46"/>
      <c r="F46" s="46"/>
      <c r="G46" s="46"/>
      <c r="H46" s="45"/>
      <c r="I46" s="45"/>
      <c r="J46" s="45"/>
      <c r="K46" s="45"/>
      <c r="L46" s="45"/>
      <c r="M46" s="45"/>
      <c r="N46" s="45"/>
      <c r="O46" s="45"/>
      <c r="P46" s="45"/>
      <c r="Q46" s="45"/>
      <c r="R46" s="45"/>
      <c r="S46" s="45"/>
      <c r="T46" s="45"/>
      <c r="U46" s="45"/>
      <c r="V46" s="45"/>
      <c r="W46" s="45"/>
      <c r="X46" s="45"/>
      <c r="Y46" s="45"/>
    </row>
    <row r="47" spans="2:25">
      <c r="B47" s="41"/>
      <c r="C47" s="46"/>
      <c r="D47" s="46"/>
      <c r="E47" s="46"/>
      <c r="F47" s="46"/>
      <c r="G47" s="46"/>
      <c r="H47" s="45"/>
      <c r="I47"/>
      <c r="J47" s="45"/>
      <c r="K47" s="45"/>
      <c r="L47" s="45"/>
      <c r="M47" s="45"/>
      <c r="N47" s="45"/>
      <c r="O47" s="45"/>
      <c r="P47" s="45"/>
      <c r="Q47" s="45"/>
      <c r="R47" s="45"/>
      <c r="S47" s="45"/>
      <c r="T47" s="45"/>
      <c r="U47" s="45"/>
      <c r="V47" s="45"/>
      <c r="W47" s="45"/>
      <c r="X47" s="45"/>
      <c r="Y47" s="45"/>
    </row>
    <row r="48" spans="2:25">
      <c r="B48" s="41"/>
      <c r="C48" s="46"/>
      <c r="D48" s="46"/>
      <c r="E48" s="46"/>
      <c r="F48" s="46"/>
      <c r="G48" s="46"/>
      <c r="H48" s="45"/>
      <c r="I48"/>
      <c r="J48" s="45"/>
      <c r="K48" s="45"/>
      <c r="L48" s="45"/>
      <c r="M48" s="45"/>
      <c r="N48" s="45"/>
      <c r="O48" s="45"/>
      <c r="P48" s="45"/>
      <c r="Q48" s="45"/>
      <c r="R48" s="45"/>
      <c r="S48" s="45"/>
      <c r="T48" s="45"/>
      <c r="U48" s="45"/>
      <c r="V48" s="45"/>
      <c r="W48" s="45"/>
      <c r="X48" s="45"/>
      <c r="Y48" s="45"/>
    </row>
    <row r="49" spans="2:25">
      <c r="B49" s="41"/>
      <c r="C49" s="46"/>
      <c r="D49" s="46"/>
      <c r="E49" s="46"/>
      <c r="F49" s="46"/>
      <c r="G49" s="46"/>
      <c r="H49" s="45"/>
      <c r="I49" s="45"/>
      <c r="J49" s="45"/>
      <c r="K49" s="45"/>
      <c r="L49" s="45"/>
      <c r="M49" s="45"/>
      <c r="N49" s="45"/>
      <c r="O49" s="45"/>
      <c r="P49" s="45"/>
      <c r="Q49" s="45"/>
      <c r="R49" s="45"/>
      <c r="S49" s="45"/>
      <c r="T49" s="45"/>
      <c r="U49" s="45"/>
      <c r="V49" s="45"/>
      <c r="W49" s="45"/>
      <c r="X49" s="45"/>
      <c r="Y49" s="45"/>
    </row>
    <row r="50" spans="2:25">
      <c r="B50" s="41"/>
      <c r="C50" s="46"/>
      <c r="D50" s="46"/>
      <c r="E50" s="46"/>
      <c r="F50" s="46"/>
      <c r="G50" s="46"/>
      <c r="H50" s="45"/>
      <c r="I50" s="45"/>
      <c r="J50" s="45"/>
      <c r="K50" s="45"/>
      <c r="L50" s="45"/>
      <c r="M50" s="45"/>
      <c r="N50" s="45"/>
      <c r="O50" s="45"/>
      <c r="P50" s="45"/>
      <c r="Q50" s="45"/>
      <c r="R50" s="45"/>
      <c r="S50" s="45"/>
      <c r="T50" s="45"/>
      <c r="U50" s="45"/>
      <c r="V50" s="45"/>
      <c r="W50" s="45"/>
      <c r="X50" s="45"/>
      <c r="Y50" s="45"/>
    </row>
    <row r="51" spans="2:25">
      <c r="B51" s="41"/>
      <c r="C51" s="46"/>
      <c r="D51" s="46"/>
      <c r="E51" s="46"/>
      <c r="F51" s="46"/>
      <c r="G51" s="46"/>
      <c r="H51" s="45"/>
      <c r="I51" s="45"/>
      <c r="J51" s="45"/>
      <c r="K51" s="45"/>
      <c r="L51" s="45"/>
      <c r="M51" s="45"/>
      <c r="N51" s="45"/>
      <c r="O51" s="45"/>
      <c r="Q51" s="45"/>
      <c r="R51" s="45"/>
      <c r="S51" s="45"/>
      <c r="T51" s="45"/>
      <c r="U51" s="45"/>
      <c r="V51" s="45"/>
      <c r="W51" s="45"/>
      <c r="X51" s="45"/>
      <c r="Y51" s="45"/>
    </row>
    <row r="52" spans="2:25">
      <c r="B52" s="41"/>
      <c r="C52" s="46"/>
      <c r="D52" s="46"/>
      <c r="E52" s="46"/>
      <c r="F52" s="46"/>
      <c r="G52" s="46"/>
      <c r="H52" s="45"/>
      <c r="I52" s="45"/>
      <c r="J52" s="45"/>
      <c r="K52" s="45"/>
      <c r="L52" s="45"/>
      <c r="M52" s="45"/>
      <c r="N52" s="45"/>
      <c r="O52" s="45"/>
      <c r="P52" s="45"/>
      <c r="Q52" s="45"/>
      <c r="R52" s="45"/>
      <c r="S52" s="45"/>
      <c r="T52" s="45"/>
      <c r="U52" s="45"/>
      <c r="V52" s="45"/>
      <c r="W52" s="45"/>
      <c r="X52" s="45"/>
      <c r="Y52" s="45"/>
    </row>
    <row r="53" spans="2:25">
      <c r="B53" s="41"/>
      <c r="C53" s="46"/>
      <c r="D53" s="46"/>
      <c r="E53" s="46"/>
      <c r="F53" s="46"/>
      <c r="G53" s="46"/>
      <c r="H53" s="45"/>
      <c r="I53" s="53"/>
      <c r="J53" s="45"/>
      <c r="K53" s="45"/>
      <c r="L53" s="45"/>
      <c r="M53" s="45"/>
      <c r="N53" s="45"/>
      <c r="O53" s="45"/>
      <c r="P53" s="45"/>
      <c r="Q53" s="45"/>
      <c r="R53" s="45"/>
      <c r="S53" s="45"/>
      <c r="T53" s="45"/>
      <c r="U53" s="45"/>
      <c r="V53" s="45"/>
      <c r="W53" s="45"/>
      <c r="X53" s="45"/>
      <c r="Y53" s="45"/>
    </row>
    <row r="54" spans="2:25">
      <c r="B54" s="41"/>
      <c r="C54" s="46"/>
      <c r="D54" s="46"/>
      <c r="E54" s="46"/>
      <c r="F54" s="46"/>
      <c r="G54" s="46"/>
      <c r="H54" s="45"/>
      <c r="J54" s="45"/>
      <c r="K54" s="45"/>
      <c r="L54" s="45"/>
      <c r="M54" s="45"/>
      <c r="N54" s="45"/>
      <c r="O54" s="45"/>
      <c r="P54" s="45"/>
      <c r="Q54" s="45"/>
      <c r="R54" s="45"/>
      <c r="S54" s="45"/>
      <c r="T54" s="45"/>
      <c r="U54" s="45"/>
      <c r="V54" s="45"/>
      <c r="W54" s="45"/>
      <c r="X54" s="45"/>
      <c r="Y54" s="45"/>
    </row>
    <row r="55" spans="2:25">
      <c r="B55" s="41"/>
      <c r="C55" s="45"/>
      <c r="D55" s="46"/>
      <c r="E55" s="44"/>
      <c r="F55" s="45"/>
      <c r="G55" s="45"/>
      <c r="H55" s="45"/>
      <c r="I55" s="45"/>
      <c r="J55" s="45"/>
      <c r="K55" s="45"/>
      <c r="L55" s="45"/>
      <c r="M55" s="45"/>
      <c r="N55" s="45"/>
      <c r="O55" s="45"/>
      <c r="P55" s="45"/>
      <c r="Q55" s="45"/>
      <c r="R55" s="45"/>
      <c r="S55" s="45"/>
      <c r="T55" s="45"/>
      <c r="U55" s="45"/>
      <c r="V55" s="45"/>
      <c r="W55" s="45"/>
      <c r="X55" s="45"/>
      <c r="Y55" s="45"/>
    </row>
    <row r="56" spans="2:25">
      <c r="B56" s="41"/>
      <c r="C56" s="45"/>
      <c r="D56" s="46"/>
      <c r="E56" s="44"/>
      <c r="F56" s="45"/>
      <c r="G56" s="45"/>
      <c r="H56" s="45"/>
      <c r="J56" s="45"/>
      <c r="K56" s="45"/>
      <c r="L56" s="45"/>
      <c r="M56" s="45"/>
      <c r="N56" s="45"/>
      <c r="O56" s="45"/>
      <c r="P56" s="45"/>
      <c r="Q56" s="45"/>
      <c r="R56" s="45"/>
      <c r="S56" s="45"/>
      <c r="T56" s="45"/>
      <c r="U56" s="45"/>
      <c r="V56" s="45"/>
      <c r="W56" s="45"/>
      <c r="X56" s="45"/>
      <c r="Y56" s="45"/>
    </row>
    <row r="57" spans="2:25">
      <c r="B57" s="41"/>
      <c r="C57" s="45"/>
      <c r="D57" s="46"/>
      <c r="E57" s="44"/>
      <c r="F57" s="45"/>
      <c r="G57" s="45"/>
      <c r="H57" s="45"/>
      <c r="I57" s="45"/>
      <c r="J57" s="45"/>
      <c r="K57" s="45"/>
      <c r="L57" s="45"/>
      <c r="M57" s="45"/>
      <c r="N57" s="45"/>
      <c r="O57" s="45"/>
      <c r="P57" s="45"/>
      <c r="Q57" s="45"/>
      <c r="R57" s="45"/>
      <c r="S57" s="45"/>
      <c r="T57" s="45"/>
      <c r="U57" s="45"/>
      <c r="V57" s="45"/>
      <c r="W57" s="45"/>
      <c r="X57" s="45"/>
      <c r="Y57" s="45"/>
    </row>
    <row r="58" spans="2:25">
      <c r="B58" s="41"/>
      <c r="C58" s="45"/>
      <c r="D58" s="46"/>
      <c r="E58" s="44"/>
      <c r="F58" s="44"/>
      <c r="G58" s="45"/>
      <c r="H58" s="45"/>
      <c r="I58" s="45"/>
      <c r="K58" s="45"/>
      <c r="L58" s="45"/>
      <c r="M58" s="45"/>
      <c r="N58" s="45"/>
      <c r="O58" s="45"/>
      <c r="P58" s="45"/>
      <c r="Q58" s="45"/>
      <c r="R58" s="45"/>
      <c r="S58" s="45"/>
      <c r="T58" s="45"/>
      <c r="U58" s="45"/>
      <c r="V58" s="45"/>
      <c r="W58" s="45"/>
      <c r="X58" s="45"/>
      <c r="Y58" s="45"/>
    </row>
    <row r="59" spans="2:25">
      <c r="B59" s="41"/>
      <c r="C59" s="45"/>
      <c r="D59" s="46"/>
      <c r="E59" s="44"/>
      <c r="F59" s="45"/>
      <c r="G59" s="45"/>
      <c r="H59" s="45"/>
      <c r="I59" s="45"/>
      <c r="K59" s="45"/>
      <c r="L59" s="45"/>
      <c r="M59" s="45"/>
      <c r="N59" s="45"/>
      <c r="O59" s="45"/>
      <c r="P59" s="45"/>
      <c r="Q59" s="45"/>
      <c r="R59" s="45"/>
      <c r="S59" s="45"/>
      <c r="T59" s="45"/>
      <c r="U59" s="45"/>
      <c r="V59" s="45"/>
      <c r="W59" s="45"/>
      <c r="X59" s="45"/>
      <c r="Y59" s="45"/>
    </row>
    <row r="60" spans="2:25">
      <c r="B60" s="41"/>
      <c r="C60" s="45"/>
      <c r="D60" s="46"/>
      <c r="E60" s="44"/>
      <c r="F60" s="45"/>
      <c r="G60" s="45"/>
      <c r="H60" s="45"/>
      <c r="I60" s="45"/>
      <c r="J60" s="45"/>
      <c r="K60" s="45"/>
      <c r="L60" s="45"/>
      <c r="M60" s="45"/>
      <c r="N60" s="45"/>
      <c r="O60" s="45"/>
      <c r="P60" s="45"/>
      <c r="Q60" s="45"/>
      <c r="R60" s="45"/>
      <c r="S60" s="45"/>
      <c r="T60" s="45"/>
      <c r="U60" s="45"/>
      <c r="V60" s="45"/>
      <c r="W60" s="45"/>
      <c r="X60" s="45"/>
      <c r="Y60" s="45"/>
    </row>
    <row r="61" spans="2:25">
      <c r="B61" s="41"/>
      <c r="C61" s="45"/>
      <c r="D61" s="46"/>
      <c r="E61" s="44"/>
      <c r="F61" s="44"/>
      <c r="G61" s="46"/>
      <c r="H61" s="45"/>
      <c r="I61" s="45"/>
      <c r="J61" s="45"/>
      <c r="K61" s="45"/>
      <c r="L61" s="45"/>
      <c r="M61" s="45"/>
      <c r="N61" s="45"/>
      <c r="O61" s="45"/>
      <c r="P61" s="45"/>
      <c r="Q61" s="45"/>
      <c r="R61" s="45"/>
      <c r="S61" s="45"/>
      <c r="T61" s="45"/>
      <c r="U61" s="45"/>
      <c r="V61" s="45"/>
      <c r="W61" s="45"/>
      <c r="X61" s="45"/>
      <c r="Y61" s="45"/>
    </row>
    <row r="62" spans="2:25">
      <c r="B62" s="41"/>
      <c r="C62" s="45"/>
      <c r="D62" s="46"/>
      <c r="E62" s="54"/>
      <c r="F62" s="44"/>
      <c r="G62" s="46"/>
      <c r="H62" s="51"/>
      <c r="I62" s="46"/>
      <c r="J62" s="45"/>
      <c r="K62" s="45"/>
      <c r="L62" s="45"/>
      <c r="M62" s="45"/>
      <c r="N62" s="45"/>
      <c r="O62" s="45"/>
      <c r="P62" s="45"/>
      <c r="Q62" s="45"/>
      <c r="R62" s="45"/>
      <c r="S62" s="45"/>
      <c r="T62" s="45"/>
      <c r="U62" s="45"/>
      <c r="V62" s="45"/>
      <c r="W62" s="45"/>
      <c r="X62" s="45"/>
      <c r="Y62" s="45"/>
    </row>
    <row r="63" spans="2:25">
      <c r="B63" s="41"/>
      <c r="C63" s="45"/>
      <c r="D63" s="46"/>
      <c r="E63" s="54"/>
      <c r="F63" s="44"/>
      <c r="G63" s="46"/>
      <c r="H63" s="45"/>
      <c r="I63" s="55"/>
      <c r="J63" s="45"/>
      <c r="K63" s="45"/>
      <c r="L63" s="45"/>
      <c r="M63" s="45"/>
      <c r="N63" s="45"/>
      <c r="O63" s="45"/>
      <c r="P63" s="45"/>
      <c r="Q63" s="45"/>
      <c r="R63" s="45"/>
      <c r="S63" s="45"/>
      <c r="T63" s="45"/>
      <c r="U63" s="45"/>
      <c r="V63" s="45"/>
      <c r="W63" s="45"/>
      <c r="X63" s="45"/>
      <c r="Y63" s="45"/>
    </row>
    <row r="64" spans="2:25">
      <c r="B64" s="41"/>
      <c r="C64" s="45"/>
      <c r="D64" s="45"/>
      <c r="E64" s="45"/>
      <c r="F64" s="45"/>
      <c r="G64" s="45"/>
      <c r="H64" s="45"/>
      <c r="J64" s="45"/>
      <c r="K64" s="45"/>
      <c r="L64" s="45"/>
      <c r="M64" s="45"/>
      <c r="N64" s="45"/>
      <c r="O64" s="45"/>
      <c r="P64" s="45"/>
      <c r="Q64" s="45"/>
      <c r="R64" s="45"/>
      <c r="S64" s="45"/>
      <c r="T64" s="45"/>
      <c r="U64" s="45"/>
      <c r="V64" s="45"/>
      <c r="W64" s="45"/>
      <c r="X64" s="45"/>
      <c r="Y64" s="45"/>
    </row>
    <row r="65" spans="2:25">
      <c r="B65" s="41"/>
      <c r="C65" s="45"/>
      <c r="D65" s="51"/>
      <c r="E65" s="45"/>
      <c r="F65" s="45"/>
      <c r="G65" s="45"/>
      <c r="H65" s="45"/>
      <c r="I65" s="45"/>
      <c r="J65" s="45"/>
      <c r="K65" s="45"/>
      <c r="L65" s="45"/>
      <c r="M65" s="45"/>
      <c r="N65" s="45"/>
      <c r="O65" s="45"/>
      <c r="P65" s="45"/>
      <c r="Q65" s="45"/>
      <c r="R65" s="45"/>
      <c r="S65" s="45"/>
      <c r="T65" s="45"/>
      <c r="U65" s="45"/>
      <c r="V65" s="45"/>
      <c r="W65" s="45"/>
      <c r="X65" s="45"/>
      <c r="Y65" s="45"/>
    </row>
    <row r="66" spans="2:25">
      <c r="B66" s="41"/>
      <c r="C66" s="45"/>
      <c r="D66" s="45"/>
      <c r="E66" s="45"/>
      <c r="F66" s="45"/>
      <c r="G66" s="45"/>
      <c r="H66" s="45"/>
      <c r="I66" s="45"/>
      <c r="J66" s="45"/>
      <c r="K66" s="45"/>
      <c r="L66" s="45"/>
      <c r="M66" s="45"/>
      <c r="N66" s="45"/>
      <c r="O66" s="45"/>
      <c r="P66" s="45"/>
      <c r="Q66" s="45"/>
      <c r="R66" s="45"/>
      <c r="S66" s="45"/>
      <c r="T66" s="45"/>
      <c r="U66" s="45"/>
      <c r="V66" s="45"/>
      <c r="W66" s="45"/>
      <c r="X66" s="45"/>
      <c r="Y66" s="45"/>
    </row>
    <row r="67" spans="2:25">
      <c r="B67" s="41"/>
      <c r="C67" s="45"/>
      <c r="D67" s="45"/>
      <c r="E67" s="45"/>
      <c r="F67" s="45"/>
      <c r="G67" s="45"/>
      <c r="H67" s="45"/>
      <c r="I67" s="45"/>
      <c r="J67" s="45"/>
      <c r="K67" s="45"/>
      <c r="L67" s="45"/>
      <c r="M67" s="45"/>
      <c r="N67" s="45"/>
      <c r="O67" s="45"/>
      <c r="P67" s="45"/>
      <c r="Q67" s="45"/>
      <c r="R67" s="45"/>
      <c r="S67" s="45"/>
      <c r="T67" s="45"/>
      <c r="U67" s="45"/>
      <c r="V67" s="45"/>
      <c r="W67" s="45"/>
      <c r="X67" s="45"/>
      <c r="Y67" s="45"/>
    </row>
    <row r="68" spans="2:25">
      <c r="B68" s="41"/>
      <c r="C68" s="45"/>
      <c r="D68" s="45"/>
      <c r="E68" s="45"/>
      <c r="F68" s="45"/>
      <c r="G68" s="45"/>
      <c r="H68" s="45"/>
      <c r="J68" s="45"/>
      <c r="K68" s="45"/>
      <c r="L68" s="45"/>
      <c r="M68" s="45"/>
      <c r="N68" s="45"/>
      <c r="O68" s="45"/>
      <c r="P68" s="45"/>
      <c r="Q68" s="45"/>
      <c r="R68" s="45"/>
      <c r="S68" s="45"/>
      <c r="T68" s="45"/>
      <c r="U68" s="45"/>
      <c r="V68" s="45"/>
      <c r="W68" s="45"/>
      <c r="X68" s="45"/>
      <c r="Y68" s="45"/>
    </row>
    <row r="69" spans="2:25">
      <c r="B69" s="41"/>
      <c r="C69" s="45"/>
      <c r="D69" s="45"/>
      <c r="E69" s="45"/>
      <c r="F69" s="45"/>
      <c r="G69" s="45"/>
      <c r="H69" s="45"/>
      <c r="I69" s="45"/>
      <c r="J69" s="45"/>
      <c r="K69" s="45"/>
      <c r="L69" s="45"/>
      <c r="M69" s="45"/>
      <c r="N69" s="45"/>
      <c r="O69" s="45"/>
      <c r="P69" s="45"/>
      <c r="Q69" s="45"/>
      <c r="R69" s="45"/>
      <c r="S69" s="45"/>
      <c r="T69" s="45"/>
      <c r="U69" s="45"/>
      <c r="V69" s="45"/>
      <c r="W69" s="45"/>
      <c r="X69" s="45"/>
      <c r="Y69" s="45"/>
    </row>
    <row r="70" spans="2:25">
      <c r="B70" s="41"/>
      <c r="C70" s="56"/>
      <c r="D70" s="56"/>
      <c r="E70" s="56"/>
      <c r="F70" s="56"/>
      <c r="G70" s="56"/>
      <c r="H70" s="45"/>
      <c r="I70" s="45"/>
      <c r="J70" s="45"/>
      <c r="K70" s="45"/>
      <c r="L70" s="45"/>
      <c r="M70" s="45"/>
      <c r="N70" s="45"/>
      <c r="O70" s="45"/>
      <c r="P70" s="45"/>
      <c r="Q70" s="45"/>
      <c r="R70" s="45"/>
      <c r="S70" s="45"/>
      <c r="T70" s="45"/>
      <c r="U70" s="45"/>
      <c r="V70" s="45"/>
      <c r="W70" s="45"/>
      <c r="X70" s="45"/>
      <c r="Y70" s="45"/>
    </row>
    <row r="71" spans="2:25">
      <c r="B71" s="41"/>
      <c r="C71" s="56"/>
      <c r="D71" s="45"/>
      <c r="E71" s="56"/>
      <c r="F71" s="56"/>
      <c r="G71" s="56"/>
      <c r="H71" s="56"/>
      <c r="I71" s="56"/>
      <c r="J71" s="56"/>
      <c r="K71" s="56"/>
      <c r="L71" s="56"/>
      <c r="M71" s="56"/>
      <c r="N71" s="56"/>
      <c r="O71" s="56"/>
      <c r="P71" s="56"/>
      <c r="Q71" s="56"/>
      <c r="R71" s="56"/>
      <c r="S71" s="56"/>
      <c r="T71" s="56"/>
      <c r="U71" s="56"/>
      <c r="V71" s="56"/>
      <c r="W71" s="56"/>
      <c r="X71" s="56"/>
      <c r="Y71" s="56"/>
    </row>
    <row r="72" spans="2:25">
      <c r="B72" s="41"/>
      <c r="C72" s="56"/>
      <c r="D72" s="45"/>
      <c r="E72" s="56"/>
      <c r="F72" s="56"/>
      <c r="G72" s="56"/>
      <c r="H72" s="56"/>
      <c r="I72" s="56"/>
      <c r="J72" s="56"/>
      <c r="K72" s="56"/>
      <c r="L72" s="56"/>
      <c r="M72" s="56"/>
      <c r="N72" s="56"/>
      <c r="O72" s="56"/>
      <c r="P72" s="56"/>
      <c r="Q72" s="56"/>
      <c r="R72" s="56"/>
      <c r="S72" s="56"/>
      <c r="T72" s="56"/>
      <c r="U72" s="56"/>
      <c r="V72" s="56"/>
      <c r="W72" s="56"/>
      <c r="X72" s="56"/>
      <c r="Y72" s="56"/>
    </row>
    <row r="73" spans="2:25">
      <c r="B73" s="41"/>
      <c r="C73" s="56"/>
      <c r="D73" s="45"/>
      <c r="E73" s="56"/>
      <c r="F73" s="56"/>
      <c r="G73" s="56"/>
      <c r="H73" s="56"/>
      <c r="I73" s="56"/>
      <c r="J73" s="56"/>
      <c r="K73" s="56"/>
      <c r="L73" s="56"/>
      <c r="M73" s="56"/>
      <c r="N73" s="56"/>
      <c r="O73" s="56"/>
      <c r="P73" s="56"/>
      <c r="Q73" s="56"/>
      <c r="R73" s="56"/>
      <c r="S73" s="56"/>
      <c r="T73" s="56"/>
      <c r="U73" s="56"/>
      <c r="V73" s="56"/>
      <c r="W73" s="56"/>
      <c r="X73" s="56"/>
      <c r="Y73" s="56"/>
    </row>
    <row r="74" spans="2:25">
      <c r="B74" s="41"/>
      <c r="C74" s="56"/>
      <c r="D74" s="45"/>
      <c r="E74" s="56"/>
      <c r="F74" s="56"/>
      <c r="G74" s="56"/>
      <c r="H74" s="56"/>
      <c r="I74" s="56"/>
      <c r="J74" s="56"/>
      <c r="K74" s="56"/>
      <c r="L74" s="56"/>
      <c r="M74" s="56"/>
      <c r="N74" s="56"/>
      <c r="O74" s="56"/>
      <c r="P74" s="56"/>
      <c r="Q74" s="56"/>
      <c r="R74" s="56"/>
      <c r="S74" s="56"/>
      <c r="T74" s="56"/>
      <c r="U74" s="56"/>
      <c r="V74" s="56"/>
      <c r="W74" s="56"/>
      <c r="X74" s="56"/>
      <c r="Y74" s="56"/>
    </row>
    <row r="75" spans="2:25">
      <c r="B75" s="41"/>
      <c r="C75" s="56"/>
      <c r="D75" s="45"/>
      <c r="E75" s="56"/>
      <c r="F75" s="56"/>
      <c r="G75" s="56"/>
      <c r="H75" s="56"/>
      <c r="I75" s="56"/>
      <c r="J75" s="56"/>
      <c r="K75" s="56"/>
      <c r="L75" s="56"/>
      <c r="M75" s="56"/>
      <c r="N75" s="56"/>
      <c r="O75" s="56"/>
      <c r="P75" s="56"/>
      <c r="Q75" s="56"/>
      <c r="R75" s="56"/>
      <c r="S75" s="56"/>
      <c r="T75" s="56"/>
      <c r="U75" s="56"/>
      <c r="V75" s="56"/>
      <c r="W75" s="56"/>
      <c r="X75" s="56"/>
      <c r="Y75" s="56"/>
    </row>
    <row r="76" spans="2:25">
      <c r="B76" s="41"/>
      <c r="C76" s="56"/>
      <c r="D76" s="45"/>
      <c r="E76" s="56"/>
      <c r="F76" s="56"/>
      <c r="G76" s="56"/>
      <c r="H76" s="56"/>
      <c r="I76" s="56"/>
      <c r="J76" s="56"/>
      <c r="K76" s="56"/>
      <c r="L76" s="56"/>
      <c r="M76" s="56"/>
      <c r="N76" s="56"/>
      <c r="O76" s="56"/>
      <c r="P76" s="56"/>
      <c r="Q76" s="56"/>
      <c r="R76" s="56"/>
      <c r="S76" s="56"/>
      <c r="T76" s="56"/>
      <c r="U76" s="56"/>
      <c r="V76" s="56"/>
      <c r="W76" s="56"/>
      <c r="X76" s="56"/>
      <c r="Y76" s="56"/>
    </row>
    <row r="77" spans="2:25">
      <c r="B77" s="41"/>
      <c r="C77" s="56"/>
      <c r="D77" s="56"/>
      <c r="E77" s="56"/>
      <c r="F77" s="56"/>
      <c r="G77" s="56"/>
      <c r="H77" s="56"/>
      <c r="I77" s="56"/>
      <c r="J77" s="56"/>
      <c r="K77" s="56"/>
      <c r="L77" s="56"/>
      <c r="M77" s="56"/>
      <c r="N77" s="56"/>
      <c r="O77" s="56"/>
      <c r="P77" s="56"/>
      <c r="Q77" s="56"/>
      <c r="R77" s="56"/>
      <c r="S77" s="56"/>
      <c r="T77" s="56"/>
      <c r="U77" s="56"/>
      <c r="V77" s="56"/>
      <c r="W77" s="56"/>
      <c r="X77" s="56"/>
      <c r="Y77" s="56"/>
    </row>
    <row r="78" spans="2:25">
      <c r="B78" s="41"/>
      <c r="C78" s="56"/>
      <c r="D78" s="56"/>
      <c r="E78" s="56"/>
      <c r="F78" s="56"/>
      <c r="G78" s="56"/>
      <c r="H78" s="56"/>
      <c r="I78" s="56"/>
      <c r="J78" s="56"/>
      <c r="K78" s="56"/>
      <c r="L78" s="56"/>
      <c r="M78" s="56"/>
      <c r="N78" s="56"/>
      <c r="O78" s="56"/>
      <c r="P78" s="56"/>
      <c r="Q78" s="56"/>
      <c r="R78" s="56"/>
      <c r="S78" s="56"/>
      <c r="T78" s="56"/>
      <c r="U78" s="56"/>
      <c r="V78" s="56"/>
      <c r="W78" s="56"/>
      <c r="X78" s="56"/>
      <c r="Y78" s="56"/>
    </row>
    <row r="79" spans="2:25">
      <c r="B79" s="41"/>
      <c r="C79" s="56"/>
      <c r="D79" s="56"/>
      <c r="E79" s="56"/>
      <c r="F79" s="56"/>
      <c r="G79" s="56"/>
      <c r="H79" s="56"/>
      <c r="I79" s="56"/>
      <c r="J79" s="56"/>
      <c r="K79" s="56"/>
      <c r="L79" s="56"/>
      <c r="M79" s="56"/>
      <c r="N79" s="56"/>
      <c r="O79" s="56"/>
      <c r="P79" s="56"/>
      <c r="Q79" s="56"/>
      <c r="R79" s="56"/>
      <c r="S79" s="56"/>
      <c r="T79" s="56"/>
      <c r="U79" s="56"/>
      <c r="V79" s="56"/>
      <c r="W79" s="56"/>
      <c r="X79" s="56"/>
      <c r="Y79" s="56"/>
    </row>
    <row r="80" spans="2:25">
      <c r="B80" s="41"/>
      <c r="C80" s="56"/>
      <c r="D80" s="56"/>
      <c r="E80" s="56"/>
      <c r="F80" s="56"/>
      <c r="G80" s="56"/>
      <c r="H80" s="56"/>
      <c r="I80" s="56"/>
      <c r="J80" s="56"/>
      <c r="K80" s="56"/>
      <c r="L80" s="56"/>
      <c r="M80" s="56"/>
      <c r="N80" s="56"/>
      <c r="O80" s="56"/>
      <c r="P80" s="56"/>
      <c r="Q80" s="56"/>
      <c r="R80" s="56"/>
      <c r="S80" s="56"/>
      <c r="T80" s="56"/>
      <c r="U80" s="56"/>
      <c r="V80" s="56"/>
      <c r="W80" s="56"/>
      <c r="X80" s="56"/>
      <c r="Y80" s="56"/>
    </row>
    <row r="81" spans="2:25">
      <c r="B81" s="41"/>
      <c r="C81" s="56"/>
      <c r="D81" s="56"/>
      <c r="E81" s="56"/>
      <c r="F81" s="56"/>
      <c r="G81" s="56"/>
      <c r="H81" s="56"/>
      <c r="J81" s="56"/>
      <c r="K81" s="56"/>
      <c r="L81" s="56"/>
      <c r="M81" s="56"/>
      <c r="N81" s="56"/>
      <c r="O81" s="56"/>
      <c r="P81" s="56"/>
      <c r="Q81" s="56"/>
      <c r="R81" s="56"/>
      <c r="S81" s="56"/>
      <c r="T81" s="56"/>
      <c r="U81" s="56"/>
      <c r="V81" s="56"/>
      <c r="W81" s="56"/>
      <c r="X81" s="56"/>
      <c r="Y81" s="56"/>
    </row>
    <row r="82" spans="2:25">
      <c r="B82" s="41"/>
      <c r="C82" s="56"/>
      <c r="D82" s="44"/>
      <c r="E82" s="56"/>
      <c r="F82" s="56"/>
      <c r="G82" s="44"/>
      <c r="H82" s="56"/>
      <c r="I82" s="56"/>
      <c r="J82" s="56"/>
      <c r="K82" s="56"/>
      <c r="L82" s="56"/>
      <c r="M82" s="56"/>
      <c r="N82" s="56"/>
      <c r="O82" s="56"/>
      <c r="P82" s="56"/>
      <c r="Q82" s="56"/>
      <c r="R82" s="56"/>
      <c r="S82" s="56"/>
      <c r="T82" s="56"/>
      <c r="U82" s="56"/>
      <c r="V82" s="56"/>
      <c r="W82" s="56"/>
      <c r="X82" s="56"/>
      <c r="Y82" s="56"/>
    </row>
    <row r="83" spans="2:25">
      <c r="B83" s="41"/>
      <c r="C83" s="56"/>
      <c r="D83" s="56"/>
      <c r="E83" s="56"/>
      <c r="F83" s="56"/>
      <c r="G83" s="44"/>
      <c r="H83" s="44"/>
      <c r="I83" s="44"/>
      <c r="K83" s="56"/>
      <c r="L83" s="56"/>
      <c r="M83" s="56"/>
      <c r="N83" s="56"/>
      <c r="O83" s="56"/>
      <c r="P83" s="56"/>
      <c r="Q83" s="56"/>
      <c r="R83" s="56"/>
      <c r="S83" s="56"/>
      <c r="T83" s="56"/>
      <c r="U83" s="56"/>
      <c r="V83" s="56"/>
      <c r="W83" s="56"/>
      <c r="X83" s="56"/>
      <c r="Y83" s="56"/>
    </row>
    <row r="84" spans="2:25">
      <c r="B84" s="41"/>
      <c r="C84" s="56"/>
      <c r="D84" s="56"/>
      <c r="E84" s="56"/>
      <c r="F84" s="56"/>
      <c r="G84" s="44"/>
      <c r="H84" s="44"/>
      <c r="I84" s="56"/>
      <c r="K84" s="56"/>
      <c r="L84" s="56"/>
      <c r="M84" s="56"/>
      <c r="N84" s="56"/>
      <c r="O84" s="56"/>
      <c r="P84" s="56"/>
      <c r="Q84" s="56"/>
      <c r="R84" s="56"/>
      <c r="S84" s="56"/>
      <c r="T84" s="56"/>
      <c r="U84" s="56"/>
      <c r="V84" s="56"/>
      <c r="W84" s="56"/>
      <c r="X84" s="56"/>
      <c r="Y84" s="56"/>
    </row>
    <row r="85" spans="2:25">
      <c r="B85" s="41"/>
      <c r="C85" s="56"/>
      <c r="D85" s="56"/>
      <c r="E85" s="56"/>
      <c r="F85" s="56"/>
      <c r="G85" s="56"/>
      <c r="H85" s="44"/>
      <c r="I85" s="56"/>
      <c r="J85" s="56"/>
      <c r="K85" s="56"/>
      <c r="L85" s="56"/>
      <c r="M85" s="56"/>
      <c r="N85" s="56"/>
      <c r="O85" s="56"/>
      <c r="P85" s="56"/>
      <c r="Q85" s="56"/>
      <c r="R85" s="56"/>
      <c r="S85" s="56"/>
      <c r="T85" s="56"/>
      <c r="U85" s="56"/>
      <c r="V85" s="56"/>
      <c r="W85" s="56"/>
      <c r="X85" s="56"/>
      <c r="Y85" s="56"/>
    </row>
    <row r="86" spans="2:25">
      <c r="B86" s="41"/>
      <c r="C86" s="56"/>
      <c r="D86" s="56"/>
      <c r="E86" s="56"/>
      <c r="F86" s="56"/>
      <c r="G86" s="56"/>
      <c r="H86" s="56"/>
      <c r="J86" s="56"/>
      <c r="K86" s="56"/>
      <c r="L86" s="56"/>
      <c r="M86" s="56"/>
      <c r="N86" s="56"/>
      <c r="O86" s="56"/>
      <c r="P86" s="56"/>
      <c r="Q86" s="56"/>
      <c r="R86" s="56"/>
      <c r="S86" s="56"/>
      <c r="T86" s="56"/>
      <c r="U86" s="56"/>
      <c r="V86" s="56"/>
      <c r="W86" s="56"/>
      <c r="X86" s="56"/>
      <c r="Y86" s="56"/>
    </row>
    <row r="87" spans="2:25">
      <c r="B87" s="41"/>
      <c r="C87" s="56"/>
      <c r="D87" s="56"/>
      <c r="E87" s="56"/>
      <c r="F87" s="56"/>
      <c r="G87" s="56"/>
      <c r="H87" s="56"/>
      <c r="I87" s="56"/>
      <c r="J87" s="56"/>
      <c r="K87" s="56"/>
      <c r="L87" s="56"/>
      <c r="M87" s="56"/>
      <c r="N87" s="56"/>
      <c r="O87" s="56"/>
      <c r="P87" s="56"/>
      <c r="Q87" s="56"/>
      <c r="R87" s="56"/>
      <c r="S87" s="56"/>
      <c r="T87" s="56"/>
      <c r="U87" s="56"/>
      <c r="V87" s="56"/>
      <c r="W87" s="56"/>
      <c r="X87" s="56"/>
      <c r="Y87" s="56"/>
    </row>
    <row r="88" spans="2:25">
      <c r="B88" s="41"/>
      <c r="C88" s="56"/>
      <c r="D88" s="56"/>
      <c r="E88" s="56"/>
      <c r="F88" s="56"/>
      <c r="G88" s="56"/>
      <c r="H88" s="56"/>
      <c r="I88" s="56"/>
      <c r="J88" s="56"/>
      <c r="K88" s="56"/>
      <c r="L88" s="56"/>
      <c r="M88" s="56"/>
      <c r="N88" s="56"/>
      <c r="O88" s="56"/>
      <c r="P88" s="56"/>
      <c r="Q88" s="56"/>
      <c r="R88" s="56"/>
      <c r="S88" s="56"/>
      <c r="T88" s="56"/>
      <c r="U88" s="56"/>
      <c r="V88" s="56"/>
      <c r="W88" s="56"/>
      <c r="X88" s="56"/>
      <c r="Y88" s="56"/>
    </row>
    <row r="89" spans="2:25">
      <c r="B89" s="41"/>
      <c r="C89" s="56"/>
      <c r="D89" s="56"/>
      <c r="E89" s="56"/>
      <c r="F89" s="56"/>
      <c r="G89" s="56"/>
      <c r="H89" s="56"/>
      <c r="I89" s="56"/>
      <c r="J89" s="56"/>
      <c r="L89" s="56"/>
      <c r="M89" s="56"/>
      <c r="N89" s="56"/>
      <c r="O89" s="56"/>
      <c r="P89" s="56"/>
      <c r="Q89" s="56"/>
      <c r="R89" s="56"/>
      <c r="S89" s="56"/>
      <c r="T89" s="56"/>
      <c r="U89" s="56"/>
      <c r="V89" s="56"/>
      <c r="W89" s="56"/>
      <c r="X89" s="56"/>
      <c r="Y89" s="56"/>
    </row>
    <row r="90" spans="2:25">
      <c r="B90" s="41"/>
      <c r="H90" s="56"/>
      <c r="I90" s="56"/>
      <c r="J90" s="56"/>
      <c r="K90" s="56"/>
      <c r="L90" s="56"/>
      <c r="M90" s="56"/>
      <c r="N90" s="56"/>
      <c r="O90" s="56"/>
      <c r="P90" s="56"/>
      <c r="Q90" s="56"/>
      <c r="R90" s="56"/>
      <c r="S90" s="56"/>
      <c r="T90" s="56"/>
      <c r="U90" s="56"/>
      <c r="V90" s="56"/>
      <c r="W90" s="56"/>
      <c r="X90" s="56"/>
      <c r="Y90" s="56"/>
    </row>
    <row r="94" spans="2:25">
      <c r="H94" s="31"/>
    </row>
    <row r="159" spans="18:18">
      <c r="R159" s="36" t="s">
        <v>148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20D5-7C92-A245-AE36-18401B8CB945}">
  <dimension ref="B1:Y89"/>
  <sheetViews>
    <sheetView zoomScaleNormal="100" workbookViewId="0">
      <selection activeCell="E32" sqref="E32"/>
    </sheetView>
  </sheetViews>
  <sheetFormatPr baseColWidth="10" defaultColWidth="7" defaultRowHeight="16"/>
  <cols>
    <col min="1" max="1" width="5.5" style="36" customWidth="1"/>
    <col min="2" max="2" width="5" style="36" customWidth="1"/>
    <col min="3" max="3" width="22.83203125" style="36" bestFit="1" customWidth="1"/>
    <col min="4" max="4" width="19.5" style="36" customWidth="1"/>
    <col min="5" max="5" width="14" style="36" customWidth="1"/>
    <col min="6" max="6" width="10.83203125" style="36" bestFit="1" customWidth="1"/>
    <col min="7" max="7" width="57" style="36" customWidth="1"/>
    <col min="8" max="8" width="8.83203125" style="36" bestFit="1" customWidth="1"/>
    <col min="9" max="16384" width="7" style="36"/>
  </cols>
  <sheetData>
    <row r="1" spans="2:25" ht="17" thickBot="1"/>
    <row r="2" spans="2:25" s="40" customFormat="1">
      <c r="B2" s="37"/>
      <c r="C2" s="38" t="s">
        <v>21</v>
      </c>
      <c r="D2" s="38" t="s">
        <v>128</v>
      </c>
      <c r="E2" s="38" t="s">
        <v>129</v>
      </c>
      <c r="F2" s="38" t="s">
        <v>130</v>
      </c>
      <c r="G2" s="38" t="s">
        <v>131</v>
      </c>
      <c r="H2" s="38"/>
      <c r="I2" s="38"/>
      <c r="J2" s="38"/>
      <c r="K2" s="38"/>
      <c r="L2" s="38"/>
      <c r="M2" s="38"/>
      <c r="N2" s="38"/>
      <c r="O2" s="38"/>
      <c r="P2" s="38"/>
      <c r="Q2" s="38"/>
      <c r="R2" s="38"/>
      <c r="S2" s="38"/>
      <c r="T2" s="38"/>
      <c r="U2" s="38"/>
      <c r="V2" s="39"/>
      <c r="W2" s="39"/>
      <c r="X2" s="39"/>
      <c r="Y2" s="39"/>
    </row>
    <row r="3" spans="2:25">
      <c r="B3" s="41"/>
      <c r="C3" s="42"/>
      <c r="D3" s="42"/>
      <c r="E3" s="42"/>
      <c r="F3" s="42"/>
      <c r="G3" s="42"/>
      <c r="H3" s="42"/>
      <c r="I3" s="42"/>
      <c r="J3" s="42"/>
      <c r="K3" s="42"/>
      <c r="L3" s="42"/>
      <c r="M3" s="42"/>
      <c r="N3" s="42"/>
      <c r="O3" s="42"/>
      <c r="P3" s="42"/>
      <c r="Q3" s="42"/>
      <c r="R3" s="42"/>
      <c r="S3" s="42"/>
      <c r="T3" s="42"/>
      <c r="U3" s="42"/>
      <c r="V3" s="42"/>
      <c r="W3" s="42"/>
      <c r="X3" s="42"/>
      <c r="Y3" s="42"/>
    </row>
    <row r="4" spans="2:25" customFormat="1">
      <c r="B4" s="41"/>
      <c r="C4" s="43"/>
      <c r="D4" s="44"/>
      <c r="E4" s="44"/>
      <c r="F4" s="44"/>
      <c r="G4" s="44"/>
      <c r="H4" s="44"/>
      <c r="I4" s="44"/>
      <c r="J4" s="45"/>
      <c r="K4" s="45"/>
      <c r="L4" s="45"/>
      <c r="M4" s="45"/>
      <c r="N4" s="45"/>
      <c r="O4" s="45"/>
      <c r="P4" s="45"/>
      <c r="Q4" s="45"/>
      <c r="R4" s="45"/>
      <c r="S4" s="45"/>
      <c r="T4" s="45"/>
      <c r="U4" s="45"/>
      <c r="V4" s="45"/>
      <c r="W4" s="45"/>
      <c r="X4" s="45"/>
      <c r="Y4" s="45"/>
    </row>
    <row r="5" spans="2:25">
      <c r="B5" s="41"/>
      <c r="C5" s="44" t="s">
        <v>132</v>
      </c>
      <c r="D5" s="44"/>
      <c r="E5" s="44"/>
      <c r="F5" s="44"/>
      <c r="G5" s="58"/>
      <c r="H5" s="44"/>
      <c r="I5" s="44"/>
      <c r="J5" s="45"/>
      <c r="K5" s="45"/>
      <c r="L5" s="45"/>
      <c r="M5" s="45"/>
      <c r="N5" s="45"/>
      <c r="O5" s="45"/>
      <c r="P5" s="45"/>
      <c r="Q5" s="45"/>
      <c r="R5" s="45"/>
      <c r="S5" s="45"/>
      <c r="T5" s="45"/>
      <c r="U5" s="45"/>
      <c r="V5" s="45"/>
      <c r="W5" s="45"/>
      <c r="X5" s="45"/>
      <c r="Y5" s="45"/>
    </row>
    <row r="6" spans="2:25">
      <c r="B6" s="41"/>
      <c r="C6" s="44"/>
      <c r="D6" s="44"/>
      <c r="E6" s="44"/>
      <c r="F6" s="44"/>
      <c r="G6" s="44"/>
      <c r="H6" s="44"/>
      <c r="I6" s="44"/>
      <c r="J6" s="45"/>
      <c r="K6" s="45"/>
      <c r="L6" s="45"/>
      <c r="M6" s="45"/>
      <c r="N6" s="45"/>
      <c r="O6" s="45"/>
      <c r="P6" s="45"/>
      <c r="Q6" s="45"/>
      <c r="R6" s="45"/>
      <c r="S6" s="45"/>
      <c r="T6" s="45"/>
      <c r="U6" s="45"/>
      <c r="V6" s="45"/>
      <c r="W6" s="45"/>
      <c r="X6" s="45"/>
      <c r="Y6" s="45"/>
    </row>
    <row r="7" spans="2:25">
      <c r="B7" s="41"/>
      <c r="C7" s="44"/>
      <c r="D7" s="44" t="s">
        <v>133</v>
      </c>
      <c r="E7" s="44">
        <v>120.1</v>
      </c>
      <c r="F7" s="44" t="s">
        <v>61</v>
      </c>
      <c r="G7" s="44" t="s">
        <v>134</v>
      </c>
      <c r="H7" s="44"/>
      <c r="I7" s="44"/>
      <c r="J7" s="45"/>
      <c r="K7" s="45"/>
      <c r="L7" s="45"/>
      <c r="M7" s="45"/>
      <c r="N7" s="45"/>
      <c r="O7" s="45"/>
      <c r="P7" s="45"/>
      <c r="Q7" s="45"/>
      <c r="R7" s="45"/>
      <c r="S7" s="45"/>
      <c r="T7" s="45"/>
      <c r="U7" s="45"/>
      <c r="V7" s="45"/>
      <c r="W7" s="45"/>
      <c r="X7" s="45"/>
      <c r="Y7" s="45"/>
    </row>
    <row r="8" spans="2:25">
      <c r="B8" s="41"/>
      <c r="C8" s="44"/>
      <c r="D8" s="44"/>
      <c r="E8" s="44"/>
      <c r="F8" s="44"/>
      <c r="G8" s="44"/>
      <c r="H8" s="44"/>
      <c r="I8" s="44"/>
      <c r="J8" s="45"/>
      <c r="K8" s="45"/>
      <c r="L8" s="45"/>
      <c r="M8" s="45"/>
      <c r="N8" s="45"/>
      <c r="O8" s="45"/>
      <c r="P8" s="45"/>
      <c r="Q8" s="45"/>
      <c r="R8" s="45"/>
      <c r="S8" s="45"/>
      <c r="T8" s="45"/>
      <c r="U8" s="45"/>
      <c r="V8" s="45"/>
      <c r="W8" s="45"/>
      <c r="X8" s="45"/>
      <c r="Y8" s="45"/>
    </row>
    <row r="9" spans="2:25">
      <c r="B9" s="41"/>
      <c r="C9" s="44"/>
      <c r="D9" s="44" t="s">
        <v>149</v>
      </c>
      <c r="E9" s="44">
        <v>2.4710000000000001</v>
      </c>
      <c r="F9" s="44" t="s">
        <v>150</v>
      </c>
      <c r="G9" s="44" t="s">
        <v>151</v>
      </c>
      <c r="H9" s="44"/>
      <c r="I9" s="44"/>
      <c r="J9" s="45"/>
      <c r="K9" s="45"/>
      <c r="L9" s="45"/>
      <c r="M9" s="45"/>
      <c r="N9" s="45"/>
      <c r="O9" s="45"/>
      <c r="P9" s="45"/>
      <c r="Q9" s="45"/>
      <c r="R9" s="45"/>
      <c r="S9" s="45"/>
      <c r="T9" s="45"/>
      <c r="U9" s="45"/>
      <c r="V9" s="45"/>
      <c r="W9" s="45"/>
      <c r="X9" s="45"/>
      <c r="Y9" s="45"/>
    </row>
    <row r="10" spans="2:25">
      <c r="B10" s="41"/>
      <c r="C10" s="44"/>
      <c r="D10" s="44"/>
      <c r="E10" s="44"/>
      <c r="F10" s="44"/>
      <c r="G10" s="44"/>
      <c r="H10" s="44"/>
      <c r="I10" s="44"/>
      <c r="J10" s="45"/>
      <c r="K10" s="45"/>
      <c r="L10" s="45"/>
      <c r="M10" s="45"/>
      <c r="N10" s="45"/>
      <c r="O10" s="45"/>
      <c r="P10" s="45"/>
      <c r="Q10" s="45"/>
      <c r="R10" s="45"/>
      <c r="S10" s="45"/>
      <c r="T10" s="45"/>
      <c r="U10" s="45"/>
      <c r="V10" s="45"/>
      <c r="W10" s="45"/>
      <c r="X10" s="45"/>
      <c r="Y10" s="45"/>
    </row>
    <row r="11" spans="2:25">
      <c r="B11" s="41"/>
      <c r="C11" s="44"/>
      <c r="D11" s="46"/>
      <c r="E11" s="44"/>
      <c r="F11" s="46"/>
      <c r="G11" s="46"/>
      <c r="H11" s="46"/>
      <c r="I11" s="46"/>
      <c r="J11" s="46"/>
      <c r="K11" s="45"/>
      <c r="L11" s="45"/>
      <c r="M11" s="45"/>
      <c r="N11" s="45"/>
      <c r="O11" s="45"/>
      <c r="P11" s="45"/>
      <c r="Q11" s="45"/>
      <c r="R11" s="45"/>
      <c r="S11" s="45"/>
      <c r="T11" s="45"/>
      <c r="U11" s="45"/>
      <c r="V11" s="45"/>
      <c r="W11" s="45"/>
      <c r="X11" s="45"/>
      <c r="Y11" s="45"/>
    </row>
    <row r="12" spans="2:25">
      <c r="B12" s="41"/>
      <c r="C12" s="59"/>
      <c r="D12" s="46" t="s">
        <v>152</v>
      </c>
      <c r="E12" s="44">
        <v>12</v>
      </c>
      <c r="F12" s="46" t="s">
        <v>135</v>
      </c>
      <c r="G12" s="46"/>
      <c r="H12" s="46"/>
      <c r="I12" s="46"/>
      <c r="J12" s="46"/>
      <c r="K12" s="45"/>
      <c r="L12" s="45"/>
      <c r="M12" s="45"/>
      <c r="N12" s="45"/>
      <c r="O12" s="45"/>
      <c r="P12" s="45"/>
      <c r="Q12" s="45"/>
      <c r="R12" s="45"/>
      <c r="S12" s="45"/>
      <c r="T12" s="45"/>
      <c r="U12" s="45"/>
      <c r="V12" s="45"/>
      <c r="W12" s="45"/>
      <c r="X12" s="45"/>
      <c r="Y12" s="45"/>
    </row>
    <row r="13" spans="2:25">
      <c r="B13" s="41"/>
      <c r="C13" s="46"/>
      <c r="D13" s="46"/>
      <c r="E13" s="46"/>
      <c r="F13" s="46"/>
      <c r="G13" s="46"/>
      <c r="H13" s="46"/>
      <c r="I13" s="46"/>
      <c r="J13" s="46"/>
      <c r="K13" s="45"/>
      <c r="L13" s="45"/>
      <c r="M13" s="45"/>
      <c r="N13" s="45"/>
      <c r="O13" s="45"/>
      <c r="P13" s="45"/>
      <c r="Q13" s="45"/>
      <c r="R13" s="45"/>
      <c r="S13" s="45"/>
      <c r="T13" s="45"/>
      <c r="U13" s="45"/>
      <c r="V13" s="45"/>
      <c r="W13" s="45"/>
      <c r="X13" s="45"/>
      <c r="Y13" s="45"/>
    </row>
    <row r="14" spans="2:25">
      <c r="B14" s="41"/>
      <c r="C14" s="46"/>
      <c r="D14" s="46"/>
      <c r="E14" s="46">
        <f>ROUND(E12/E7,3)</f>
        <v>0.1</v>
      </c>
      <c r="F14" s="46" t="s">
        <v>153</v>
      </c>
      <c r="G14" s="46"/>
      <c r="H14" s="45"/>
      <c r="I14" s="45"/>
      <c r="J14" s="45"/>
      <c r="K14" s="45"/>
      <c r="L14" s="45"/>
      <c r="M14" s="45"/>
      <c r="N14" s="45"/>
      <c r="O14" s="45"/>
      <c r="P14" s="45"/>
      <c r="Q14" s="45"/>
      <c r="R14" s="45"/>
      <c r="S14" s="45"/>
      <c r="T14" s="45"/>
      <c r="U14" s="45"/>
      <c r="V14" s="45"/>
      <c r="W14" s="45"/>
      <c r="X14" s="45"/>
      <c r="Y14" s="45"/>
    </row>
    <row r="15" spans="2:25">
      <c r="B15" s="41"/>
      <c r="C15" s="46"/>
      <c r="D15" s="46"/>
      <c r="E15" s="46">
        <f>E14*0.94</f>
        <v>9.4E-2</v>
      </c>
      <c r="F15" s="46" t="s">
        <v>136</v>
      </c>
      <c r="G15" s="46"/>
      <c r="H15" s="45"/>
      <c r="I15" s="45"/>
      <c r="J15" s="45"/>
      <c r="K15" s="45"/>
      <c r="L15" s="45"/>
      <c r="M15" s="45"/>
      <c r="N15" s="45"/>
      <c r="O15" s="45"/>
      <c r="P15" s="45"/>
      <c r="Q15" s="45"/>
      <c r="R15" s="45"/>
      <c r="S15" s="45"/>
      <c r="T15" s="45"/>
      <c r="U15" s="45"/>
      <c r="V15" s="45"/>
      <c r="W15" s="45"/>
      <c r="X15" s="45"/>
      <c r="Y15" s="45"/>
    </row>
    <row r="16" spans="2:25">
      <c r="B16" s="41"/>
      <c r="C16" s="46"/>
      <c r="D16" s="46"/>
      <c r="E16" s="46"/>
      <c r="F16" s="46"/>
      <c r="G16" s="46"/>
      <c r="H16" s="45"/>
      <c r="I16" s="45"/>
      <c r="J16" s="45"/>
      <c r="K16" s="45"/>
      <c r="L16" s="45"/>
      <c r="M16" s="45"/>
      <c r="N16" s="45"/>
      <c r="O16" s="45"/>
      <c r="P16" s="45"/>
      <c r="Q16" s="45"/>
      <c r="R16" s="45"/>
      <c r="S16" s="45"/>
      <c r="T16" s="45"/>
      <c r="U16" s="45"/>
      <c r="V16" s="45"/>
      <c r="W16" s="45"/>
      <c r="X16" s="45"/>
      <c r="Y16" s="45"/>
    </row>
    <row r="17" spans="2:25">
      <c r="B17" s="41"/>
      <c r="C17" s="46"/>
      <c r="D17" s="31" t="s">
        <v>154</v>
      </c>
      <c r="E17" s="46"/>
      <c r="F17" s="46"/>
      <c r="G17" s="46"/>
      <c r="H17" s="45"/>
      <c r="I17" s="45"/>
      <c r="J17" s="45"/>
      <c r="K17" s="45"/>
      <c r="L17" s="45"/>
      <c r="M17" s="45"/>
      <c r="N17" s="45"/>
      <c r="O17" s="45"/>
      <c r="P17" s="45"/>
      <c r="Q17" s="45"/>
      <c r="R17" s="45"/>
      <c r="S17" s="45"/>
      <c r="T17" s="45"/>
      <c r="U17" s="45"/>
      <c r="V17" s="45"/>
      <c r="W17" s="45"/>
      <c r="X17" s="45"/>
      <c r="Y17" s="45"/>
    </row>
    <row r="18" spans="2:25">
      <c r="B18" s="41"/>
      <c r="C18" s="46"/>
      <c r="D18" s="46"/>
      <c r="E18" s="46"/>
      <c r="F18" s="46"/>
      <c r="G18" s="46"/>
      <c r="H18" s="45"/>
      <c r="I18" s="45"/>
      <c r="J18" s="45"/>
      <c r="K18" s="45"/>
      <c r="L18" s="45"/>
      <c r="M18" s="45"/>
      <c r="N18" s="45"/>
      <c r="O18" s="45"/>
      <c r="P18" s="45"/>
      <c r="Q18" s="45"/>
      <c r="R18" s="45"/>
      <c r="S18" s="45"/>
      <c r="T18" s="45"/>
      <c r="U18" s="45"/>
      <c r="V18" s="45"/>
      <c r="W18" s="45"/>
      <c r="X18" s="45"/>
      <c r="Y18" s="45"/>
    </row>
    <row r="19" spans="2:25">
      <c r="B19" s="41"/>
      <c r="C19" s="46"/>
      <c r="D19" s="46"/>
      <c r="E19" s="46"/>
      <c r="F19" s="46"/>
      <c r="G19" s="46"/>
      <c r="H19" s="45"/>
      <c r="I19" s="45"/>
      <c r="J19" s="45"/>
      <c r="K19" s="45"/>
      <c r="L19" s="45"/>
      <c r="M19" s="45"/>
      <c r="N19" s="45"/>
      <c r="O19" s="45"/>
      <c r="P19" s="45"/>
      <c r="Q19" s="45"/>
      <c r="R19" s="45"/>
      <c r="S19" s="45"/>
      <c r="T19" s="45"/>
      <c r="U19" s="45"/>
      <c r="V19" s="45"/>
      <c r="W19" s="45"/>
      <c r="X19" s="45"/>
      <c r="Y19" s="45"/>
    </row>
    <row r="20" spans="2:25">
      <c r="B20" s="41"/>
      <c r="C20" s="46"/>
      <c r="D20" s="46"/>
      <c r="E20" s="46"/>
      <c r="F20" s="46"/>
      <c r="G20" s="46"/>
      <c r="H20" s="45"/>
      <c r="I20" s="45"/>
      <c r="J20" s="45"/>
      <c r="K20" s="45"/>
      <c r="L20" s="45"/>
      <c r="M20" s="45"/>
      <c r="N20" s="45"/>
      <c r="O20" s="45"/>
      <c r="P20" s="45"/>
      <c r="Q20" s="45"/>
      <c r="R20" s="45"/>
      <c r="S20" s="45"/>
      <c r="T20" s="45"/>
      <c r="U20" s="45"/>
      <c r="V20" s="45"/>
      <c r="W20" s="45"/>
      <c r="X20" s="45"/>
      <c r="Y20" s="45"/>
    </row>
    <row r="21" spans="2:25">
      <c r="B21" s="41"/>
      <c r="C21" s="46" t="s">
        <v>96</v>
      </c>
      <c r="D21" s="46"/>
      <c r="E21" s="46"/>
      <c r="F21" s="46"/>
      <c r="G21" s="46"/>
      <c r="H21" s="45"/>
      <c r="I21" s="45"/>
      <c r="J21" s="45"/>
      <c r="K21" s="45"/>
      <c r="L21" s="45"/>
      <c r="M21" s="45"/>
      <c r="N21" s="45"/>
      <c r="O21" s="45"/>
      <c r="P21" s="45"/>
      <c r="Q21" s="45"/>
      <c r="R21" s="45"/>
      <c r="S21" s="45"/>
      <c r="T21" s="45"/>
      <c r="U21" s="45"/>
      <c r="V21" s="45"/>
      <c r="W21" s="45"/>
      <c r="X21" s="45"/>
      <c r="Y21" s="45"/>
    </row>
    <row r="22" spans="2:25">
      <c r="B22" s="41"/>
      <c r="C22" s="46"/>
      <c r="D22" s="46" t="s">
        <v>71</v>
      </c>
      <c r="E22" s="57">
        <f>Hydrogen!D12</f>
        <v>2.9808500000000002E-2</v>
      </c>
      <c r="F22" s="46" t="s">
        <v>136</v>
      </c>
      <c r="G22" s="46"/>
      <c r="H22" s="45"/>
      <c r="I22" s="45"/>
      <c r="J22" s="45"/>
      <c r="K22" s="45"/>
      <c r="L22" s="45"/>
      <c r="M22" s="45"/>
      <c r="N22" s="45"/>
      <c r="O22" s="45"/>
      <c r="P22" s="45"/>
      <c r="Q22" s="45"/>
      <c r="R22" s="45"/>
      <c r="S22" s="45"/>
      <c r="T22" s="45"/>
      <c r="U22" s="45"/>
      <c r="V22" s="45"/>
      <c r="W22" s="45"/>
      <c r="X22" s="45"/>
      <c r="Y22" s="45"/>
    </row>
    <row r="23" spans="2:25">
      <c r="B23" s="41"/>
      <c r="C23" s="46"/>
      <c r="D23" s="46" t="s">
        <v>32</v>
      </c>
      <c r="E23" s="46">
        <v>7.8E-2</v>
      </c>
      <c r="F23" s="46" t="s">
        <v>34</v>
      </c>
      <c r="G23" s="46"/>
      <c r="H23" s="45"/>
      <c r="I23" s="45"/>
      <c r="J23" s="45"/>
      <c r="K23" s="45"/>
      <c r="L23" s="45"/>
      <c r="M23" s="45"/>
      <c r="N23" s="45"/>
      <c r="O23" s="45"/>
      <c r="P23" s="45"/>
      <c r="Q23" s="45"/>
      <c r="R23" s="45"/>
      <c r="S23" s="45"/>
      <c r="T23" s="45"/>
      <c r="U23" s="45"/>
      <c r="V23" s="45"/>
      <c r="W23" s="45"/>
      <c r="X23" s="45"/>
      <c r="Y23" s="45"/>
    </row>
    <row r="24" spans="2:25">
      <c r="B24" s="41"/>
      <c r="C24" s="46"/>
      <c r="D24" s="46"/>
      <c r="E24" s="46"/>
      <c r="F24" s="46"/>
      <c r="G24" s="46"/>
      <c r="H24" s="45"/>
      <c r="I24" s="45"/>
      <c r="J24" s="45"/>
      <c r="K24" s="45"/>
      <c r="L24" s="45"/>
      <c r="M24" s="45"/>
      <c r="N24" s="45"/>
      <c r="O24" s="45"/>
      <c r="P24" s="45"/>
      <c r="Q24" s="45"/>
      <c r="R24" s="45"/>
      <c r="S24" s="45"/>
      <c r="T24" s="45"/>
      <c r="U24" s="45"/>
      <c r="V24" s="45"/>
      <c r="W24" s="45"/>
      <c r="X24" s="45"/>
      <c r="Y24" s="45"/>
    </row>
    <row r="25" spans="2:25">
      <c r="B25" s="41"/>
      <c r="C25" s="46"/>
      <c r="D25" s="46"/>
      <c r="E25" s="46"/>
      <c r="F25" s="46"/>
      <c r="G25" s="46"/>
      <c r="H25" s="45"/>
      <c r="I25" s="45"/>
      <c r="J25" s="45"/>
      <c r="K25" s="45"/>
      <c r="L25" s="45"/>
      <c r="M25" s="45"/>
      <c r="N25" s="45"/>
      <c r="O25" s="45"/>
      <c r="P25" s="45"/>
      <c r="Q25" s="45"/>
      <c r="R25" s="45"/>
      <c r="S25" s="45"/>
      <c r="T25" s="45"/>
      <c r="U25" s="45"/>
      <c r="V25" s="45"/>
      <c r="W25" s="45"/>
      <c r="X25" s="45"/>
      <c r="Y25" s="45"/>
    </row>
    <row r="26" spans="2:25">
      <c r="B26" s="41"/>
      <c r="C26" s="46" t="s">
        <v>137</v>
      </c>
      <c r="D26" s="31" t="s">
        <v>138</v>
      </c>
      <c r="E26" s="46"/>
      <c r="F26" s="46"/>
      <c r="G26" s="46"/>
      <c r="H26" s="45"/>
      <c r="I26" s="45"/>
      <c r="J26" s="45"/>
      <c r="K26" s="45"/>
      <c r="L26" s="45"/>
      <c r="M26" s="45"/>
      <c r="N26" s="45"/>
      <c r="O26" s="45"/>
      <c r="P26" s="45"/>
      <c r="Q26" s="45"/>
      <c r="R26" s="45"/>
      <c r="S26" s="45"/>
      <c r="T26" s="45"/>
      <c r="U26" s="45"/>
      <c r="V26" s="45"/>
      <c r="W26" s="45"/>
      <c r="X26" s="45"/>
      <c r="Y26" s="45"/>
    </row>
    <row r="27" spans="2:25">
      <c r="B27" s="41"/>
      <c r="C27" s="46"/>
      <c r="D27" s="46"/>
      <c r="E27" s="46"/>
      <c r="F27" s="46"/>
      <c r="G27" s="46"/>
      <c r="H27" s="45"/>
      <c r="I27" s="45"/>
      <c r="J27" s="45"/>
      <c r="K27" s="45"/>
      <c r="L27" s="45"/>
      <c r="M27" s="45"/>
      <c r="N27" s="45"/>
      <c r="O27" s="45"/>
      <c r="P27" s="45"/>
      <c r="Q27" s="45"/>
      <c r="R27" s="45"/>
      <c r="S27" s="45"/>
      <c r="T27" s="45"/>
      <c r="U27" s="45"/>
      <c r="V27" s="45"/>
      <c r="W27" s="45"/>
      <c r="X27" s="45"/>
      <c r="Y27" s="45"/>
    </row>
    <row r="28" spans="2:25">
      <c r="B28" s="41"/>
      <c r="C28" s="46"/>
      <c r="D28" s="46" t="s">
        <v>155</v>
      </c>
      <c r="E28" s="50">
        <v>0.95</v>
      </c>
      <c r="F28" s="46" t="s">
        <v>141</v>
      </c>
      <c r="G28" s="46" t="s">
        <v>156</v>
      </c>
      <c r="H28" s="45"/>
      <c r="I28" s="45"/>
      <c r="J28" s="45"/>
      <c r="K28" s="45"/>
      <c r="L28" s="45"/>
      <c r="M28" s="45"/>
      <c r="N28" s="45"/>
      <c r="O28" s="45"/>
      <c r="P28" s="45"/>
      <c r="Q28" s="45"/>
      <c r="R28" s="45"/>
      <c r="S28" s="45"/>
      <c r="T28" s="45"/>
      <c r="U28" s="45"/>
      <c r="V28" s="45"/>
      <c r="W28" s="45"/>
      <c r="X28" s="45"/>
      <c r="Y28" s="45"/>
    </row>
    <row r="29" spans="2:25" ht="17" thickBot="1">
      <c r="B29" s="41"/>
      <c r="C29" s="46"/>
      <c r="D29" s="46"/>
      <c r="E29" s="46"/>
      <c r="F29" s="46"/>
      <c r="G29" s="46"/>
      <c r="H29" s="45"/>
      <c r="I29" s="45"/>
      <c r="J29" s="45"/>
      <c r="K29" s="45"/>
      <c r="L29" s="45"/>
      <c r="M29" s="45"/>
      <c r="N29" s="45"/>
      <c r="O29" s="45"/>
      <c r="P29" s="45"/>
      <c r="Q29" s="45"/>
      <c r="R29" s="45"/>
      <c r="S29" s="45"/>
      <c r="T29" s="45"/>
      <c r="U29" s="45"/>
      <c r="V29" s="45"/>
      <c r="W29" s="45"/>
      <c r="X29" s="45"/>
      <c r="Y29" s="45"/>
    </row>
    <row r="30" spans="2:25" ht="17" thickBot="1">
      <c r="B30" s="41"/>
      <c r="C30" s="46"/>
      <c r="D30" s="46" t="s">
        <v>157</v>
      </c>
      <c r="E30" s="88">
        <f>ROUND(E22/E28,7)</f>
        <v>3.13774E-2</v>
      </c>
      <c r="F30" s="46" t="s">
        <v>136</v>
      </c>
      <c r="G30" s="46" t="s">
        <v>158</v>
      </c>
      <c r="H30" s="45"/>
      <c r="I30" s="45"/>
      <c r="J30" s="45"/>
      <c r="K30" s="45"/>
      <c r="L30" s="45"/>
      <c r="M30" s="45"/>
      <c r="N30" s="45"/>
      <c r="O30" s="45"/>
      <c r="P30" s="45"/>
      <c r="Q30" s="45"/>
      <c r="R30" s="45"/>
      <c r="S30" s="45"/>
      <c r="T30" s="45"/>
      <c r="U30" s="45"/>
      <c r="V30" s="45"/>
      <c r="W30" s="45"/>
      <c r="X30" s="45"/>
      <c r="Y30" s="45"/>
    </row>
    <row r="31" spans="2:25" ht="17" thickBot="1">
      <c r="B31" s="41"/>
      <c r="C31" s="46"/>
      <c r="D31" s="46" t="s">
        <v>159</v>
      </c>
      <c r="E31" s="52">
        <f>ROUND(E23/E28,7)</f>
        <v>8.2105300000000006E-2</v>
      </c>
      <c r="F31" s="46" t="s">
        <v>146</v>
      </c>
      <c r="G31" s="46" t="s">
        <v>160</v>
      </c>
      <c r="H31" s="45"/>
      <c r="I31" s="45"/>
      <c r="J31" s="45"/>
      <c r="K31" s="45"/>
      <c r="L31" s="45"/>
      <c r="M31" s="45"/>
      <c r="N31" s="45"/>
      <c r="O31" s="45"/>
      <c r="P31" s="45"/>
      <c r="Q31" s="45"/>
      <c r="R31" s="45"/>
      <c r="S31" s="45"/>
      <c r="T31" s="45"/>
      <c r="U31" s="45"/>
      <c r="V31" s="45"/>
      <c r="W31" s="45"/>
      <c r="X31" s="45"/>
      <c r="Y31" s="45"/>
    </row>
    <row r="32" spans="2:25">
      <c r="B32" s="41"/>
      <c r="C32" s="46"/>
      <c r="D32" s="46"/>
      <c r="E32" s="46"/>
      <c r="F32" s="46"/>
      <c r="G32" s="31" t="s">
        <v>161</v>
      </c>
      <c r="H32" s="45"/>
      <c r="I32" s="45"/>
      <c r="J32" s="45"/>
      <c r="K32" s="45"/>
      <c r="L32" s="45"/>
      <c r="M32" s="45"/>
      <c r="N32" s="45"/>
      <c r="O32" s="45"/>
      <c r="P32" s="45"/>
      <c r="Q32" s="45"/>
      <c r="R32" s="45"/>
      <c r="S32" s="45"/>
      <c r="T32" s="45"/>
      <c r="U32" s="45"/>
      <c r="V32" s="45"/>
      <c r="W32" s="45"/>
      <c r="X32" s="45"/>
      <c r="Y32" s="45"/>
    </row>
    <row r="33" spans="2:25">
      <c r="B33" s="41"/>
      <c r="C33" s="46"/>
      <c r="D33" s="46"/>
      <c r="E33" s="46"/>
      <c r="F33" s="46"/>
      <c r="G33" s="46"/>
      <c r="H33" s="45"/>
      <c r="I33" s="45"/>
      <c r="J33" s="45"/>
      <c r="K33" s="45"/>
      <c r="L33" s="45"/>
      <c r="M33" s="45"/>
      <c r="N33" s="45"/>
      <c r="O33" s="45"/>
      <c r="P33" s="45"/>
      <c r="Q33" s="45"/>
      <c r="R33" s="45"/>
      <c r="S33" s="45"/>
      <c r="T33" s="45"/>
      <c r="U33" s="45"/>
      <c r="V33" s="45"/>
      <c r="W33" s="45"/>
      <c r="X33" s="45"/>
      <c r="Y33" s="45"/>
    </row>
    <row r="34" spans="2:25">
      <c r="B34" s="41"/>
      <c r="C34" s="44"/>
      <c r="D34" s="44"/>
      <c r="E34" s="44"/>
      <c r="F34" s="44"/>
      <c r="G34" s="44"/>
      <c r="H34" s="45"/>
      <c r="I34" s="45"/>
      <c r="J34" s="45"/>
      <c r="K34" s="45"/>
      <c r="L34" s="45"/>
      <c r="M34" s="45"/>
      <c r="N34" s="45"/>
      <c r="O34" s="45"/>
      <c r="P34" s="45"/>
      <c r="Q34" s="45"/>
      <c r="R34" s="45"/>
      <c r="S34" s="45"/>
      <c r="T34" s="45"/>
      <c r="U34" s="45"/>
      <c r="V34" s="45"/>
      <c r="W34" s="45"/>
      <c r="X34" s="45"/>
      <c r="Y34" s="45"/>
    </row>
    <row r="35" spans="2:25">
      <c r="B35" s="41"/>
      <c r="C35" s="44" t="s">
        <v>162</v>
      </c>
      <c r="D35" s="44"/>
      <c r="E35" s="44"/>
      <c r="F35" s="44"/>
      <c r="G35" s="44"/>
      <c r="H35" s="45"/>
      <c r="I35" s="45"/>
      <c r="J35" s="45"/>
      <c r="K35" s="45"/>
      <c r="L35" s="45"/>
      <c r="M35" s="45"/>
      <c r="N35" s="45"/>
      <c r="O35" s="45"/>
      <c r="P35" s="45"/>
      <c r="Q35" s="45"/>
      <c r="R35" s="45"/>
      <c r="S35" s="45"/>
      <c r="T35" s="45"/>
      <c r="U35" s="45"/>
      <c r="V35" s="45"/>
      <c r="W35" s="45"/>
      <c r="X35" s="45"/>
      <c r="Y35" s="45"/>
    </row>
    <row r="36" spans="2:25">
      <c r="B36" s="41"/>
      <c r="C36" s="44"/>
      <c r="D36" s="44" t="s">
        <v>163</v>
      </c>
      <c r="E36" s="44">
        <f>0.061</f>
        <v>6.0999999999999999E-2</v>
      </c>
      <c r="F36" s="44" t="s">
        <v>164</v>
      </c>
      <c r="G36" s="44" t="s">
        <v>165</v>
      </c>
      <c r="H36" s="45">
        <v>2.4710000000000001</v>
      </c>
      <c r="I36" s="45"/>
      <c r="J36" s="45"/>
      <c r="K36" s="45"/>
      <c r="L36" s="45"/>
      <c r="M36" s="45"/>
      <c r="N36" s="45"/>
      <c r="O36" s="45"/>
      <c r="P36" s="45"/>
      <c r="Q36" s="45"/>
      <c r="R36" s="45"/>
      <c r="S36" s="45"/>
      <c r="T36" s="45"/>
      <c r="U36" s="45"/>
      <c r="V36" s="45"/>
      <c r="W36" s="45"/>
      <c r="X36" s="45"/>
      <c r="Y36" s="45"/>
    </row>
    <row r="37" spans="2:25" ht="17" thickBot="1">
      <c r="B37" s="41"/>
      <c r="C37" s="44"/>
      <c r="D37" s="44"/>
      <c r="E37" s="44"/>
      <c r="F37" s="44"/>
      <c r="G37" s="44"/>
      <c r="H37" s="45"/>
      <c r="I37" s="45"/>
      <c r="J37" s="45"/>
      <c r="K37" s="45"/>
      <c r="L37" s="45"/>
      <c r="M37" s="45"/>
      <c r="N37" s="45"/>
      <c r="O37" s="45"/>
      <c r="P37" s="45"/>
      <c r="Q37" s="45"/>
      <c r="R37" s="45"/>
      <c r="S37" s="45"/>
      <c r="T37" s="45"/>
      <c r="U37" s="45"/>
      <c r="V37" s="45"/>
      <c r="W37" s="45"/>
      <c r="X37" s="45"/>
      <c r="Y37" s="45"/>
    </row>
    <row r="38" spans="2:25" ht="17" thickBot="1">
      <c r="B38" s="41"/>
      <c r="C38" s="44"/>
      <c r="D38" s="44" t="s">
        <v>166</v>
      </c>
      <c r="E38" s="60">
        <f>E7*E36</f>
        <v>7.3260999999999994</v>
      </c>
      <c r="F38" s="44" t="s">
        <v>167</v>
      </c>
      <c r="G38" s="47" t="s">
        <v>168</v>
      </c>
      <c r="H38" s="45"/>
      <c r="I38" s="45"/>
      <c r="J38" s="45"/>
      <c r="K38" s="45"/>
      <c r="L38" s="45"/>
      <c r="M38" s="45"/>
      <c r="N38" s="45"/>
      <c r="O38" s="45"/>
      <c r="P38" s="45"/>
      <c r="Q38" s="45"/>
      <c r="R38" s="45"/>
      <c r="S38" s="45"/>
      <c r="T38" s="45"/>
      <c r="U38" s="45"/>
      <c r="V38" s="45"/>
      <c r="W38" s="45"/>
      <c r="X38" s="45"/>
      <c r="Y38" s="45"/>
    </row>
    <row r="39" spans="2:25">
      <c r="B39" s="41"/>
      <c r="C39" s="44"/>
      <c r="D39" s="44"/>
      <c r="E39" s="44"/>
      <c r="F39" s="44"/>
      <c r="G39" s="47" t="s">
        <v>169</v>
      </c>
      <c r="H39" s="45"/>
      <c r="I39" s="45"/>
      <c r="J39" s="45"/>
      <c r="K39" s="45"/>
      <c r="L39" s="45"/>
      <c r="M39" s="45"/>
      <c r="N39" s="45"/>
      <c r="O39" s="45"/>
      <c r="P39" s="45"/>
      <c r="Q39" s="45"/>
      <c r="R39" s="45"/>
      <c r="S39" s="45"/>
      <c r="T39" s="45"/>
      <c r="U39" s="45"/>
      <c r="V39" s="45"/>
      <c r="W39" s="45"/>
      <c r="X39" s="45"/>
      <c r="Y39" s="45"/>
    </row>
    <row r="40" spans="2:25">
      <c r="B40" s="41"/>
      <c r="C40" s="44"/>
      <c r="D40" s="44"/>
      <c r="E40" s="44"/>
      <c r="F40" s="44"/>
      <c r="G40" s="47" t="s">
        <v>170</v>
      </c>
      <c r="H40" s="45"/>
      <c r="I40" s="45"/>
      <c r="J40" s="45"/>
      <c r="K40" s="45"/>
      <c r="L40" s="45"/>
      <c r="M40" s="45"/>
      <c r="N40" s="45"/>
      <c r="O40" s="45"/>
      <c r="P40" s="45"/>
      <c r="Q40" s="45"/>
      <c r="R40" s="45"/>
      <c r="S40" s="45"/>
      <c r="T40" s="45"/>
      <c r="U40" s="45"/>
      <c r="V40" s="45"/>
      <c r="W40" s="45"/>
      <c r="X40" s="45"/>
      <c r="Y40" s="45"/>
    </row>
    <row r="41" spans="2:25">
      <c r="B41" s="41"/>
      <c r="C41" s="44"/>
      <c r="D41" s="44"/>
      <c r="E41" s="44"/>
      <c r="F41" s="44"/>
      <c r="G41" s="44"/>
      <c r="H41" s="45"/>
      <c r="I41" s="45"/>
      <c r="J41" s="45"/>
      <c r="K41" s="45"/>
      <c r="L41" s="45"/>
      <c r="M41" s="45"/>
      <c r="N41" s="45"/>
      <c r="O41" s="45"/>
      <c r="P41" s="45"/>
      <c r="Q41" s="45"/>
      <c r="R41" s="45"/>
      <c r="S41" s="45"/>
      <c r="T41" s="45"/>
      <c r="U41" s="45"/>
      <c r="V41" s="45"/>
      <c r="W41" s="45"/>
      <c r="X41" s="45"/>
      <c r="Y41" s="45"/>
    </row>
    <row r="42" spans="2:25">
      <c r="B42" s="41"/>
      <c r="C42" s="44"/>
      <c r="D42" s="44"/>
      <c r="E42" s="44"/>
      <c r="F42" s="44"/>
      <c r="G42" s="44"/>
      <c r="H42" s="45"/>
      <c r="I42" s="45"/>
      <c r="J42" s="45"/>
      <c r="K42" s="45"/>
      <c r="L42" s="45"/>
      <c r="M42" s="45"/>
      <c r="N42" s="45"/>
      <c r="O42" s="45"/>
      <c r="P42" s="45"/>
      <c r="Q42" s="45"/>
      <c r="R42" s="45"/>
      <c r="S42" s="45"/>
      <c r="T42" s="45"/>
      <c r="U42" s="45"/>
      <c r="V42" s="45"/>
      <c r="W42" s="45"/>
      <c r="X42" s="45"/>
      <c r="Y42" s="45"/>
    </row>
    <row r="43" spans="2:25">
      <c r="B43" s="41"/>
      <c r="C43" s="44"/>
      <c r="D43" s="44"/>
      <c r="E43" s="44"/>
      <c r="F43" s="44"/>
      <c r="G43" s="44"/>
      <c r="H43" s="45"/>
      <c r="I43" s="45"/>
      <c r="J43" s="45"/>
      <c r="K43" s="45"/>
      <c r="L43" s="55" t="s">
        <v>139</v>
      </c>
      <c r="M43" s="45"/>
      <c r="N43" s="45"/>
      <c r="O43" s="45"/>
      <c r="P43" s="45"/>
      <c r="Q43" s="45"/>
      <c r="R43" s="45"/>
      <c r="S43" s="45"/>
      <c r="T43" s="45"/>
      <c r="U43" s="45"/>
      <c r="V43" s="45"/>
      <c r="W43" s="45"/>
      <c r="X43" s="45"/>
      <c r="Y43" s="45"/>
    </row>
    <row r="44" spans="2:25">
      <c r="B44" s="41"/>
      <c r="C44" s="44"/>
      <c r="D44" s="44"/>
      <c r="E44" s="44"/>
      <c r="F44" s="44"/>
      <c r="G44" s="44"/>
      <c r="H44" s="45"/>
      <c r="I44" s="45"/>
      <c r="J44" s="45"/>
      <c r="K44" s="45"/>
      <c r="L44" s="45"/>
      <c r="M44" s="45"/>
      <c r="N44" s="45"/>
      <c r="O44" s="45"/>
      <c r="P44" s="45"/>
      <c r="Q44" s="45"/>
      <c r="R44" s="45"/>
      <c r="S44" s="45"/>
      <c r="T44" s="45"/>
      <c r="U44" s="45"/>
      <c r="V44" s="45"/>
      <c r="W44" s="45"/>
      <c r="X44" s="45"/>
      <c r="Y44" s="45"/>
    </row>
    <row r="45" spans="2:25">
      <c r="B45" s="41"/>
      <c r="C45" s="44"/>
      <c r="D45" s="44"/>
      <c r="E45" s="44"/>
      <c r="F45" s="44"/>
      <c r="G45" s="44"/>
      <c r="H45" s="45"/>
      <c r="I45" s="45"/>
      <c r="J45" s="45"/>
      <c r="K45" s="45"/>
      <c r="L45" s="45"/>
      <c r="M45" s="45"/>
      <c r="N45" s="45"/>
      <c r="O45" s="45"/>
      <c r="P45" s="45"/>
      <c r="Q45" s="45"/>
      <c r="R45" s="45"/>
      <c r="S45" s="45"/>
      <c r="T45" s="45"/>
      <c r="U45" s="45"/>
      <c r="V45" s="45"/>
      <c r="W45" s="45"/>
      <c r="X45" s="45"/>
      <c r="Y45" s="45"/>
    </row>
    <row r="46" spans="2:25">
      <c r="B46" s="41"/>
      <c r="C46" s="44"/>
      <c r="D46" s="44"/>
      <c r="E46" s="44"/>
      <c r="F46" s="44"/>
      <c r="G46" s="44"/>
      <c r="H46" s="45"/>
      <c r="I46" s="45"/>
      <c r="J46" s="45"/>
      <c r="K46" s="45"/>
      <c r="L46" s="45"/>
      <c r="M46" s="45"/>
      <c r="N46" s="45"/>
      <c r="O46" s="45"/>
      <c r="P46" s="45"/>
      <c r="Q46" s="45"/>
      <c r="R46" s="45"/>
      <c r="S46" s="45"/>
      <c r="T46" s="45"/>
      <c r="U46" s="45"/>
      <c r="V46" s="45"/>
      <c r="W46" s="45"/>
      <c r="X46" s="45"/>
      <c r="Y46" s="45"/>
    </row>
    <row r="47" spans="2:25">
      <c r="B47" s="41"/>
      <c r="C47" s="45"/>
      <c r="D47" s="46"/>
      <c r="E47" s="44"/>
      <c r="F47" s="45"/>
      <c r="G47" s="45"/>
      <c r="H47" s="45"/>
      <c r="I47" s="45"/>
      <c r="J47" s="45"/>
      <c r="K47" s="45"/>
      <c r="L47" s="45"/>
      <c r="M47" s="45"/>
      <c r="N47" s="45"/>
      <c r="O47" s="45"/>
      <c r="P47" s="45"/>
      <c r="Q47" s="45"/>
      <c r="R47" s="45"/>
      <c r="S47" s="45"/>
      <c r="T47" s="45"/>
      <c r="U47" s="45"/>
      <c r="V47" s="45"/>
      <c r="W47" s="45"/>
      <c r="X47" s="45"/>
      <c r="Y47" s="45"/>
    </row>
    <row r="48" spans="2:25">
      <c r="B48" s="41"/>
      <c r="C48" s="45"/>
      <c r="D48" s="46"/>
      <c r="E48" s="44"/>
      <c r="F48" s="45"/>
      <c r="G48" s="45"/>
      <c r="H48" s="45"/>
      <c r="I48" s="45"/>
      <c r="J48" s="45"/>
      <c r="K48" s="45"/>
      <c r="L48" s="45"/>
      <c r="M48" s="45"/>
      <c r="N48" s="45"/>
      <c r="O48" s="45"/>
      <c r="P48" s="45"/>
      <c r="Q48" s="45"/>
      <c r="R48" s="45"/>
      <c r="S48" s="45"/>
      <c r="T48" s="45"/>
      <c r="U48" s="45"/>
      <c r="V48" s="45"/>
      <c r="W48" s="45"/>
      <c r="X48" s="45"/>
      <c r="Y48" s="45"/>
    </row>
    <row r="49" spans="2:25">
      <c r="B49" s="41"/>
      <c r="C49" s="45"/>
      <c r="D49" s="46"/>
      <c r="E49" s="44"/>
      <c r="F49" s="45"/>
      <c r="G49" s="45"/>
      <c r="H49" s="45"/>
      <c r="I49" s="45"/>
      <c r="J49" s="45"/>
      <c r="K49" s="45"/>
      <c r="L49" s="45"/>
      <c r="M49" s="45"/>
      <c r="N49" s="45"/>
      <c r="O49" s="45"/>
      <c r="P49" s="45"/>
      <c r="Q49" s="45"/>
      <c r="R49" s="45"/>
      <c r="S49" s="45"/>
      <c r="T49" s="45"/>
      <c r="U49" s="45"/>
      <c r="V49" s="45"/>
      <c r="W49" s="45"/>
      <c r="X49" s="45"/>
      <c r="Y49" s="45"/>
    </row>
    <row r="50" spans="2:25">
      <c r="B50" s="41"/>
      <c r="C50" s="45"/>
      <c r="D50" s="46"/>
      <c r="E50" s="44"/>
      <c r="F50" s="45"/>
      <c r="G50" s="45"/>
      <c r="H50" s="45"/>
      <c r="I50" s="45"/>
      <c r="J50" s="45"/>
      <c r="K50" s="45"/>
      <c r="L50" s="45"/>
      <c r="M50" s="45"/>
      <c r="N50" s="45"/>
      <c r="O50" s="45"/>
      <c r="P50" s="45"/>
      <c r="Q50" s="45"/>
      <c r="R50" s="45"/>
      <c r="S50" s="45"/>
      <c r="T50" s="45"/>
      <c r="U50" s="45"/>
      <c r="V50" s="45"/>
      <c r="W50" s="45"/>
      <c r="X50" s="45"/>
      <c r="Y50" s="45"/>
    </row>
    <row r="51" spans="2:25">
      <c r="B51" s="41"/>
      <c r="C51" s="45"/>
      <c r="D51" s="46"/>
      <c r="E51" s="44"/>
      <c r="F51" s="45"/>
      <c r="G51" s="45"/>
      <c r="H51" s="45"/>
      <c r="I51" s="45"/>
      <c r="J51" s="45"/>
      <c r="K51" s="45"/>
      <c r="L51" s="45"/>
      <c r="M51" s="45"/>
      <c r="N51" s="45"/>
      <c r="O51" s="45"/>
      <c r="P51" s="45"/>
      <c r="Q51" s="45"/>
      <c r="R51" s="45"/>
      <c r="S51" s="45"/>
      <c r="T51" s="45"/>
      <c r="U51" s="45"/>
      <c r="V51" s="45"/>
      <c r="W51" s="45"/>
      <c r="X51" s="45"/>
      <c r="Y51" s="45"/>
    </row>
    <row r="52" spans="2:25">
      <c r="B52" s="41"/>
      <c r="C52" s="45"/>
      <c r="D52" s="46"/>
      <c r="E52" s="44"/>
      <c r="F52" s="45"/>
      <c r="G52" s="45"/>
      <c r="H52" s="45"/>
      <c r="I52" s="45"/>
      <c r="J52" s="45"/>
      <c r="K52" s="45"/>
      <c r="L52" s="45"/>
      <c r="M52" s="45"/>
      <c r="N52" s="45"/>
      <c r="O52" s="45"/>
      <c r="P52" s="45"/>
      <c r="Q52" s="45"/>
      <c r="R52" s="45"/>
      <c r="S52" s="45"/>
      <c r="T52" s="45"/>
      <c r="U52" s="45"/>
      <c r="V52" s="45"/>
      <c r="W52" s="45"/>
      <c r="X52" s="45"/>
      <c r="Y52" s="45"/>
    </row>
    <row r="53" spans="2:25">
      <c r="B53" s="41"/>
      <c r="C53" s="45"/>
      <c r="D53" s="46"/>
      <c r="E53" s="44"/>
      <c r="F53" s="45"/>
      <c r="G53" s="45"/>
      <c r="H53" s="45"/>
      <c r="I53" s="45"/>
      <c r="J53" s="45"/>
      <c r="K53" s="45"/>
      <c r="L53" s="45"/>
      <c r="M53" s="45"/>
      <c r="N53" s="45"/>
      <c r="O53" s="45"/>
      <c r="P53" s="45"/>
      <c r="Q53" s="45"/>
      <c r="R53" s="45"/>
      <c r="S53" s="45"/>
      <c r="T53" s="45"/>
      <c r="U53" s="45"/>
      <c r="V53" s="45"/>
      <c r="W53" s="45"/>
      <c r="X53" s="45"/>
      <c r="Y53" s="45"/>
    </row>
    <row r="54" spans="2:25">
      <c r="B54" s="41"/>
      <c r="C54" s="45"/>
      <c r="D54" s="46"/>
      <c r="E54" s="44"/>
      <c r="F54" s="45"/>
      <c r="G54" s="45"/>
      <c r="H54" s="45"/>
      <c r="I54" s="45"/>
      <c r="J54" s="45"/>
      <c r="K54" s="45"/>
      <c r="L54" s="45"/>
      <c r="M54" s="45"/>
      <c r="N54" s="45"/>
      <c r="O54" s="45"/>
      <c r="P54" s="45"/>
      <c r="Q54" s="45"/>
      <c r="R54" s="45"/>
      <c r="S54" s="45"/>
      <c r="T54" s="45"/>
      <c r="U54" s="45"/>
      <c r="V54" s="45"/>
      <c r="W54" s="45"/>
      <c r="X54" s="45"/>
      <c r="Y54" s="45"/>
    </row>
    <row r="55" spans="2:25">
      <c r="B55" s="41"/>
      <c r="C55" s="45"/>
      <c r="D55" s="46"/>
      <c r="E55" s="44"/>
      <c r="F55" s="45"/>
      <c r="G55" s="45"/>
      <c r="H55" s="45"/>
      <c r="I55" s="45"/>
      <c r="J55" s="45"/>
      <c r="K55" s="45"/>
      <c r="L55" s="45"/>
      <c r="M55" s="45"/>
      <c r="N55" s="45"/>
      <c r="O55" s="45"/>
      <c r="P55" s="45"/>
      <c r="Q55" s="45"/>
      <c r="R55" s="45"/>
      <c r="S55" s="45"/>
      <c r="T55" s="45"/>
      <c r="U55" s="45"/>
      <c r="V55" s="45"/>
      <c r="W55" s="45"/>
      <c r="X55" s="45"/>
      <c r="Y55" s="45"/>
    </row>
    <row r="56" spans="2:25">
      <c r="B56" s="41"/>
      <c r="C56" s="45"/>
      <c r="D56" s="46"/>
      <c r="E56" s="44"/>
      <c r="F56" s="45"/>
      <c r="G56" s="45"/>
      <c r="H56" s="45"/>
      <c r="I56" s="45"/>
      <c r="J56" s="45"/>
      <c r="K56" s="45"/>
      <c r="L56" s="45"/>
      <c r="M56" s="45"/>
      <c r="N56" s="45"/>
      <c r="O56" s="45"/>
      <c r="P56" s="45"/>
      <c r="Q56" s="45"/>
      <c r="R56" s="45"/>
      <c r="S56" s="45"/>
      <c r="T56" s="45"/>
      <c r="U56" s="45"/>
      <c r="V56" s="45"/>
      <c r="W56" s="45"/>
      <c r="X56" s="45"/>
      <c r="Y56" s="45"/>
    </row>
    <row r="57" spans="2:25">
      <c r="B57" s="41"/>
      <c r="C57" s="45"/>
      <c r="D57" s="46"/>
      <c r="E57" s="44"/>
      <c r="F57" s="44"/>
      <c r="G57" s="45"/>
      <c r="H57" s="45"/>
      <c r="I57" s="45"/>
      <c r="J57" s="45"/>
      <c r="K57" s="45"/>
      <c r="L57" s="45"/>
      <c r="M57" s="45"/>
      <c r="N57" s="45"/>
      <c r="O57" s="45"/>
      <c r="P57" s="45"/>
      <c r="Q57" s="45"/>
      <c r="R57" s="45"/>
      <c r="S57" s="45"/>
      <c r="T57" s="45"/>
      <c r="U57" s="45"/>
      <c r="V57" s="45"/>
      <c r="W57" s="45"/>
      <c r="X57" s="45"/>
      <c r="Y57" s="45"/>
    </row>
    <row r="58" spans="2:25">
      <c r="B58" s="41"/>
      <c r="C58" s="45"/>
      <c r="D58" s="46"/>
      <c r="E58" s="44"/>
      <c r="F58" s="45"/>
      <c r="G58" s="45"/>
      <c r="H58" s="45"/>
      <c r="I58" s="45"/>
      <c r="J58" s="45"/>
      <c r="K58" s="45"/>
      <c r="L58" s="45"/>
      <c r="M58" s="45"/>
      <c r="N58" s="45"/>
      <c r="O58" s="45"/>
      <c r="P58" s="45"/>
      <c r="Q58" s="45"/>
      <c r="R58" s="45"/>
      <c r="S58" s="45"/>
      <c r="T58" s="45"/>
      <c r="U58" s="45"/>
      <c r="V58" s="45"/>
      <c r="W58" s="45"/>
      <c r="X58" s="45"/>
      <c r="Y58" s="45"/>
    </row>
    <row r="59" spans="2:25">
      <c r="B59" s="41"/>
      <c r="C59" s="45"/>
      <c r="D59" s="46"/>
      <c r="E59" s="44"/>
      <c r="F59" s="45"/>
      <c r="G59" s="45"/>
      <c r="H59" s="45"/>
      <c r="I59" s="45"/>
      <c r="J59" s="45"/>
      <c r="K59" s="45"/>
      <c r="L59" s="45"/>
      <c r="M59" s="45"/>
      <c r="N59" s="45"/>
      <c r="O59" s="45"/>
      <c r="P59" s="45"/>
      <c r="Q59" s="45"/>
      <c r="R59" s="45"/>
      <c r="S59" s="45"/>
      <c r="T59" s="45"/>
      <c r="U59" s="45"/>
      <c r="V59" s="45"/>
      <c r="W59" s="45"/>
      <c r="X59" s="45"/>
      <c r="Y59" s="45"/>
    </row>
    <row r="60" spans="2:25">
      <c r="B60" s="41"/>
      <c r="C60" s="45"/>
      <c r="D60" s="46"/>
      <c r="E60" s="44"/>
      <c r="F60" s="44"/>
      <c r="G60" s="46"/>
      <c r="H60" s="45"/>
      <c r="I60" s="45"/>
      <c r="J60" s="45"/>
      <c r="K60" s="45"/>
      <c r="L60" s="45"/>
      <c r="M60" s="45"/>
      <c r="N60" s="45"/>
      <c r="O60" s="45"/>
      <c r="P60" s="45"/>
      <c r="Q60" s="45"/>
      <c r="R60" s="45"/>
      <c r="S60" s="45"/>
      <c r="T60" s="45"/>
      <c r="U60" s="45"/>
      <c r="V60" s="45"/>
      <c r="W60" s="45"/>
      <c r="X60" s="45"/>
      <c r="Y60" s="45"/>
    </row>
    <row r="61" spans="2:25">
      <c r="B61" s="41"/>
      <c r="C61" s="45"/>
      <c r="D61" s="46"/>
      <c r="E61" s="54"/>
      <c r="F61" s="44"/>
      <c r="G61" s="46"/>
      <c r="H61" s="46"/>
      <c r="I61" s="46"/>
      <c r="J61" s="45"/>
      <c r="K61" s="45"/>
      <c r="L61" s="45"/>
      <c r="M61" s="45"/>
      <c r="N61" s="45"/>
      <c r="O61" s="45"/>
      <c r="P61" s="45"/>
      <c r="Q61" s="45"/>
      <c r="R61" s="45"/>
      <c r="S61" s="45"/>
      <c r="T61" s="45"/>
      <c r="U61" s="45"/>
      <c r="V61" s="45"/>
      <c r="W61" s="45"/>
      <c r="X61" s="45"/>
      <c r="Y61" s="45"/>
    </row>
    <row r="62" spans="2:25">
      <c r="B62" s="41"/>
      <c r="C62" s="45"/>
      <c r="D62" s="46"/>
      <c r="E62" s="54"/>
      <c r="F62" s="44"/>
      <c r="G62" s="46"/>
      <c r="H62" s="46"/>
      <c r="I62" s="44"/>
      <c r="J62" s="45"/>
      <c r="K62" s="45"/>
      <c r="L62" s="45"/>
      <c r="M62" s="45"/>
      <c r="N62" s="45"/>
      <c r="O62" s="45"/>
      <c r="P62" s="45"/>
      <c r="Q62" s="45"/>
      <c r="R62" s="45"/>
      <c r="S62" s="45"/>
      <c r="T62" s="45"/>
      <c r="U62" s="45"/>
      <c r="V62" s="45"/>
      <c r="W62" s="45"/>
      <c r="X62" s="45"/>
      <c r="Y62" s="45"/>
    </row>
    <row r="63" spans="2:25">
      <c r="B63" s="41"/>
      <c r="C63" s="45"/>
      <c r="D63" s="45"/>
      <c r="E63" s="45"/>
      <c r="F63" s="45"/>
      <c r="G63" s="45"/>
      <c r="H63" s="46"/>
      <c r="I63" s="44"/>
      <c r="J63" s="45"/>
      <c r="K63" s="45"/>
      <c r="L63" s="45"/>
      <c r="M63" s="45"/>
      <c r="N63" s="45"/>
      <c r="O63" s="45"/>
      <c r="P63" s="45"/>
      <c r="Q63" s="45"/>
      <c r="R63" s="45"/>
      <c r="S63" s="45"/>
      <c r="T63" s="45"/>
      <c r="U63" s="45"/>
      <c r="V63" s="45"/>
      <c r="W63" s="45"/>
      <c r="X63" s="45"/>
      <c r="Y63" s="45"/>
    </row>
    <row r="64" spans="2:25">
      <c r="B64" s="41"/>
      <c r="C64" s="45"/>
      <c r="D64" s="45"/>
      <c r="E64" s="45"/>
      <c r="F64" s="45"/>
      <c r="G64" s="45"/>
      <c r="H64" s="45"/>
      <c r="I64" s="45"/>
      <c r="J64" s="45"/>
      <c r="K64" s="45"/>
      <c r="L64" s="45"/>
      <c r="M64" s="45"/>
      <c r="N64" s="45"/>
      <c r="O64" s="45"/>
      <c r="P64" s="45"/>
      <c r="Q64" s="45"/>
      <c r="R64" s="45"/>
      <c r="S64" s="45"/>
      <c r="T64" s="45"/>
      <c r="U64" s="45"/>
      <c r="V64" s="45"/>
      <c r="W64" s="45"/>
      <c r="X64" s="45"/>
      <c r="Y64" s="45"/>
    </row>
    <row r="65" spans="2:25">
      <c r="B65" s="41"/>
      <c r="C65" s="45"/>
      <c r="D65" s="45"/>
      <c r="E65" s="45"/>
      <c r="F65" s="45"/>
      <c r="G65" s="45"/>
      <c r="H65" s="45"/>
      <c r="I65" s="45"/>
      <c r="J65" s="45"/>
      <c r="K65" s="45"/>
      <c r="L65" s="45"/>
      <c r="M65" s="45"/>
      <c r="N65" s="45"/>
      <c r="O65" s="45"/>
      <c r="P65" s="45"/>
      <c r="Q65" s="45"/>
      <c r="R65" s="45"/>
      <c r="S65" s="45"/>
      <c r="T65" s="45"/>
      <c r="U65" s="45"/>
      <c r="V65" s="45"/>
      <c r="W65" s="45"/>
      <c r="X65" s="45"/>
      <c r="Y65" s="45"/>
    </row>
    <row r="66" spans="2:25">
      <c r="B66" s="41"/>
      <c r="C66" s="45"/>
      <c r="D66" s="45"/>
      <c r="E66" s="45"/>
      <c r="F66" s="45"/>
      <c r="G66" s="45"/>
      <c r="H66" s="45"/>
      <c r="I66" s="45"/>
      <c r="J66" s="45"/>
      <c r="K66" s="45"/>
      <c r="L66" s="45"/>
      <c r="M66" s="45"/>
      <c r="N66" s="45"/>
      <c r="O66" s="45"/>
      <c r="P66" s="45"/>
      <c r="Q66" s="45"/>
      <c r="R66" s="45"/>
      <c r="S66" s="45"/>
      <c r="T66" s="45"/>
      <c r="U66" s="45"/>
      <c r="V66" s="45"/>
      <c r="W66" s="45"/>
      <c r="X66" s="45"/>
      <c r="Y66" s="45"/>
    </row>
    <row r="67" spans="2:25">
      <c r="B67" s="41"/>
      <c r="C67" s="45"/>
      <c r="D67" s="45"/>
      <c r="E67" s="45"/>
      <c r="F67" s="45"/>
      <c r="G67" s="45"/>
      <c r="H67" s="45"/>
      <c r="I67" s="45"/>
      <c r="J67" s="45"/>
      <c r="K67" s="45"/>
      <c r="L67" s="45"/>
      <c r="M67" s="45"/>
      <c r="N67" s="45"/>
      <c r="O67" s="45"/>
      <c r="P67" s="45"/>
      <c r="Q67" s="45"/>
      <c r="R67" s="45"/>
      <c r="S67" s="45"/>
      <c r="T67" s="45"/>
      <c r="U67" s="45"/>
      <c r="V67" s="45"/>
      <c r="W67" s="45"/>
      <c r="X67" s="45"/>
      <c r="Y67" s="45"/>
    </row>
    <row r="68" spans="2:25">
      <c r="B68" s="41"/>
      <c r="C68" s="45"/>
      <c r="D68" s="45"/>
      <c r="E68" s="45"/>
      <c r="F68" s="45"/>
      <c r="G68" s="45"/>
      <c r="H68" s="45"/>
      <c r="I68" s="45"/>
      <c r="J68" s="45"/>
      <c r="K68" s="45"/>
      <c r="L68" s="45"/>
      <c r="M68" s="45"/>
      <c r="N68" s="45"/>
      <c r="O68" s="45"/>
      <c r="P68" s="45"/>
      <c r="Q68" s="45"/>
      <c r="R68" s="45"/>
      <c r="S68" s="45"/>
      <c r="T68" s="45"/>
      <c r="U68" s="45"/>
      <c r="V68" s="45"/>
      <c r="W68" s="45"/>
      <c r="X68" s="45"/>
      <c r="Y68" s="45"/>
    </row>
    <row r="69" spans="2:25">
      <c r="B69" s="41"/>
      <c r="C69" s="56"/>
      <c r="D69" s="56"/>
      <c r="E69" s="56"/>
      <c r="F69" s="56"/>
      <c r="G69" s="56"/>
      <c r="H69" s="45"/>
      <c r="I69" s="45"/>
      <c r="J69" s="45"/>
      <c r="K69" s="45"/>
      <c r="L69" s="45"/>
      <c r="M69" s="45"/>
      <c r="N69" s="45"/>
      <c r="O69" s="45"/>
      <c r="P69" s="45"/>
      <c r="Q69" s="45"/>
      <c r="R69" s="45"/>
      <c r="S69" s="45"/>
      <c r="T69" s="45"/>
      <c r="U69" s="45"/>
      <c r="V69" s="45"/>
      <c r="W69" s="45"/>
      <c r="X69" s="45"/>
      <c r="Y69" s="45"/>
    </row>
    <row r="70" spans="2:25">
      <c r="B70" s="41"/>
      <c r="C70" s="56"/>
      <c r="D70" s="45"/>
      <c r="E70" s="56"/>
      <c r="F70" s="56"/>
      <c r="G70" s="56"/>
      <c r="H70" s="56"/>
      <c r="I70" s="56"/>
      <c r="J70" s="56"/>
      <c r="K70" s="56"/>
      <c r="L70" s="56"/>
      <c r="M70" s="56"/>
      <c r="N70" s="56"/>
      <c r="O70" s="56"/>
      <c r="P70" s="56"/>
      <c r="Q70" s="56"/>
      <c r="R70" s="56"/>
      <c r="S70" s="56"/>
      <c r="T70" s="56"/>
      <c r="U70" s="56"/>
      <c r="V70" s="56"/>
      <c r="W70" s="56"/>
      <c r="X70" s="56"/>
      <c r="Y70" s="56"/>
    </row>
    <row r="71" spans="2:25">
      <c r="B71" s="41"/>
      <c r="C71" s="56"/>
      <c r="D71" s="45"/>
      <c r="E71" s="56"/>
      <c r="F71" s="56"/>
      <c r="G71" s="56"/>
      <c r="H71" s="56"/>
      <c r="I71" s="56"/>
      <c r="J71" s="56"/>
      <c r="K71" s="56"/>
      <c r="L71" s="56"/>
      <c r="M71" s="56"/>
      <c r="N71" s="56"/>
      <c r="O71" s="56"/>
      <c r="P71" s="56"/>
      <c r="Q71" s="56"/>
      <c r="R71" s="56"/>
      <c r="S71" s="56"/>
      <c r="T71" s="56"/>
      <c r="U71" s="56"/>
      <c r="V71" s="56"/>
      <c r="W71" s="56"/>
      <c r="X71" s="56"/>
      <c r="Y71" s="56"/>
    </row>
    <row r="72" spans="2:25">
      <c r="B72" s="41"/>
      <c r="C72" s="56"/>
      <c r="D72" s="45"/>
      <c r="E72" s="56"/>
      <c r="F72" s="56"/>
      <c r="G72" s="56"/>
      <c r="H72" s="56"/>
      <c r="I72" s="56"/>
      <c r="J72" s="56"/>
      <c r="K72" s="56"/>
      <c r="L72" s="56"/>
      <c r="M72" s="56"/>
      <c r="N72" s="56"/>
      <c r="O72" s="56"/>
      <c r="P72" s="56"/>
      <c r="Q72" s="56"/>
      <c r="R72" s="56"/>
      <c r="S72" s="56"/>
      <c r="T72" s="56"/>
      <c r="U72" s="56"/>
      <c r="V72" s="56"/>
      <c r="W72" s="56"/>
      <c r="X72" s="56"/>
      <c r="Y72" s="56"/>
    </row>
    <row r="73" spans="2:25">
      <c r="B73" s="41"/>
      <c r="C73" s="56"/>
      <c r="D73" s="45"/>
      <c r="E73" s="56"/>
      <c r="F73" s="56"/>
      <c r="G73" s="56"/>
      <c r="H73" s="56"/>
      <c r="I73" s="56"/>
      <c r="J73" s="56"/>
      <c r="K73" s="56"/>
      <c r="L73" s="56"/>
      <c r="M73" s="56"/>
      <c r="N73" s="56"/>
      <c r="O73" s="56"/>
      <c r="P73" s="56"/>
      <c r="Q73" s="56"/>
      <c r="R73" s="56"/>
      <c r="S73" s="56"/>
      <c r="T73" s="56"/>
      <c r="U73" s="56"/>
      <c r="V73" s="56"/>
      <c r="W73" s="56"/>
      <c r="X73" s="56"/>
      <c r="Y73" s="56"/>
    </row>
    <row r="74" spans="2:25">
      <c r="B74" s="41"/>
      <c r="C74" s="56"/>
      <c r="D74" s="45"/>
      <c r="E74" s="56"/>
      <c r="F74" s="56"/>
      <c r="G74" s="56"/>
      <c r="H74" s="56"/>
      <c r="I74" s="56"/>
      <c r="J74" s="56"/>
      <c r="K74" s="56"/>
      <c r="L74" s="56"/>
      <c r="M74" s="56"/>
      <c r="N74" s="56"/>
      <c r="O74" s="56"/>
      <c r="P74" s="56"/>
      <c r="Q74" s="56"/>
      <c r="R74" s="56"/>
      <c r="S74" s="56"/>
      <c r="T74" s="56"/>
      <c r="U74" s="56"/>
      <c r="V74" s="56"/>
      <c r="W74" s="56"/>
      <c r="X74" s="56"/>
      <c r="Y74" s="56"/>
    </row>
    <row r="75" spans="2:25">
      <c r="B75" s="41"/>
      <c r="C75" s="56"/>
      <c r="D75" s="45"/>
      <c r="E75" s="56"/>
      <c r="F75" s="56"/>
      <c r="G75" s="56"/>
      <c r="H75" s="56"/>
      <c r="I75" s="56"/>
      <c r="J75" s="56"/>
      <c r="K75" s="56"/>
      <c r="L75" s="56"/>
      <c r="M75" s="56"/>
      <c r="N75" s="56"/>
      <c r="O75" s="56"/>
      <c r="P75" s="56"/>
      <c r="Q75" s="56"/>
      <c r="R75" s="56"/>
      <c r="S75" s="56"/>
      <c r="T75" s="56"/>
      <c r="U75" s="56"/>
      <c r="V75" s="56"/>
      <c r="W75" s="56"/>
      <c r="X75" s="56"/>
      <c r="Y75" s="56"/>
    </row>
    <row r="76" spans="2:25">
      <c r="B76" s="41"/>
      <c r="C76" s="56"/>
      <c r="D76" s="56"/>
      <c r="E76" s="56"/>
      <c r="F76" s="56"/>
      <c r="G76" s="56"/>
      <c r="H76" s="56"/>
      <c r="I76" s="56"/>
      <c r="J76" s="56"/>
      <c r="K76" s="56"/>
      <c r="L76" s="56"/>
      <c r="M76" s="56"/>
      <c r="N76" s="56"/>
      <c r="O76" s="56"/>
      <c r="P76" s="56"/>
      <c r="Q76" s="56"/>
      <c r="R76" s="56"/>
      <c r="S76" s="56"/>
      <c r="T76" s="56"/>
      <c r="U76" s="56"/>
      <c r="V76" s="56"/>
      <c r="W76" s="56"/>
      <c r="X76" s="56"/>
      <c r="Y76" s="56"/>
    </row>
    <row r="77" spans="2:25">
      <c r="B77" s="41"/>
      <c r="C77" s="56"/>
      <c r="D77" s="56"/>
      <c r="E77" s="56"/>
      <c r="F77" s="56"/>
      <c r="G77" s="56"/>
      <c r="H77" s="56"/>
      <c r="I77" s="56"/>
      <c r="J77" s="56"/>
      <c r="K77" s="56"/>
      <c r="L77" s="56"/>
      <c r="M77" s="56"/>
      <c r="N77" s="56"/>
      <c r="O77" s="56"/>
      <c r="P77" s="56"/>
      <c r="Q77" s="56"/>
      <c r="R77" s="56"/>
      <c r="S77" s="56"/>
      <c r="T77" s="56"/>
      <c r="U77" s="56"/>
      <c r="V77" s="56"/>
      <c r="W77" s="56"/>
      <c r="X77" s="56"/>
      <c r="Y77" s="56"/>
    </row>
    <row r="78" spans="2:25">
      <c r="B78" s="41"/>
      <c r="C78" s="56"/>
      <c r="D78" s="56"/>
      <c r="E78" s="56"/>
      <c r="F78" s="56"/>
      <c r="G78" s="56"/>
      <c r="H78" s="56"/>
      <c r="I78" s="56"/>
      <c r="J78" s="56"/>
      <c r="K78" s="56"/>
      <c r="L78" s="56"/>
      <c r="M78" s="56"/>
      <c r="N78" s="56"/>
      <c r="O78" s="56"/>
      <c r="P78" s="56"/>
      <c r="Q78" s="56"/>
      <c r="R78" s="56"/>
      <c r="S78" s="56"/>
      <c r="T78" s="56"/>
      <c r="U78" s="56"/>
      <c r="V78" s="56"/>
      <c r="W78" s="56"/>
      <c r="X78" s="56"/>
      <c r="Y78" s="56"/>
    </row>
    <row r="79" spans="2:25">
      <c r="B79" s="41"/>
      <c r="C79" s="56"/>
      <c r="D79" s="56"/>
      <c r="E79" s="56"/>
      <c r="F79" s="56"/>
      <c r="G79" s="56"/>
      <c r="H79" s="56"/>
      <c r="I79" s="56"/>
      <c r="J79" s="56"/>
      <c r="K79" s="56"/>
      <c r="L79" s="56"/>
      <c r="M79" s="56"/>
      <c r="N79" s="56"/>
      <c r="O79" s="56"/>
      <c r="P79" s="56"/>
      <c r="Q79" s="56"/>
      <c r="R79" s="56"/>
      <c r="S79" s="56"/>
      <c r="T79" s="56"/>
      <c r="U79" s="56"/>
      <c r="V79" s="56"/>
      <c r="W79" s="56"/>
      <c r="X79" s="56"/>
      <c r="Y79" s="56"/>
    </row>
    <row r="80" spans="2:25">
      <c r="B80" s="41"/>
      <c r="C80" s="56"/>
      <c r="D80" s="56"/>
      <c r="E80" s="56"/>
      <c r="F80" s="56"/>
      <c r="G80" s="56"/>
      <c r="H80" s="56"/>
      <c r="I80" s="56"/>
      <c r="J80" s="56"/>
      <c r="K80" s="56"/>
      <c r="L80" s="56"/>
      <c r="M80" s="56"/>
      <c r="N80" s="56"/>
      <c r="O80" s="56"/>
      <c r="P80" s="56"/>
      <c r="Q80" s="56"/>
      <c r="R80" s="56"/>
      <c r="S80" s="56"/>
      <c r="T80" s="56"/>
      <c r="U80" s="56"/>
      <c r="V80" s="56"/>
      <c r="W80" s="56"/>
      <c r="X80" s="56"/>
      <c r="Y80" s="56"/>
    </row>
    <row r="81" spans="2:25">
      <c r="B81" s="41"/>
      <c r="C81" s="56"/>
      <c r="D81" s="44"/>
      <c r="E81" s="56"/>
      <c r="F81" s="56"/>
      <c r="G81" s="44"/>
      <c r="H81" s="56"/>
      <c r="I81" s="56"/>
      <c r="J81" s="56"/>
      <c r="K81" s="56"/>
      <c r="L81" s="56"/>
      <c r="M81" s="56"/>
      <c r="N81" s="56"/>
      <c r="O81" s="56"/>
      <c r="P81" s="56"/>
      <c r="Q81" s="56"/>
      <c r="R81" s="56"/>
      <c r="S81" s="56"/>
      <c r="T81" s="56"/>
      <c r="U81" s="56"/>
      <c r="V81" s="56"/>
      <c r="W81" s="56"/>
      <c r="X81" s="56"/>
      <c r="Y81" s="56"/>
    </row>
    <row r="82" spans="2:25">
      <c r="B82" s="41"/>
      <c r="C82" s="56"/>
      <c r="D82" s="56"/>
      <c r="E82" s="56"/>
      <c r="F82" s="56"/>
      <c r="G82" s="44"/>
      <c r="H82" s="44"/>
      <c r="I82" s="44"/>
      <c r="J82" s="56"/>
      <c r="K82" s="56"/>
      <c r="L82" s="56"/>
      <c r="M82" s="56"/>
      <c r="N82" s="56"/>
      <c r="O82" s="56"/>
      <c r="P82" s="56"/>
      <c r="Q82" s="56"/>
      <c r="R82" s="56"/>
      <c r="S82" s="56"/>
      <c r="T82" s="56"/>
      <c r="U82" s="56"/>
      <c r="V82" s="56"/>
      <c r="W82" s="56"/>
      <c r="X82" s="56"/>
      <c r="Y82" s="56"/>
    </row>
    <row r="83" spans="2:25">
      <c r="B83" s="41"/>
      <c r="C83" s="56"/>
      <c r="D83" s="56"/>
      <c r="E83" s="56"/>
      <c r="F83" s="56"/>
      <c r="G83" s="44"/>
      <c r="H83" s="44"/>
      <c r="I83" s="56"/>
      <c r="J83" s="56"/>
      <c r="K83" s="56"/>
      <c r="L83" s="56"/>
      <c r="M83" s="56"/>
      <c r="N83" s="56"/>
      <c r="O83" s="56"/>
      <c r="P83" s="56"/>
      <c r="Q83" s="56"/>
      <c r="R83" s="56"/>
      <c r="S83" s="56"/>
      <c r="T83" s="56"/>
      <c r="U83" s="56"/>
      <c r="V83" s="56"/>
      <c r="W83" s="56"/>
      <c r="X83" s="56"/>
      <c r="Y83" s="56"/>
    </row>
    <row r="84" spans="2:25">
      <c r="B84" s="41"/>
      <c r="C84" s="56"/>
      <c r="D84" s="56"/>
      <c r="E84" s="56"/>
      <c r="F84" s="56"/>
      <c r="G84" s="56"/>
      <c r="H84" s="44"/>
      <c r="I84" s="56"/>
      <c r="J84" s="56"/>
      <c r="K84" s="56"/>
      <c r="L84" s="56"/>
      <c r="M84" s="56"/>
      <c r="N84" s="56"/>
      <c r="O84" s="56"/>
      <c r="P84" s="56"/>
      <c r="Q84" s="56"/>
      <c r="R84" s="56"/>
      <c r="S84" s="56"/>
      <c r="T84" s="56"/>
      <c r="U84" s="56"/>
      <c r="V84" s="56"/>
      <c r="W84" s="56"/>
      <c r="X84" s="56"/>
      <c r="Y84" s="56"/>
    </row>
    <row r="85" spans="2:25">
      <c r="B85" s="41"/>
      <c r="C85" s="56"/>
      <c r="D85" s="56"/>
      <c r="E85" s="56"/>
      <c r="F85" s="56"/>
      <c r="G85" s="56"/>
      <c r="H85" s="56"/>
      <c r="I85" s="56"/>
      <c r="J85" s="56"/>
      <c r="K85" s="56"/>
      <c r="L85" s="56"/>
      <c r="M85" s="56"/>
      <c r="N85" s="56"/>
      <c r="O85" s="56"/>
      <c r="P85" s="56"/>
      <c r="Q85" s="55" t="s">
        <v>171</v>
      </c>
      <c r="R85" s="56"/>
      <c r="S85" s="56"/>
      <c r="T85" s="56"/>
      <c r="U85" s="56"/>
      <c r="V85" s="56"/>
      <c r="W85" s="56"/>
      <c r="X85" s="56"/>
      <c r="Y85" s="56"/>
    </row>
    <row r="86" spans="2:25">
      <c r="B86" s="41"/>
      <c r="C86" s="56"/>
      <c r="D86" s="56"/>
      <c r="E86" s="56"/>
      <c r="F86" s="56"/>
      <c r="G86" s="56"/>
      <c r="H86" s="56"/>
      <c r="I86" s="56"/>
      <c r="J86" s="56"/>
      <c r="K86" s="56"/>
      <c r="L86" s="56"/>
      <c r="M86" s="56"/>
      <c r="N86" s="56"/>
      <c r="O86" s="56"/>
      <c r="P86" s="56"/>
      <c r="Q86" s="56"/>
      <c r="R86" s="56"/>
      <c r="S86" s="56"/>
      <c r="T86" s="56"/>
      <c r="U86" s="56"/>
      <c r="V86" s="56"/>
      <c r="W86" s="56"/>
      <c r="X86" s="56"/>
      <c r="Y86" s="56"/>
    </row>
    <row r="87" spans="2:25">
      <c r="B87" s="41"/>
      <c r="C87" s="56"/>
      <c r="D87" s="56"/>
      <c r="E87" s="56"/>
      <c r="F87" s="56"/>
      <c r="G87" s="56"/>
      <c r="H87" s="56"/>
      <c r="I87" s="56"/>
      <c r="J87" s="56"/>
      <c r="K87" s="56"/>
      <c r="L87" s="56"/>
      <c r="M87" s="56"/>
      <c r="N87" s="56"/>
      <c r="O87" s="56"/>
      <c r="P87" s="56"/>
      <c r="Q87" s="56"/>
      <c r="R87" s="56"/>
      <c r="S87" s="56"/>
      <c r="T87" s="56"/>
      <c r="U87" s="56"/>
      <c r="V87" s="56"/>
      <c r="W87" s="56"/>
      <c r="X87" s="56"/>
      <c r="Y87" s="56"/>
    </row>
    <row r="88" spans="2:25">
      <c r="B88" s="41"/>
      <c r="C88" s="56"/>
      <c r="D88" s="56"/>
      <c r="E88" s="56"/>
      <c r="F88" s="56"/>
      <c r="G88" s="56"/>
      <c r="H88" s="56"/>
      <c r="I88" s="56"/>
      <c r="J88" s="56"/>
      <c r="K88" s="56"/>
      <c r="L88" s="56"/>
      <c r="M88" s="56"/>
      <c r="N88" s="56"/>
      <c r="O88" s="56"/>
      <c r="P88" s="56"/>
      <c r="Q88" s="56"/>
      <c r="R88" s="56"/>
      <c r="S88" s="56"/>
      <c r="T88" s="56"/>
      <c r="U88" s="56"/>
      <c r="V88" s="56"/>
      <c r="W88" s="56"/>
      <c r="X88" s="56"/>
      <c r="Y88" s="56"/>
    </row>
    <row r="89" spans="2:25">
      <c r="B89" s="41"/>
      <c r="H89" s="31" t="s">
        <v>137</v>
      </c>
      <c r="I89" s="56"/>
      <c r="J89" s="56"/>
      <c r="K89" s="56"/>
      <c r="L89" s="56"/>
      <c r="M89" s="56"/>
      <c r="N89" s="56"/>
      <c r="O89" s="56"/>
      <c r="P89" s="56"/>
      <c r="Q89" s="56"/>
      <c r="R89" s="56"/>
      <c r="S89" s="56"/>
      <c r="T89" s="56"/>
      <c r="U89" s="56"/>
      <c r="V89" s="56"/>
      <c r="W89" s="56"/>
      <c r="X89" s="56"/>
      <c r="Y89" s="56"/>
    </row>
  </sheetData>
  <hyperlinks>
    <hyperlink ref="Q85" r:id="rId1" xr:uid="{EB31CCD5-AF43-3B4C-92A0-2797DCDF2A92}"/>
    <hyperlink ref="L43" r:id="rId2" xr:uid="{C52F8C23-64D7-514E-ABA2-0880BE954913}"/>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EB50-3991-154A-AEAB-55C23998D313}">
  <dimension ref="B1:Y83"/>
  <sheetViews>
    <sheetView workbookViewId="0">
      <selection activeCell="E53" sqref="E53"/>
    </sheetView>
  </sheetViews>
  <sheetFormatPr baseColWidth="10" defaultColWidth="7" defaultRowHeight="16"/>
  <cols>
    <col min="1" max="1" width="5.5" style="36" customWidth="1"/>
    <col min="2" max="2" width="5" style="36" customWidth="1"/>
    <col min="3" max="3" width="11.83203125" style="36" customWidth="1"/>
    <col min="4" max="4" width="24.1640625" style="36" customWidth="1"/>
    <col min="5" max="5" width="14" style="36" customWidth="1"/>
    <col min="6" max="6" width="10.83203125" style="36" bestFit="1" customWidth="1"/>
    <col min="7" max="7" width="41" style="36" customWidth="1"/>
    <col min="8" max="8" width="29.5" style="36" customWidth="1"/>
    <col min="9" max="16384" width="7" style="36"/>
  </cols>
  <sheetData>
    <row r="1" spans="2:25" ht="17" thickBot="1"/>
    <row r="2" spans="2:25" s="40" customFormat="1">
      <c r="B2" s="61"/>
      <c r="C2" s="62" t="s">
        <v>21</v>
      </c>
      <c r="D2" s="62" t="s">
        <v>128</v>
      </c>
      <c r="E2" s="62" t="s">
        <v>129</v>
      </c>
      <c r="F2" s="62" t="s">
        <v>130</v>
      </c>
      <c r="G2" s="62" t="s">
        <v>26</v>
      </c>
      <c r="H2" s="63"/>
      <c r="I2" s="62"/>
      <c r="J2" s="62"/>
      <c r="K2" s="62"/>
      <c r="L2" s="62"/>
      <c r="M2" s="62"/>
      <c r="N2" s="62"/>
      <c r="O2" s="62"/>
      <c r="P2" s="62"/>
      <c r="Q2" s="62"/>
      <c r="R2" s="62"/>
      <c r="S2" s="62"/>
      <c r="T2" s="62"/>
      <c r="U2" s="64"/>
      <c r="V2" s="65"/>
      <c r="W2" s="65"/>
      <c r="X2" s="65"/>
      <c r="Y2" s="65"/>
    </row>
    <row r="3" spans="2:25">
      <c r="B3" s="66"/>
      <c r="C3" s="67"/>
      <c r="D3" s="67"/>
      <c r="E3" s="67"/>
      <c r="F3" s="67"/>
      <c r="G3" s="67"/>
      <c r="H3" s="67"/>
      <c r="I3" s="67"/>
      <c r="J3" s="67"/>
      <c r="K3" s="67"/>
      <c r="L3" s="67"/>
      <c r="M3" s="67"/>
      <c r="N3" s="67"/>
      <c r="O3" s="67"/>
      <c r="P3" s="67"/>
      <c r="Q3" s="67"/>
      <c r="R3" s="67"/>
      <c r="S3" s="67"/>
      <c r="T3" s="67"/>
      <c r="U3" s="68"/>
      <c r="V3" s="67"/>
      <c r="W3" s="67"/>
      <c r="X3" s="67"/>
      <c r="Y3" s="67"/>
    </row>
    <row r="4" spans="2:25" s="73" customFormat="1">
      <c r="B4" s="66"/>
      <c r="C4" s="69"/>
      <c r="D4" s="70"/>
      <c r="E4" s="70"/>
      <c r="F4" s="70"/>
      <c r="G4" s="70"/>
      <c r="H4" s="70"/>
      <c r="I4" s="70"/>
      <c r="J4" s="71"/>
      <c r="K4" s="71"/>
      <c r="L4" s="71"/>
      <c r="M4" s="71"/>
      <c r="N4" s="71"/>
      <c r="O4" s="71"/>
      <c r="P4" s="71"/>
      <c r="Q4" s="71"/>
      <c r="R4" s="71"/>
      <c r="S4" s="71"/>
      <c r="T4" s="71"/>
      <c r="U4" s="72"/>
      <c r="V4" s="71"/>
      <c r="W4" s="71"/>
      <c r="X4" s="71"/>
      <c r="Y4" s="71"/>
    </row>
    <row r="5" spans="2:25">
      <c r="B5" s="66"/>
      <c r="C5" s="70" t="s">
        <v>137</v>
      </c>
      <c r="D5" s="70"/>
      <c r="E5" s="70"/>
      <c r="F5" s="70"/>
      <c r="G5" s="74"/>
      <c r="H5" s="70"/>
      <c r="I5" s="70"/>
      <c r="J5" s="71"/>
      <c r="K5" s="71"/>
      <c r="L5" s="71"/>
      <c r="M5" s="71"/>
      <c r="N5" s="71"/>
      <c r="O5" s="71"/>
      <c r="P5" s="71"/>
      <c r="Q5" s="71"/>
      <c r="R5" s="71"/>
      <c r="S5" s="71"/>
      <c r="T5" s="71"/>
      <c r="U5" s="72"/>
      <c r="V5" s="71"/>
      <c r="W5" s="71"/>
      <c r="X5" s="71"/>
      <c r="Y5" s="71"/>
    </row>
    <row r="6" spans="2:25" ht="17" thickBot="1">
      <c r="B6" s="66"/>
      <c r="C6" s="70"/>
      <c r="D6" s="70" t="s">
        <v>172</v>
      </c>
      <c r="E6" s="70">
        <f>18.6</f>
        <v>18.600000000000001</v>
      </c>
      <c r="F6" s="70" t="s">
        <v>173</v>
      </c>
      <c r="G6" s="70" t="s">
        <v>174</v>
      </c>
      <c r="H6" s="70"/>
      <c r="I6" s="70"/>
      <c r="J6" s="71"/>
      <c r="K6" s="71"/>
      <c r="L6" s="71"/>
      <c r="M6" s="71"/>
      <c r="N6" s="71"/>
      <c r="O6" s="71"/>
      <c r="P6" s="71"/>
      <c r="Q6" s="71"/>
      <c r="R6" s="71"/>
      <c r="S6" s="71"/>
      <c r="T6" s="71"/>
      <c r="U6" s="72"/>
      <c r="V6" s="71"/>
      <c r="W6" s="71"/>
      <c r="X6" s="71"/>
      <c r="Y6" s="71"/>
    </row>
    <row r="7" spans="2:25" ht="17" thickBot="1">
      <c r="B7" s="66"/>
      <c r="C7" s="70"/>
      <c r="D7" s="70"/>
      <c r="E7" s="75">
        <f>E6</f>
        <v>18.600000000000001</v>
      </c>
      <c r="F7" s="70" t="s">
        <v>61</v>
      </c>
      <c r="G7" s="70"/>
      <c r="H7" s="70"/>
      <c r="I7" s="70"/>
      <c r="J7" s="70"/>
      <c r="K7" s="70"/>
      <c r="L7" s="70"/>
      <c r="M7" s="70"/>
      <c r="N7" s="70"/>
      <c r="O7" s="70"/>
      <c r="P7" s="70"/>
      <c r="Q7" s="70"/>
      <c r="R7" s="70"/>
      <c r="S7" s="70"/>
      <c r="T7" s="70"/>
      <c r="U7" s="72"/>
      <c r="V7" s="71"/>
      <c r="W7" s="71"/>
      <c r="X7" s="71"/>
      <c r="Y7" s="71"/>
    </row>
    <row r="8" spans="2:25">
      <c r="B8" s="66"/>
      <c r="C8" s="70"/>
      <c r="D8" s="70"/>
      <c r="E8" s="70"/>
      <c r="F8" s="70"/>
      <c r="G8" s="70"/>
      <c r="H8" s="70"/>
      <c r="I8" s="70"/>
      <c r="J8" s="70"/>
      <c r="K8" s="70"/>
      <c r="L8" s="70"/>
      <c r="M8" s="70"/>
      <c r="N8" s="70"/>
      <c r="O8" s="70"/>
      <c r="P8" s="70"/>
      <c r="Q8" s="70"/>
      <c r="R8" s="70"/>
      <c r="S8" s="70"/>
      <c r="T8" s="70"/>
      <c r="U8" s="72"/>
      <c r="V8" s="71"/>
      <c r="W8" s="71"/>
      <c r="X8" s="71"/>
      <c r="Y8" s="71"/>
    </row>
    <row r="9" spans="2:25">
      <c r="B9" s="66"/>
      <c r="C9" s="70"/>
      <c r="D9" s="70"/>
      <c r="E9" s="70"/>
      <c r="F9" s="70"/>
      <c r="G9" s="70"/>
      <c r="H9" s="70"/>
      <c r="I9" s="70"/>
      <c r="J9" s="70"/>
      <c r="K9" s="70"/>
      <c r="L9" s="70"/>
      <c r="M9" s="70"/>
      <c r="N9" s="70"/>
      <c r="O9" s="70"/>
      <c r="P9" s="70"/>
      <c r="Q9" s="70"/>
      <c r="R9" s="70"/>
      <c r="S9" s="70"/>
      <c r="T9" s="70"/>
      <c r="U9" s="72"/>
      <c r="V9" s="71"/>
      <c r="W9" s="71"/>
      <c r="X9" s="71"/>
      <c r="Y9" s="71"/>
    </row>
    <row r="10" spans="2:25">
      <c r="B10" s="66"/>
      <c r="C10" s="70"/>
      <c r="D10" s="70"/>
      <c r="E10" s="70"/>
      <c r="F10" s="70"/>
      <c r="G10" s="70"/>
      <c r="H10" s="70"/>
      <c r="I10" s="70"/>
      <c r="J10" s="70"/>
      <c r="K10" s="70"/>
      <c r="L10" s="70"/>
      <c r="M10" s="70"/>
      <c r="N10" s="70"/>
      <c r="O10" s="70"/>
      <c r="P10" s="70"/>
      <c r="Q10" s="70"/>
      <c r="R10" s="70"/>
      <c r="S10" s="70"/>
      <c r="T10" s="70"/>
      <c r="U10" s="72"/>
      <c r="V10" s="71"/>
      <c r="W10" s="71"/>
      <c r="X10" s="71"/>
      <c r="Y10" s="71"/>
    </row>
    <row r="11" spans="2:25">
      <c r="B11" s="66"/>
      <c r="C11" s="70"/>
      <c r="D11" s="70"/>
      <c r="E11" s="70"/>
      <c r="F11" s="70"/>
      <c r="G11" s="70"/>
      <c r="H11" s="70"/>
      <c r="I11" s="70"/>
      <c r="J11" s="70"/>
      <c r="K11" s="70"/>
      <c r="L11" s="70"/>
      <c r="M11" s="70"/>
      <c r="N11" s="70"/>
      <c r="O11" s="70"/>
      <c r="P11" s="70"/>
      <c r="Q11" s="70"/>
      <c r="R11" s="70"/>
      <c r="S11" s="70"/>
      <c r="T11" s="70"/>
      <c r="U11" s="72"/>
      <c r="V11" s="71"/>
      <c r="W11" s="71"/>
      <c r="X11" s="71"/>
      <c r="Y11" s="71"/>
    </row>
    <row r="12" spans="2:25">
      <c r="B12" s="66"/>
      <c r="C12" s="70"/>
      <c r="D12" s="70"/>
      <c r="E12" s="70"/>
      <c r="F12" s="70"/>
      <c r="G12" s="70"/>
      <c r="H12" s="70"/>
      <c r="I12" s="70"/>
      <c r="J12" s="70"/>
      <c r="K12" s="70"/>
      <c r="L12" s="70"/>
      <c r="M12" s="70"/>
      <c r="N12" s="70"/>
      <c r="O12" s="70"/>
      <c r="P12" s="70"/>
      <c r="Q12" s="70"/>
      <c r="R12" s="70"/>
      <c r="S12" s="70"/>
      <c r="T12" s="70"/>
      <c r="U12" s="72"/>
      <c r="V12" s="71"/>
      <c r="W12" s="71"/>
      <c r="X12" s="71"/>
      <c r="Y12" s="71"/>
    </row>
    <row r="13" spans="2:25">
      <c r="B13" s="66"/>
      <c r="C13" s="70"/>
      <c r="D13" s="70"/>
      <c r="E13" s="70"/>
      <c r="F13" s="70"/>
      <c r="G13" s="70"/>
      <c r="H13" s="70"/>
      <c r="I13" s="70"/>
      <c r="J13" s="70"/>
      <c r="K13" s="70"/>
      <c r="L13" s="70"/>
      <c r="M13" s="70"/>
      <c r="N13" s="70"/>
      <c r="O13" s="70"/>
      <c r="P13" s="70"/>
      <c r="Q13" s="70"/>
      <c r="R13" s="70"/>
      <c r="S13" s="70"/>
      <c r="T13" s="70"/>
      <c r="U13" s="72"/>
      <c r="V13" s="71"/>
      <c r="W13" s="71"/>
      <c r="X13" s="71"/>
      <c r="Y13" s="71"/>
    </row>
    <row r="14" spans="2:25">
      <c r="B14" s="66"/>
      <c r="C14" s="70"/>
      <c r="D14" s="70"/>
      <c r="E14" s="70"/>
      <c r="F14" s="70"/>
      <c r="G14" s="70"/>
      <c r="H14" s="70"/>
      <c r="I14" s="70"/>
      <c r="J14" s="70"/>
      <c r="K14" s="70"/>
      <c r="L14" s="70"/>
      <c r="M14" s="70"/>
      <c r="N14" s="70"/>
      <c r="O14" s="70"/>
      <c r="P14" s="70"/>
      <c r="Q14" s="70"/>
      <c r="R14" s="70"/>
      <c r="S14" s="70"/>
      <c r="T14" s="70"/>
      <c r="U14" s="72"/>
      <c r="V14" s="71"/>
      <c r="W14" s="71"/>
      <c r="X14" s="71"/>
      <c r="Y14" s="71"/>
    </row>
    <row r="15" spans="2:25">
      <c r="B15" s="66"/>
      <c r="C15" s="70"/>
      <c r="D15" s="70"/>
      <c r="E15" s="70"/>
      <c r="F15" s="70"/>
      <c r="G15" s="70"/>
      <c r="H15" s="70"/>
      <c r="I15" s="70"/>
      <c r="J15" s="70"/>
      <c r="K15" s="70"/>
      <c r="L15" s="70"/>
      <c r="M15" s="70"/>
      <c r="N15" s="70"/>
      <c r="O15" s="70"/>
      <c r="P15" s="70"/>
      <c r="Q15" s="70"/>
      <c r="R15" s="70"/>
      <c r="S15" s="70"/>
      <c r="T15" s="70"/>
      <c r="U15" s="72"/>
      <c r="V15" s="71"/>
      <c r="W15" s="71"/>
      <c r="X15" s="71"/>
      <c r="Y15" s="71"/>
    </row>
    <row r="16" spans="2:25">
      <c r="B16" s="66"/>
      <c r="C16" s="70"/>
      <c r="D16" s="70"/>
      <c r="E16" s="70"/>
      <c r="F16" s="70"/>
      <c r="G16" s="70"/>
      <c r="H16" s="70"/>
      <c r="I16" s="70"/>
      <c r="J16" s="70"/>
      <c r="K16" s="70"/>
      <c r="L16" s="70"/>
      <c r="M16" s="70"/>
      <c r="N16" s="70"/>
      <c r="O16" s="70"/>
      <c r="P16" s="70"/>
      <c r="Q16" s="70"/>
      <c r="R16" s="70"/>
      <c r="S16" s="70"/>
      <c r="T16" s="70"/>
      <c r="U16" s="72"/>
      <c r="V16" s="71"/>
      <c r="W16" s="71"/>
      <c r="X16" s="71"/>
      <c r="Y16" s="71"/>
    </row>
    <row r="17" spans="2:25">
      <c r="B17" s="66"/>
      <c r="C17" s="70"/>
      <c r="D17" s="70"/>
      <c r="E17" s="70"/>
      <c r="F17" s="70"/>
      <c r="G17" s="70"/>
      <c r="H17" s="70"/>
      <c r="I17" s="70"/>
      <c r="J17" s="70"/>
      <c r="K17" s="70"/>
      <c r="L17" s="70"/>
      <c r="M17" s="70"/>
      <c r="N17" s="70"/>
      <c r="O17" s="70"/>
      <c r="P17" s="70"/>
      <c r="Q17" s="70"/>
      <c r="R17" s="70"/>
      <c r="S17" s="70"/>
      <c r="T17" s="70"/>
      <c r="U17" s="72"/>
      <c r="V17" s="71"/>
      <c r="W17" s="71"/>
      <c r="X17" s="71"/>
      <c r="Y17" s="71"/>
    </row>
    <row r="18" spans="2:25">
      <c r="B18" s="66"/>
      <c r="C18" s="70"/>
      <c r="D18" s="70"/>
      <c r="E18" s="70"/>
      <c r="F18" s="70"/>
      <c r="G18" s="70"/>
      <c r="H18" s="70"/>
      <c r="I18" s="70"/>
      <c r="J18" s="70"/>
      <c r="K18" s="70"/>
      <c r="L18" s="70"/>
      <c r="M18" s="70"/>
      <c r="N18" s="70"/>
      <c r="O18" s="70"/>
      <c r="P18" s="70"/>
      <c r="Q18" s="70"/>
      <c r="R18" s="70"/>
      <c r="S18" s="70"/>
      <c r="T18" s="70"/>
      <c r="U18" s="72"/>
      <c r="V18" s="71"/>
      <c r="W18" s="71"/>
      <c r="X18" s="71"/>
      <c r="Y18" s="71"/>
    </row>
    <row r="19" spans="2:25">
      <c r="B19" s="66"/>
      <c r="C19" s="70"/>
      <c r="D19" s="70"/>
      <c r="E19" s="70"/>
      <c r="F19" s="70"/>
      <c r="G19" s="70"/>
      <c r="H19" s="70"/>
      <c r="I19" s="70"/>
      <c r="J19" s="70"/>
      <c r="K19" s="70"/>
      <c r="L19" s="70"/>
      <c r="M19" s="70"/>
      <c r="N19" s="70"/>
      <c r="O19" s="70"/>
      <c r="P19" s="70"/>
      <c r="Q19" s="70"/>
      <c r="R19" s="70"/>
      <c r="S19" s="70"/>
      <c r="T19" s="70"/>
      <c r="U19" s="72"/>
      <c r="V19" s="71"/>
      <c r="W19" s="71"/>
      <c r="X19" s="71"/>
      <c r="Y19" s="71"/>
    </row>
    <row r="20" spans="2:25">
      <c r="B20" s="66"/>
      <c r="C20" s="70"/>
      <c r="D20" s="70"/>
      <c r="E20" s="70"/>
      <c r="F20" s="70"/>
      <c r="G20" s="70"/>
      <c r="H20" s="70"/>
      <c r="I20" s="70"/>
      <c r="J20" s="70"/>
      <c r="K20" s="70"/>
      <c r="L20" s="70"/>
      <c r="M20" s="70"/>
      <c r="N20" s="70"/>
      <c r="O20" s="70"/>
      <c r="P20" s="70"/>
      <c r="Q20" s="70"/>
      <c r="R20" s="70"/>
      <c r="S20" s="70"/>
      <c r="T20" s="70"/>
      <c r="U20" s="72"/>
      <c r="V20" s="71"/>
      <c r="W20" s="71"/>
      <c r="X20" s="71"/>
      <c r="Y20" s="71"/>
    </row>
    <row r="21" spans="2:25">
      <c r="B21" s="66"/>
      <c r="C21" s="70"/>
      <c r="D21" s="70"/>
      <c r="E21" s="70"/>
      <c r="F21" s="70"/>
      <c r="G21" s="70"/>
      <c r="H21" s="70"/>
      <c r="I21" s="70"/>
      <c r="J21" s="70"/>
      <c r="K21" s="70"/>
      <c r="L21" s="70"/>
      <c r="M21" s="70"/>
      <c r="N21" s="70"/>
      <c r="O21" s="70"/>
      <c r="P21" s="70"/>
      <c r="Q21" s="70"/>
      <c r="R21" s="70"/>
      <c r="S21" s="70"/>
      <c r="T21" s="70"/>
      <c r="U21" s="72"/>
      <c r="V21" s="71"/>
      <c r="W21" s="71"/>
      <c r="X21" s="71"/>
      <c r="Y21" s="71"/>
    </row>
    <row r="22" spans="2:25" ht="17">
      <c r="B22" s="66"/>
      <c r="C22" s="70"/>
      <c r="D22" s="70" t="s">
        <v>175</v>
      </c>
      <c r="E22" s="70">
        <v>1.8</v>
      </c>
      <c r="F22" s="70" t="s">
        <v>176</v>
      </c>
      <c r="G22" s="76" t="s">
        <v>177</v>
      </c>
      <c r="H22" s="70"/>
      <c r="I22" s="70"/>
      <c r="J22" s="70"/>
      <c r="K22" s="70"/>
      <c r="L22" s="70"/>
      <c r="M22" s="70"/>
      <c r="N22" s="70"/>
      <c r="O22" s="70"/>
      <c r="P22" s="70"/>
      <c r="Q22" s="70"/>
      <c r="R22" s="70"/>
      <c r="S22" s="70"/>
      <c r="T22" s="70"/>
      <c r="U22" s="72"/>
      <c r="V22" s="71"/>
      <c r="W22" s="71"/>
      <c r="X22" s="71"/>
      <c r="Y22" s="71"/>
    </row>
    <row r="23" spans="2:25">
      <c r="B23" s="66"/>
      <c r="C23" s="70"/>
      <c r="D23" s="70" t="s">
        <v>175</v>
      </c>
      <c r="E23" s="70">
        <v>3.2</v>
      </c>
      <c r="F23" s="70" t="s">
        <v>176</v>
      </c>
      <c r="G23" s="70" t="s">
        <v>178</v>
      </c>
      <c r="H23" s="70"/>
      <c r="I23" s="70"/>
      <c r="J23" s="70"/>
      <c r="K23" s="70"/>
      <c r="L23" s="70"/>
      <c r="M23" s="70"/>
      <c r="N23" s="70"/>
      <c r="O23" s="70"/>
      <c r="P23" s="70"/>
      <c r="Q23" s="70"/>
      <c r="R23" s="70"/>
      <c r="S23" s="70"/>
      <c r="T23" s="70"/>
      <c r="U23" s="72"/>
      <c r="V23" s="71"/>
      <c r="W23" s="71"/>
      <c r="X23" s="71"/>
      <c r="Y23" s="71"/>
    </row>
    <row r="24" spans="2:25">
      <c r="B24" s="66"/>
      <c r="C24" s="70"/>
      <c r="D24" s="70"/>
      <c r="E24" s="70"/>
      <c r="F24" s="70"/>
      <c r="G24" s="70"/>
      <c r="H24" s="70"/>
      <c r="I24" s="70"/>
      <c r="J24" s="70"/>
      <c r="K24" s="70"/>
      <c r="L24" s="70"/>
      <c r="M24" s="70"/>
      <c r="N24" s="70"/>
      <c r="O24" s="70"/>
      <c r="P24" s="70"/>
      <c r="Q24" s="70"/>
      <c r="R24" s="70"/>
      <c r="S24" s="70"/>
      <c r="T24" s="70"/>
      <c r="U24" s="72"/>
      <c r="V24" s="71"/>
      <c r="W24" s="71"/>
      <c r="X24" s="71"/>
      <c r="Y24" s="71"/>
    </row>
    <row r="25" spans="2:25">
      <c r="B25" s="66"/>
      <c r="C25" s="70"/>
      <c r="D25" s="70" t="s">
        <v>179</v>
      </c>
      <c r="E25" s="77">
        <v>0.72</v>
      </c>
      <c r="F25" s="70"/>
      <c r="G25" s="70" t="s">
        <v>177</v>
      </c>
      <c r="H25" s="70"/>
      <c r="I25" s="70"/>
      <c r="J25" s="70"/>
      <c r="K25" s="70"/>
      <c r="L25" s="70"/>
      <c r="M25" s="70"/>
      <c r="N25" s="70"/>
      <c r="O25" s="70"/>
      <c r="P25" s="70"/>
      <c r="Q25" s="70"/>
      <c r="R25" s="70"/>
      <c r="S25" s="70"/>
      <c r="T25" s="70"/>
      <c r="U25" s="72"/>
      <c r="V25" s="71"/>
      <c r="W25" s="71"/>
      <c r="X25" s="71"/>
      <c r="Y25" s="71"/>
    </row>
    <row r="26" spans="2:25">
      <c r="B26" s="66"/>
      <c r="C26" s="70"/>
      <c r="D26" s="70" t="s">
        <v>179</v>
      </c>
      <c r="E26" s="77">
        <v>0.26</v>
      </c>
      <c r="F26" s="70"/>
      <c r="G26" s="70" t="s">
        <v>178</v>
      </c>
      <c r="H26" s="70"/>
      <c r="I26" s="70"/>
      <c r="J26" s="70"/>
      <c r="K26" s="70"/>
      <c r="L26" s="70"/>
      <c r="M26" s="70"/>
      <c r="N26" s="70"/>
      <c r="O26" s="70"/>
      <c r="P26" s="70"/>
      <c r="Q26" s="70"/>
      <c r="R26" s="70"/>
      <c r="S26" s="70"/>
      <c r="T26" s="70"/>
      <c r="U26" s="72"/>
      <c r="V26" s="71"/>
      <c r="W26" s="71"/>
      <c r="X26" s="71"/>
      <c r="Y26" s="71"/>
    </row>
    <row r="27" spans="2:25">
      <c r="B27" s="66"/>
      <c r="C27" s="70"/>
      <c r="D27" s="70"/>
      <c r="E27" s="70"/>
      <c r="F27" s="70"/>
      <c r="G27" s="70"/>
      <c r="H27" s="70"/>
      <c r="I27" s="70"/>
      <c r="J27" s="70"/>
      <c r="K27" s="70"/>
      <c r="L27" s="70"/>
      <c r="M27" s="70"/>
      <c r="N27" s="70"/>
      <c r="O27" s="70"/>
      <c r="P27" s="70"/>
      <c r="Q27" s="70"/>
      <c r="R27" s="70"/>
      <c r="S27" s="70"/>
      <c r="T27" s="70"/>
      <c r="U27" s="72"/>
      <c r="V27" s="71"/>
      <c r="W27" s="71"/>
      <c r="X27" s="71"/>
      <c r="Y27" s="71"/>
    </row>
    <row r="28" spans="2:25">
      <c r="B28" s="66"/>
      <c r="C28" s="70"/>
      <c r="D28" s="70" t="s">
        <v>180</v>
      </c>
      <c r="E28" s="78">
        <f>E25/SUM(E25:E26)</f>
        <v>0.73469387755102045</v>
      </c>
      <c r="F28" s="70"/>
      <c r="G28" s="36" t="s">
        <v>177</v>
      </c>
      <c r="H28" s="70"/>
      <c r="I28" s="70"/>
      <c r="J28" s="70"/>
      <c r="K28" s="70"/>
      <c r="L28" s="70"/>
      <c r="M28" s="70"/>
      <c r="N28" s="70"/>
      <c r="O28" s="70"/>
      <c r="P28" s="70"/>
      <c r="Q28" s="70"/>
      <c r="R28" s="70"/>
      <c r="S28" s="70"/>
      <c r="T28" s="70"/>
      <c r="U28" s="72"/>
      <c r="V28" s="71"/>
      <c r="W28" s="71"/>
      <c r="X28" s="71"/>
      <c r="Y28" s="71"/>
    </row>
    <row r="29" spans="2:25">
      <c r="B29" s="66"/>
      <c r="C29" s="70"/>
      <c r="D29" s="70" t="s">
        <v>180</v>
      </c>
      <c r="E29" s="78">
        <f>1-E28</f>
        <v>0.26530612244897955</v>
      </c>
      <c r="F29" s="70"/>
      <c r="G29" s="70" t="s">
        <v>178</v>
      </c>
      <c r="H29" s="70"/>
      <c r="I29" s="70"/>
      <c r="J29" s="70"/>
      <c r="K29" s="70"/>
      <c r="L29" s="70"/>
      <c r="M29" s="70"/>
      <c r="N29" s="70"/>
      <c r="O29" s="70"/>
      <c r="P29" s="70"/>
      <c r="S29" s="70"/>
      <c r="T29" s="70"/>
      <c r="U29" s="72"/>
      <c r="V29" s="71"/>
      <c r="W29" s="71"/>
      <c r="X29" s="71"/>
      <c r="Y29" s="71"/>
    </row>
    <row r="30" spans="2:25">
      <c r="B30" s="66"/>
      <c r="C30" s="70"/>
      <c r="D30" s="70"/>
      <c r="E30" s="70"/>
      <c r="F30" s="70"/>
      <c r="G30" s="70"/>
      <c r="H30" s="70"/>
      <c r="I30" s="70"/>
      <c r="J30" s="70"/>
      <c r="K30" s="70"/>
      <c r="L30" s="70"/>
      <c r="M30" s="70"/>
      <c r="N30" s="70"/>
      <c r="O30" s="70"/>
      <c r="P30" s="70"/>
      <c r="Q30" s="70"/>
      <c r="R30" s="70"/>
      <c r="S30" s="70"/>
      <c r="T30" s="70"/>
      <c r="U30" s="72"/>
      <c r="V30" s="71"/>
      <c r="W30" s="71"/>
      <c r="X30" s="71"/>
      <c r="Y30" s="71"/>
    </row>
    <row r="31" spans="2:25" ht="85">
      <c r="B31" s="66"/>
      <c r="C31" s="70"/>
      <c r="D31" s="70" t="s">
        <v>181</v>
      </c>
      <c r="E31" s="79">
        <f>E22</f>
        <v>1.8</v>
      </c>
      <c r="F31" s="70" t="s">
        <v>176</v>
      </c>
      <c r="G31" s="76" t="s">
        <v>182</v>
      </c>
      <c r="H31" s="70"/>
      <c r="I31" s="70"/>
      <c r="J31" s="70"/>
      <c r="K31" s="70"/>
      <c r="L31" s="70"/>
      <c r="M31" s="70"/>
      <c r="N31" s="70"/>
      <c r="O31" s="70"/>
      <c r="P31" s="70"/>
      <c r="Q31" s="70"/>
      <c r="R31" s="70"/>
      <c r="S31" s="70"/>
      <c r="T31" s="70"/>
      <c r="U31" s="72"/>
      <c r="V31" s="71"/>
      <c r="W31" s="71"/>
      <c r="X31" s="71"/>
      <c r="Y31" s="71"/>
    </row>
    <row r="32" spans="2:25" ht="17" thickBot="1">
      <c r="B32" s="66"/>
      <c r="C32" s="70"/>
      <c r="D32" s="70"/>
      <c r="E32" s="79">
        <f>E31</f>
        <v>1.8</v>
      </c>
      <c r="F32" s="70" t="s">
        <v>183</v>
      </c>
      <c r="G32" s="70"/>
      <c r="H32" s="70"/>
      <c r="I32" s="70"/>
      <c r="J32" s="70"/>
      <c r="K32" s="70"/>
      <c r="L32" s="70"/>
      <c r="M32" s="70"/>
      <c r="N32" s="70"/>
      <c r="O32" s="70"/>
      <c r="P32" s="70"/>
      <c r="Q32" s="70"/>
      <c r="R32" s="70"/>
      <c r="T32" s="70"/>
      <c r="U32" s="72"/>
      <c r="V32" s="71"/>
      <c r="W32" s="71"/>
      <c r="X32" s="71"/>
      <c r="Y32" s="71"/>
    </row>
    <row r="33" spans="2:25" ht="17" thickBot="1">
      <c r="B33" s="66"/>
      <c r="C33" s="70"/>
      <c r="D33" s="70"/>
      <c r="E33" s="75">
        <f>E32/E7</f>
        <v>9.6774193548387094E-2</v>
      </c>
      <c r="F33" s="70" t="s">
        <v>146</v>
      </c>
      <c r="G33" s="70" t="s">
        <v>184</v>
      </c>
      <c r="H33" s="70"/>
      <c r="I33" s="70"/>
      <c r="J33" s="70"/>
      <c r="K33" s="70"/>
      <c r="L33" s="70"/>
      <c r="M33" s="70"/>
      <c r="N33" s="70"/>
      <c r="O33" s="70"/>
      <c r="P33" s="70"/>
      <c r="Q33" s="70"/>
      <c r="R33" s="70"/>
      <c r="T33" s="70"/>
      <c r="U33" s="72"/>
      <c r="V33" s="71"/>
      <c r="W33" s="71"/>
      <c r="X33" s="71"/>
      <c r="Y33" s="71"/>
    </row>
    <row r="34" spans="2:25">
      <c r="B34" s="66"/>
      <c r="C34" s="70"/>
      <c r="D34" s="70"/>
      <c r="E34" s="70"/>
      <c r="F34" s="70"/>
      <c r="G34" s="70"/>
      <c r="H34" s="70"/>
      <c r="I34" s="70"/>
      <c r="J34" s="70"/>
      <c r="K34" s="70"/>
      <c r="L34" s="70"/>
      <c r="M34" s="70"/>
      <c r="N34" s="70"/>
      <c r="O34" s="70"/>
      <c r="P34" s="70"/>
      <c r="Q34" s="70"/>
      <c r="R34" s="73"/>
      <c r="S34" s="73"/>
      <c r="T34" s="73"/>
      <c r="U34" s="72"/>
      <c r="V34" s="71"/>
      <c r="W34" s="71"/>
      <c r="X34" s="71"/>
      <c r="Y34" s="71"/>
    </row>
    <row r="35" spans="2:25">
      <c r="B35" s="66"/>
      <c r="C35" s="70"/>
      <c r="D35" s="70"/>
      <c r="E35" s="70"/>
      <c r="F35" s="70"/>
      <c r="G35" s="70"/>
      <c r="H35" s="70"/>
      <c r="I35" s="70"/>
      <c r="J35" s="70"/>
      <c r="K35" s="70"/>
      <c r="L35" s="70"/>
      <c r="M35" s="70"/>
      <c r="N35" s="70"/>
      <c r="O35" s="70"/>
      <c r="P35" s="70"/>
      <c r="Q35" s="70"/>
      <c r="R35" s="73"/>
      <c r="S35" s="73"/>
      <c r="T35" s="73"/>
      <c r="U35" s="72"/>
      <c r="V35" s="71"/>
      <c r="W35" s="71"/>
      <c r="X35" s="71"/>
      <c r="Y35" s="71"/>
    </row>
    <row r="36" spans="2:25">
      <c r="B36" s="66"/>
      <c r="C36" s="70"/>
      <c r="D36" s="70"/>
      <c r="E36" s="70"/>
      <c r="F36" s="70"/>
      <c r="G36" s="70"/>
      <c r="H36" s="70"/>
      <c r="I36" s="70"/>
      <c r="J36" s="70"/>
      <c r="K36" s="70"/>
      <c r="L36" s="70"/>
      <c r="M36" s="70"/>
      <c r="N36" s="70"/>
      <c r="O36" s="70"/>
      <c r="P36" s="70"/>
      <c r="Q36" s="70"/>
      <c r="R36" s="70"/>
      <c r="S36" s="70"/>
      <c r="T36" s="70"/>
      <c r="U36" s="72"/>
      <c r="V36" s="71"/>
      <c r="W36" s="71"/>
      <c r="X36" s="71"/>
      <c r="Y36" s="71"/>
    </row>
    <row r="37" spans="2:25">
      <c r="B37" s="66"/>
      <c r="C37" s="70"/>
      <c r="D37" s="70"/>
      <c r="E37" s="70"/>
      <c r="F37" s="70"/>
      <c r="G37" s="70"/>
      <c r="H37" s="70"/>
      <c r="I37" s="70"/>
      <c r="J37" s="70"/>
      <c r="K37" s="70"/>
      <c r="L37" s="70"/>
      <c r="M37" s="70"/>
      <c r="N37" s="70"/>
      <c r="O37" s="70"/>
      <c r="P37" s="70"/>
      <c r="Q37" s="70"/>
      <c r="R37" s="70"/>
      <c r="S37" s="70"/>
      <c r="T37" s="70"/>
      <c r="U37" s="72"/>
      <c r="V37" s="71"/>
      <c r="W37" s="71"/>
      <c r="X37" s="71"/>
      <c r="Y37" s="71"/>
    </row>
    <row r="38" spans="2:25">
      <c r="B38" s="66"/>
      <c r="C38" s="70"/>
      <c r="D38" s="70"/>
      <c r="E38" s="70"/>
      <c r="F38" s="70"/>
      <c r="G38" s="70"/>
      <c r="H38" s="70"/>
      <c r="I38" s="70"/>
      <c r="J38" s="70"/>
      <c r="K38" s="70"/>
      <c r="L38" s="70"/>
      <c r="M38" s="70"/>
      <c r="N38" s="70"/>
      <c r="O38" s="70"/>
      <c r="P38" s="70"/>
      <c r="Q38" s="70"/>
      <c r="R38" s="70"/>
      <c r="S38" s="70"/>
      <c r="T38" s="70"/>
      <c r="U38" s="72"/>
      <c r="V38" s="71"/>
      <c r="W38" s="71"/>
      <c r="X38" s="71"/>
      <c r="Y38" s="71"/>
    </row>
    <row r="39" spans="2:25">
      <c r="B39" s="66"/>
      <c r="C39" s="70"/>
      <c r="D39" s="70"/>
      <c r="E39" s="70"/>
      <c r="F39" s="70"/>
      <c r="G39" s="70"/>
      <c r="H39" s="70"/>
      <c r="I39" s="70"/>
      <c r="J39" s="70"/>
      <c r="K39" s="70"/>
      <c r="L39" s="70"/>
      <c r="M39" s="70"/>
      <c r="N39" s="70"/>
      <c r="O39" s="70"/>
      <c r="P39" s="70"/>
      <c r="Q39" s="70"/>
      <c r="R39" s="70"/>
      <c r="S39" s="70"/>
      <c r="T39" s="70"/>
      <c r="U39" s="72"/>
      <c r="V39" s="71"/>
      <c r="W39" s="71"/>
      <c r="X39" s="71"/>
      <c r="Y39" s="71"/>
    </row>
    <row r="40" spans="2:25">
      <c r="B40" s="66"/>
      <c r="C40" s="70"/>
      <c r="D40" s="70"/>
      <c r="E40" s="70"/>
      <c r="F40" s="70"/>
      <c r="G40" s="70"/>
      <c r="H40" s="70"/>
      <c r="I40" s="70"/>
      <c r="J40" s="70"/>
      <c r="K40" s="70"/>
      <c r="L40" s="70"/>
      <c r="M40" s="70"/>
      <c r="N40" s="70"/>
      <c r="O40" s="70"/>
      <c r="P40" s="70"/>
      <c r="Q40" s="70"/>
      <c r="R40" s="70"/>
      <c r="S40" s="70"/>
      <c r="T40" s="70"/>
      <c r="U40" s="72"/>
      <c r="V40" s="71"/>
      <c r="W40" s="71"/>
      <c r="X40" s="71"/>
      <c r="Y40" s="71"/>
    </row>
    <row r="41" spans="2:25">
      <c r="B41" s="66"/>
      <c r="C41" s="70"/>
      <c r="D41" s="70"/>
      <c r="E41" s="70"/>
      <c r="F41" s="70"/>
      <c r="G41" s="70"/>
      <c r="H41" s="70"/>
      <c r="I41" s="70"/>
      <c r="J41" s="70"/>
      <c r="K41" s="70"/>
      <c r="L41" s="70"/>
      <c r="M41" s="70"/>
      <c r="N41" s="70"/>
      <c r="O41" s="70"/>
      <c r="P41" s="70"/>
      <c r="Q41" s="70"/>
      <c r="R41" s="70"/>
      <c r="S41" s="70"/>
      <c r="T41" s="70"/>
      <c r="U41" s="72"/>
      <c r="V41" s="71"/>
      <c r="W41" s="71"/>
      <c r="X41" s="71"/>
      <c r="Y41" s="71"/>
    </row>
    <row r="42" spans="2:25">
      <c r="B42" s="66"/>
      <c r="C42" s="70"/>
      <c r="D42" s="70"/>
      <c r="E42" s="70"/>
      <c r="F42" s="70"/>
      <c r="G42" s="70"/>
      <c r="H42" s="70"/>
      <c r="I42" s="70"/>
      <c r="J42" s="70"/>
      <c r="K42" s="70"/>
      <c r="L42" s="70"/>
      <c r="M42" s="70"/>
      <c r="N42" s="70"/>
      <c r="O42" s="70"/>
      <c r="P42" s="70"/>
      <c r="Q42" s="70"/>
      <c r="R42" s="70"/>
      <c r="S42" s="70"/>
      <c r="T42" s="70"/>
      <c r="U42" s="72"/>
      <c r="V42" s="71"/>
      <c r="W42" s="71"/>
      <c r="X42" s="71"/>
      <c r="Y42" s="71"/>
    </row>
    <row r="43" spans="2:25">
      <c r="B43" s="66"/>
      <c r="C43" s="70"/>
      <c r="D43" s="70"/>
      <c r="E43" s="70"/>
      <c r="F43" s="70"/>
      <c r="G43" s="70"/>
      <c r="H43" s="70"/>
      <c r="I43" s="70"/>
      <c r="J43" s="70"/>
      <c r="K43" s="70"/>
      <c r="L43" s="70"/>
      <c r="M43" s="70"/>
      <c r="N43" s="70"/>
      <c r="O43" s="70"/>
      <c r="P43" s="70"/>
      <c r="Q43" s="70"/>
      <c r="R43" s="70"/>
      <c r="S43" s="70"/>
      <c r="T43" s="70"/>
      <c r="U43" s="72"/>
      <c r="V43" s="71"/>
      <c r="W43" s="71"/>
      <c r="X43" s="71"/>
      <c r="Y43" s="71"/>
    </row>
    <row r="44" spans="2:25">
      <c r="B44" s="66"/>
      <c r="C44" s="70"/>
      <c r="D44" s="70"/>
      <c r="E44" s="70"/>
      <c r="F44" s="70"/>
      <c r="G44" s="70"/>
      <c r="H44" s="70"/>
      <c r="I44" s="70"/>
      <c r="J44" s="70"/>
      <c r="K44" s="70"/>
      <c r="L44" s="70"/>
      <c r="M44" s="70"/>
      <c r="N44" s="70"/>
      <c r="O44" s="70"/>
      <c r="P44" s="70"/>
      <c r="Q44" s="70"/>
      <c r="R44" s="70"/>
      <c r="S44" s="70"/>
      <c r="T44" s="70"/>
      <c r="U44" s="72"/>
      <c r="V44" s="71"/>
      <c r="W44" s="71"/>
      <c r="X44" s="71"/>
      <c r="Y44" s="71"/>
    </row>
    <row r="45" spans="2:25">
      <c r="B45" s="66"/>
      <c r="C45" s="70"/>
      <c r="D45" s="70"/>
      <c r="E45" s="70"/>
      <c r="F45" s="70"/>
      <c r="G45" s="70"/>
      <c r="H45" s="70"/>
      <c r="I45" s="70"/>
      <c r="J45" s="70"/>
      <c r="K45" s="70"/>
      <c r="L45" s="70"/>
      <c r="M45" s="70"/>
      <c r="N45" s="70"/>
      <c r="O45" s="70"/>
      <c r="P45" s="70"/>
      <c r="Q45" s="70"/>
      <c r="R45" s="70"/>
      <c r="S45" s="70"/>
      <c r="T45" s="70"/>
      <c r="U45" s="72"/>
      <c r="V45" s="71"/>
      <c r="W45" s="71"/>
      <c r="X45" s="71"/>
      <c r="Y45" s="71"/>
    </row>
    <row r="46" spans="2:25">
      <c r="B46" s="66"/>
      <c r="C46" s="70"/>
      <c r="D46" s="70"/>
      <c r="E46" s="70"/>
      <c r="F46" s="70"/>
      <c r="G46" s="70"/>
      <c r="H46" s="70"/>
      <c r="I46" s="70"/>
      <c r="J46" s="70"/>
      <c r="K46" s="70"/>
      <c r="L46" s="70"/>
      <c r="M46" s="70"/>
      <c r="N46" s="70"/>
      <c r="O46" s="70"/>
      <c r="P46" s="70"/>
      <c r="Q46" s="70"/>
      <c r="R46" s="70"/>
      <c r="S46" s="70"/>
      <c r="T46" s="70"/>
      <c r="U46" s="72"/>
      <c r="V46" s="71"/>
      <c r="W46" s="71"/>
      <c r="X46" s="71"/>
      <c r="Y46" s="71"/>
    </row>
    <row r="47" spans="2:25">
      <c r="B47" s="66"/>
      <c r="C47" s="70"/>
      <c r="D47" s="70"/>
      <c r="E47" s="70"/>
      <c r="F47" s="70"/>
      <c r="G47" s="70"/>
      <c r="H47" s="70"/>
      <c r="I47" s="70"/>
      <c r="J47" s="70"/>
      <c r="K47" s="70"/>
      <c r="L47" s="70"/>
      <c r="M47" s="70"/>
      <c r="N47" s="70"/>
      <c r="O47" s="70"/>
      <c r="P47" s="70"/>
      <c r="Q47" s="70"/>
      <c r="R47" s="70"/>
      <c r="S47" s="70"/>
      <c r="T47" s="70"/>
      <c r="U47" s="72"/>
      <c r="V47" s="71"/>
      <c r="W47" s="71"/>
      <c r="X47" s="71"/>
      <c r="Y47" s="71"/>
    </row>
    <row r="48" spans="2:25">
      <c r="B48" s="66"/>
      <c r="C48" s="70"/>
      <c r="D48" s="70" t="s">
        <v>190</v>
      </c>
      <c r="E48" s="70">
        <v>510</v>
      </c>
      <c r="F48" s="70" t="s">
        <v>191</v>
      </c>
      <c r="G48" s="70"/>
      <c r="H48" s="70"/>
      <c r="I48" s="70"/>
      <c r="J48" s="70"/>
      <c r="K48" s="70"/>
      <c r="L48" s="70"/>
      <c r="M48" s="70"/>
      <c r="N48" s="70"/>
      <c r="O48" s="70"/>
      <c r="P48" s="70"/>
      <c r="Q48" s="70"/>
      <c r="R48" s="70"/>
      <c r="S48" s="70"/>
      <c r="T48" s="70"/>
      <c r="U48" s="72"/>
      <c r="V48" s="71"/>
      <c r="W48" s="71"/>
      <c r="X48" s="71"/>
      <c r="Y48" s="71"/>
    </row>
    <row r="49" spans="2:25">
      <c r="B49" s="66"/>
      <c r="C49" s="70"/>
      <c r="D49" s="70"/>
      <c r="E49" s="70"/>
      <c r="F49" s="70"/>
      <c r="G49" s="70"/>
      <c r="H49" s="70"/>
      <c r="I49" s="70"/>
      <c r="J49" s="70"/>
      <c r="K49" s="70"/>
      <c r="L49" s="70"/>
      <c r="M49" s="70"/>
      <c r="N49" s="70"/>
      <c r="O49" s="70"/>
      <c r="P49" s="70"/>
      <c r="Q49" s="70"/>
      <c r="R49" s="70"/>
      <c r="S49" s="70"/>
      <c r="T49" s="70"/>
      <c r="U49" s="72"/>
      <c r="V49" s="71"/>
      <c r="W49" s="71"/>
      <c r="X49" s="71"/>
      <c r="Y49" s="71"/>
    </row>
    <row r="50" spans="2:25" ht="85">
      <c r="B50" s="66"/>
      <c r="C50" s="70"/>
      <c r="D50" s="70" t="s">
        <v>186</v>
      </c>
      <c r="E50" s="70">
        <v>0.8931</v>
      </c>
      <c r="F50" s="70" t="s">
        <v>187</v>
      </c>
      <c r="G50" s="76" t="s">
        <v>188</v>
      </c>
      <c r="H50" s="70"/>
      <c r="I50" s="70"/>
      <c r="J50" s="70"/>
      <c r="K50" s="70"/>
      <c r="L50" s="70"/>
      <c r="M50" s="70"/>
      <c r="N50" s="70"/>
      <c r="O50" s="70"/>
      <c r="P50" s="70"/>
      <c r="Q50" s="70"/>
      <c r="R50" s="70"/>
      <c r="S50" s="70"/>
      <c r="T50" s="70"/>
      <c r="U50" s="72"/>
      <c r="V50" s="71"/>
      <c r="W50" s="71"/>
      <c r="X50" s="71"/>
      <c r="Y50" s="71"/>
    </row>
    <row r="51" spans="2:25">
      <c r="B51" s="66"/>
      <c r="C51" s="70"/>
      <c r="D51" s="70"/>
      <c r="E51" s="70"/>
      <c r="F51" s="70"/>
      <c r="G51" s="70"/>
      <c r="H51" s="70"/>
      <c r="I51" s="70"/>
      <c r="J51" s="70"/>
      <c r="K51" s="70"/>
      <c r="L51" s="70"/>
      <c r="M51" s="70"/>
      <c r="N51" s="70"/>
      <c r="O51" s="70"/>
      <c r="P51" s="70"/>
      <c r="Q51" s="70"/>
      <c r="R51" s="70"/>
      <c r="S51" s="70"/>
      <c r="T51" s="70"/>
      <c r="U51" s="72"/>
      <c r="V51" s="71"/>
      <c r="W51" s="71"/>
      <c r="X51" s="71"/>
      <c r="Y51" s="71"/>
    </row>
    <row r="52" spans="2:25" ht="17" thickBot="1">
      <c r="B52" s="66"/>
      <c r="C52" s="70"/>
      <c r="D52" s="70" t="s">
        <v>185</v>
      </c>
      <c r="E52" s="70">
        <f>E50*E48</f>
        <v>455.48099999999999</v>
      </c>
      <c r="F52" s="70" t="s">
        <v>43</v>
      </c>
      <c r="G52" s="70"/>
      <c r="H52" s="70"/>
      <c r="I52" s="70"/>
      <c r="J52" s="70"/>
      <c r="K52" s="70"/>
      <c r="L52" s="70"/>
      <c r="M52" s="70"/>
      <c r="N52" s="70"/>
      <c r="O52" s="70"/>
      <c r="P52" s="70"/>
      <c r="Q52" s="70"/>
      <c r="R52" s="70"/>
      <c r="S52" s="70"/>
      <c r="T52" s="70"/>
      <c r="U52" s="72"/>
      <c r="V52" s="71"/>
      <c r="W52" s="71"/>
      <c r="X52" s="71"/>
      <c r="Y52" s="71"/>
    </row>
    <row r="53" spans="2:25" ht="17" thickBot="1">
      <c r="B53" s="66"/>
      <c r="C53" s="70"/>
      <c r="D53" s="70"/>
      <c r="E53" s="87">
        <f>ROUND(E52/1000/E7,7)</f>
        <v>2.4488200000000002E-2</v>
      </c>
      <c r="F53" s="70" t="s">
        <v>65</v>
      </c>
      <c r="G53" s="70"/>
      <c r="H53" s="70"/>
      <c r="I53" s="70"/>
      <c r="J53" s="70"/>
      <c r="K53" s="70"/>
      <c r="L53" s="70"/>
      <c r="M53" s="70"/>
      <c r="N53" s="70"/>
      <c r="O53" s="70"/>
      <c r="P53" s="70"/>
      <c r="Q53" s="70"/>
      <c r="R53" s="70"/>
      <c r="S53" s="70"/>
      <c r="T53" s="70"/>
      <c r="U53" s="72"/>
      <c r="V53" s="71"/>
      <c r="W53" s="71"/>
      <c r="X53" s="71"/>
      <c r="Y53" s="71"/>
    </row>
    <row r="54" spans="2:25">
      <c r="B54" s="66"/>
      <c r="C54" s="70"/>
      <c r="D54" s="70"/>
      <c r="E54" s="70"/>
      <c r="F54" s="70"/>
      <c r="G54" s="70"/>
      <c r="H54" s="70"/>
      <c r="I54" s="70"/>
      <c r="J54" s="70"/>
      <c r="K54" s="70"/>
      <c r="L54" s="70"/>
      <c r="M54" s="70"/>
      <c r="N54" s="70"/>
      <c r="O54" s="70"/>
      <c r="P54" s="70"/>
      <c r="Q54" s="70"/>
      <c r="R54" s="70"/>
      <c r="S54" s="70"/>
      <c r="T54" s="70"/>
      <c r="U54" s="72"/>
      <c r="V54" s="71"/>
      <c r="W54" s="71"/>
      <c r="X54" s="71"/>
      <c r="Y54" s="71"/>
    </row>
    <row r="55" spans="2:25">
      <c r="B55" s="66"/>
      <c r="C55" s="70"/>
      <c r="D55" s="70"/>
      <c r="E55" s="70"/>
      <c r="F55" s="70"/>
      <c r="G55" s="70"/>
      <c r="H55" s="70"/>
      <c r="I55" s="70"/>
      <c r="J55" s="70"/>
      <c r="K55" s="70"/>
      <c r="L55" s="70"/>
      <c r="M55" s="70"/>
      <c r="N55" s="70"/>
      <c r="O55" s="70"/>
      <c r="P55" s="70"/>
      <c r="Q55" s="70"/>
      <c r="R55" s="70"/>
      <c r="S55" s="70"/>
      <c r="T55" s="70"/>
      <c r="U55" s="72"/>
      <c r="V55" s="71"/>
      <c r="W55" s="71"/>
      <c r="X55" s="71"/>
      <c r="Y55" s="71"/>
    </row>
    <row r="56" spans="2:25">
      <c r="B56" s="66"/>
      <c r="C56" s="70"/>
      <c r="D56" s="70"/>
      <c r="E56" s="70"/>
      <c r="F56" s="70"/>
      <c r="G56" s="70"/>
      <c r="H56" s="70"/>
      <c r="I56" s="70"/>
      <c r="J56" s="70"/>
      <c r="K56" s="70"/>
      <c r="L56" s="70"/>
      <c r="M56" s="70"/>
      <c r="N56" s="70"/>
      <c r="O56" s="70"/>
      <c r="P56" s="70"/>
      <c r="Q56" s="70"/>
      <c r="R56" s="70"/>
      <c r="S56" s="70"/>
      <c r="T56" s="70"/>
      <c r="U56" s="72"/>
      <c r="V56" s="71"/>
      <c r="W56" s="71"/>
      <c r="X56" s="71"/>
      <c r="Y56" s="71"/>
    </row>
    <row r="57" spans="2:25">
      <c r="B57" s="66"/>
      <c r="C57" s="70"/>
      <c r="D57" s="70"/>
      <c r="E57" s="70"/>
      <c r="F57" s="70"/>
      <c r="G57" s="70"/>
      <c r="H57" s="70"/>
      <c r="I57" s="70"/>
      <c r="J57" s="70"/>
      <c r="K57" s="70"/>
      <c r="L57" s="70"/>
      <c r="M57" s="70"/>
      <c r="N57" s="70"/>
      <c r="O57" s="70"/>
      <c r="P57" s="70"/>
      <c r="Q57" s="70"/>
      <c r="R57" s="70"/>
      <c r="S57" s="70"/>
      <c r="T57" s="70"/>
      <c r="U57" s="72"/>
      <c r="V57" s="71"/>
      <c r="W57" s="71"/>
      <c r="X57" s="71"/>
      <c r="Y57" s="71"/>
    </row>
    <row r="58" spans="2:25">
      <c r="B58" s="66"/>
      <c r="C58" s="70"/>
      <c r="D58" s="70"/>
      <c r="E58" s="70"/>
      <c r="F58" s="70"/>
      <c r="G58" s="70"/>
      <c r="H58" s="70"/>
      <c r="I58" s="70"/>
      <c r="J58" s="70"/>
      <c r="K58" s="70"/>
      <c r="L58" s="70"/>
      <c r="M58" s="70"/>
      <c r="N58" s="70"/>
      <c r="O58" s="70"/>
      <c r="P58" s="70"/>
      <c r="Q58" s="70"/>
      <c r="R58" s="70"/>
      <c r="S58" s="70"/>
      <c r="T58" s="70"/>
      <c r="U58" s="72"/>
      <c r="V58" s="71"/>
      <c r="W58" s="71"/>
      <c r="X58" s="71"/>
      <c r="Y58" s="71"/>
    </row>
    <row r="59" spans="2:25">
      <c r="B59" s="66"/>
      <c r="C59" s="70"/>
      <c r="D59" s="70"/>
      <c r="E59" s="70"/>
      <c r="F59" s="70"/>
      <c r="G59" s="70"/>
      <c r="H59" s="70"/>
      <c r="I59" s="70"/>
      <c r="J59" s="70"/>
      <c r="K59" s="70"/>
      <c r="L59" s="70"/>
      <c r="M59" s="70"/>
      <c r="N59" s="70"/>
      <c r="O59" s="70"/>
      <c r="P59" s="70"/>
      <c r="Q59" s="70"/>
      <c r="R59" s="70"/>
      <c r="S59" s="70"/>
      <c r="T59" s="70"/>
      <c r="U59" s="72"/>
      <c r="V59" s="71"/>
      <c r="W59" s="71"/>
      <c r="X59" s="71"/>
      <c r="Y59" s="71"/>
    </row>
    <row r="60" spans="2:25">
      <c r="B60" s="66"/>
      <c r="C60" s="70"/>
      <c r="D60" s="70"/>
      <c r="E60" s="70"/>
      <c r="F60" s="70"/>
      <c r="G60" s="70"/>
      <c r="H60" s="70"/>
      <c r="I60" s="70"/>
      <c r="J60" s="70"/>
      <c r="K60" s="70"/>
      <c r="L60" s="70"/>
      <c r="M60" s="70"/>
      <c r="N60" s="70"/>
      <c r="O60" s="70"/>
      <c r="P60" s="70"/>
      <c r="Q60" s="70"/>
      <c r="R60" s="70"/>
      <c r="S60" s="70"/>
      <c r="T60" s="70"/>
      <c r="U60" s="72"/>
      <c r="V60" s="71"/>
      <c r="W60" s="71"/>
      <c r="X60" s="71"/>
      <c r="Y60" s="71"/>
    </row>
    <row r="61" spans="2:25">
      <c r="B61" s="66"/>
      <c r="C61" s="70"/>
      <c r="D61" s="70"/>
      <c r="E61" s="70"/>
      <c r="F61" s="70"/>
      <c r="G61" s="70"/>
      <c r="H61" s="70"/>
      <c r="I61" s="70"/>
      <c r="J61" s="70"/>
      <c r="K61" s="70"/>
      <c r="L61" s="70"/>
      <c r="M61" s="70"/>
      <c r="N61" s="70"/>
      <c r="O61" s="70"/>
      <c r="P61" s="70"/>
      <c r="Q61" s="70"/>
      <c r="R61" s="70"/>
      <c r="S61" s="70"/>
      <c r="T61" s="70"/>
      <c r="U61" s="72"/>
      <c r="V61" s="71"/>
      <c r="W61" s="71"/>
      <c r="X61" s="71"/>
      <c r="Y61" s="71"/>
    </row>
    <row r="62" spans="2:25">
      <c r="B62" s="66"/>
      <c r="C62" s="70"/>
      <c r="D62" s="70"/>
      <c r="E62" s="70"/>
      <c r="F62" s="70"/>
      <c r="G62" s="70"/>
      <c r="H62" s="70"/>
      <c r="I62" s="70"/>
      <c r="J62" s="70"/>
      <c r="K62" s="70"/>
      <c r="L62" s="70"/>
      <c r="M62" s="70"/>
      <c r="N62" s="70"/>
      <c r="O62" s="70"/>
      <c r="P62" s="70"/>
      <c r="Q62" s="70"/>
      <c r="R62" s="70"/>
      <c r="S62" s="70"/>
      <c r="T62" s="70"/>
      <c r="U62" s="72"/>
      <c r="V62" s="71"/>
      <c r="W62" s="71"/>
      <c r="X62" s="71"/>
      <c r="Y62" s="71"/>
    </row>
    <row r="63" spans="2:25">
      <c r="B63" s="66"/>
      <c r="C63" s="70"/>
      <c r="D63" s="70"/>
      <c r="E63" s="70"/>
      <c r="F63" s="70"/>
      <c r="G63" s="70"/>
      <c r="H63" s="70"/>
      <c r="I63" s="70"/>
      <c r="J63" s="70"/>
      <c r="K63" s="70"/>
      <c r="L63" s="70"/>
      <c r="M63" s="70"/>
      <c r="N63" s="70"/>
      <c r="O63" s="70"/>
      <c r="P63" s="70"/>
      <c r="Q63" s="70"/>
      <c r="R63" s="70"/>
      <c r="S63" s="70"/>
      <c r="T63" s="70"/>
      <c r="U63" s="72"/>
      <c r="V63" s="71"/>
      <c r="W63" s="71"/>
      <c r="X63" s="71"/>
      <c r="Y63" s="71"/>
    </row>
    <row r="64" spans="2:25">
      <c r="B64" s="66"/>
      <c r="C64" s="70"/>
      <c r="D64" s="70"/>
      <c r="E64" s="70"/>
      <c r="F64" s="70"/>
      <c r="G64" s="70"/>
      <c r="H64" s="70"/>
      <c r="I64" s="70"/>
      <c r="J64" s="70"/>
      <c r="K64" s="70"/>
      <c r="L64" s="70"/>
      <c r="M64" s="70"/>
      <c r="N64" s="70"/>
      <c r="O64" s="70"/>
      <c r="P64" s="70"/>
      <c r="Q64" s="70"/>
      <c r="R64" s="70"/>
      <c r="S64" s="70"/>
      <c r="T64" s="70"/>
      <c r="U64" s="80"/>
      <c r="V64" s="81"/>
      <c r="W64" s="81"/>
      <c r="X64" s="81"/>
      <c r="Y64" s="81"/>
    </row>
    <row r="65" spans="2:25">
      <c r="B65" s="66"/>
      <c r="C65" s="70"/>
      <c r="D65" s="70"/>
      <c r="E65" s="70"/>
      <c r="F65" s="70"/>
      <c r="G65" s="70"/>
      <c r="H65" s="70"/>
      <c r="I65" s="70"/>
      <c r="J65" s="70"/>
      <c r="K65" s="70"/>
      <c r="L65" s="70"/>
      <c r="M65" s="70"/>
      <c r="N65" s="70"/>
      <c r="O65" s="70"/>
      <c r="P65" s="70"/>
      <c r="Q65" s="70"/>
      <c r="R65" s="70"/>
      <c r="S65" s="70"/>
      <c r="T65" s="70"/>
      <c r="U65" s="80"/>
      <c r="V65" s="81"/>
      <c r="W65" s="81"/>
      <c r="X65" s="81"/>
      <c r="Y65" s="81"/>
    </row>
    <row r="66" spans="2:25">
      <c r="B66" s="66"/>
      <c r="C66" s="70"/>
      <c r="D66" s="70"/>
      <c r="E66" s="70"/>
      <c r="F66" s="70"/>
      <c r="G66" s="70"/>
      <c r="H66" s="70"/>
      <c r="I66" s="70"/>
      <c r="J66" s="70"/>
      <c r="K66" s="70"/>
      <c r="L66" s="70"/>
      <c r="M66" s="70"/>
      <c r="N66" s="70"/>
      <c r="O66" s="70"/>
      <c r="P66" s="70"/>
      <c r="Q66" s="70"/>
      <c r="R66" s="70"/>
      <c r="S66" s="70"/>
      <c r="T66" s="70"/>
      <c r="U66" s="80"/>
      <c r="V66" s="81"/>
      <c r="W66" s="81"/>
      <c r="X66" s="81"/>
      <c r="Y66" s="81"/>
    </row>
    <row r="67" spans="2:25">
      <c r="B67" s="66"/>
      <c r="C67" s="70"/>
      <c r="D67" s="70"/>
      <c r="E67" s="70"/>
      <c r="F67" s="70"/>
      <c r="G67" s="70"/>
      <c r="H67" s="70"/>
      <c r="I67" s="70"/>
      <c r="J67" s="70"/>
      <c r="K67" s="70"/>
      <c r="L67" s="70"/>
      <c r="M67" s="70"/>
      <c r="N67" s="70"/>
      <c r="O67" s="70"/>
      <c r="P67" s="70"/>
      <c r="Q67" s="70"/>
      <c r="R67" s="70"/>
      <c r="S67" s="70"/>
      <c r="T67" s="70"/>
      <c r="U67" s="80"/>
      <c r="V67" s="81"/>
      <c r="W67" s="81"/>
      <c r="X67" s="81"/>
      <c r="Y67" s="81"/>
    </row>
    <row r="68" spans="2:25">
      <c r="B68" s="66"/>
      <c r="C68" s="70"/>
      <c r="D68" s="70"/>
      <c r="E68" s="70"/>
      <c r="F68" s="70"/>
      <c r="G68" s="70"/>
      <c r="H68" s="70"/>
      <c r="I68" s="70"/>
      <c r="J68" s="70"/>
      <c r="K68" s="70"/>
      <c r="L68" s="70"/>
      <c r="M68" s="70"/>
      <c r="N68" s="70"/>
      <c r="O68" s="70"/>
      <c r="P68" s="70"/>
      <c r="Q68" s="70"/>
      <c r="R68" s="70"/>
      <c r="S68" s="70"/>
      <c r="T68" s="70"/>
      <c r="U68" s="80"/>
      <c r="V68" s="81"/>
      <c r="W68" s="81"/>
      <c r="X68" s="81"/>
      <c r="Y68" s="81"/>
    </row>
    <row r="69" spans="2:25">
      <c r="B69" s="66"/>
      <c r="C69" s="70"/>
      <c r="D69" s="70"/>
      <c r="E69" s="70"/>
      <c r="F69" s="70"/>
      <c r="G69" s="70"/>
      <c r="H69" s="70"/>
      <c r="I69" s="70"/>
      <c r="J69" s="70"/>
      <c r="K69" s="70"/>
      <c r="L69" s="70"/>
      <c r="M69" s="70"/>
      <c r="N69" s="70"/>
      <c r="O69" s="70"/>
      <c r="P69" s="70"/>
      <c r="Q69" s="70"/>
      <c r="R69" s="70"/>
      <c r="S69" s="70"/>
      <c r="T69" s="70"/>
      <c r="U69" s="80"/>
      <c r="V69" s="81"/>
      <c r="W69" s="81"/>
      <c r="X69" s="81"/>
      <c r="Y69" s="81"/>
    </row>
    <row r="70" spans="2:25">
      <c r="B70" s="66"/>
      <c r="C70" s="70"/>
      <c r="D70" s="70"/>
      <c r="E70" s="70"/>
      <c r="F70" s="70"/>
      <c r="G70" s="70"/>
      <c r="H70" s="70"/>
      <c r="I70" s="70"/>
      <c r="J70" s="70"/>
      <c r="K70" s="70"/>
      <c r="L70" s="70"/>
      <c r="M70" s="70"/>
      <c r="N70" s="70"/>
      <c r="O70" s="70"/>
      <c r="P70" s="70"/>
      <c r="Q70" s="70"/>
      <c r="R70" s="70"/>
      <c r="S70" s="70"/>
      <c r="T70" s="70"/>
      <c r="U70" s="80"/>
      <c r="V70" s="81"/>
      <c r="W70" s="81"/>
      <c r="X70" s="81"/>
      <c r="Y70" s="81"/>
    </row>
    <row r="71" spans="2:25">
      <c r="B71" s="66"/>
      <c r="C71" s="70"/>
      <c r="D71" s="70"/>
      <c r="E71" s="70"/>
      <c r="F71" s="70"/>
      <c r="G71" s="70"/>
      <c r="H71" s="70"/>
      <c r="I71" s="70"/>
      <c r="J71" s="70"/>
      <c r="K71" s="70"/>
      <c r="L71" s="70"/>
      <c r="M71" s="70"/>
      <c r="N71" s="70"/>
      <c r="O71" s="70"/>
      <c r="P71" s="70"/>
      <c r="Q71" s="70"/>
      <c r="R71" s="70"/>
      <c r="S71" s="70"/>
      <c r="T71" s="70"/>
      <c r="U71" s="80"/>
      <c r="V71" s="81"/>
      <c r="W71" s="81"/>
      <c r="X71" s="81"/>
      <c r="Y71" s="81"/>
    </row>
    <row r="72" spans="2:25">
      <c r="B72" s="66"/>
      <c r="C72" s="70"/>
      <c r="D72" s="70"/>
      <c r="E72" s="70"/>
      <c r="F72" s="70"/>
      <c r="G72" s="70"/>
      <c r="H72" s="70"/>
      <c r="I72" s="70"/>
      <c r="J72" s="70"/>
      <c r="K72" s="70"/>
      <c r="L72" s="70"/>
      <c r="M72" s="70"/>
      <c r="N72" s="70"/>
      <c r="O72" s="70"/>
      <c r="P72" s="70"/>
      <c r="Q72" s="70"/>
      <c r="R72" s="70"/>
      <c r="S72" s="70"/>
      <c r="T72" s="70"/>
      <c r="U72" s="80"/>
      <c r="V72" s="81"/>
      <c r="W72" s="81"/>
      <c r="X72" s="81"/>
      <c r="Y72" s="81"/>
    </row>
    <row r="73" spans="2:25">
      <c r="B73" s="66"/>
      <c r="C73" s="81"/>
      <c r="D73" s="81"/>
      <c r="E73" s="81"/>
      <c r="F73" s="81"/>
      <c r="G73" s="81"/>
      <c r="H73" s="81"/>
      <c r="I73" s="81"/>
      <c r="J73" s="81"/>
      <c r="K73" s="81"/>
      <c r="L73" s="81"/>
      <c r="M73" s="81"/>
      <c r="N73" s="81"/>
      <c r="O73" s="81"/>
      <c r="P73" s="81"/>
      <c r="Q73" s="81"/>
      <c r="R73" s="81"/>
      <c r="S73" s="81"/>
      <c r="T73" s="81"/>
      <c r="U73" s="80"/>
      <c r="V73" s="81"/>
      <c r="W73" s="81"/>
      <c r="X73" s="81"/>
      <c r="Y73" s="81"/>
    </row>
    <row r="74" spans="2:25">
      <c r="B74" s="66"/>
      <c r="C74" s="81"/>
      <c r="D74" s="81"/>
      <c r="E74" s="81"/>
      <c r="F74" s="81"/>
      <c r="G74" s="81"/>
      <c r="H74" s="81"/>
      <c r="I74" s="81"/>
      <c r="J74" s="81"/>
      <c r="K74" s="81"/>
      <c r="L74" s="81"/>
      <c r="M74" s="81"/>
      <c r="N74" s="81"/>
      <c r="O74" s="81"/>
      <c r="P74" s="81"/>
      <c r="Q74" s="81"/>
      <c r="R74" s="81"/>
      <c r="S74" s="81"/>
      <c r="T74" s="81"/>
      <c r="U74" s="80"/>
      <c r="V74" s="81"/>
      <c r="W74" s="81"/>
      <c r="X74" s="81"/>
      <c r="Y74" s="81"/>
    </row>
    <row r="75" spans="2:25">
      <c r="B75" s="66"/>
      <c r="C75" s="81"/>
      <c r="D75" s="70"/>
      <c r="E75" s="81"/>
      <c r="F75" s="81"/>
      <c r="G75" s="70"/>
      <c r="H75" s="81"/>
      <c r="I75" s="81"/>
      <c r="J75" s="81"/>
      <c r="K75" s="81"/>
      <c r="L75" s="81"/>
      <c r="M75" s="81"/>
      <c r="N75" s="81"/>
      <c r="O75" s="81"/>
      <c r="P75" s="81"/>
      <c r="Q75" s="81"/>
      <c r="R75" s="81"/>
      <c r="S75" s="81"/>
      <c r="T75" s="81"/>
      <c r="U75" s="80"/>
      <c r="V75" s="81"/>
      <c r="W75" s="81"/>
      <c r="X75" s="81"/>
      <c r="Y75" s="81"/>
    </row>
    <row r="76" spans="2:25">
      <c r="B76" s="66"/>
      <c r="C76" s="81"/>
      <c r="D76" s="81"/>
      <c r="E76" s="81"/>
      <c r="F76" s="81"/>
      <c r="G76" s="70"/>
      <c r="H76" s="70"/>
      <c r="I76" s="70"/>
      <c r="J76" s="81"/>
      <c r="K76" s="81"/>
      <c r="L76" s="81"/>
      <c r="M76" s="81"/>
      <c r="N76" s="81"/>
      <c r="O76" s="81"/>
      <c r="P76" s="81"/>
      <c r="Q76" s="81"/>
      <c r="R76" s="81"/>
      <c r="S76" s="81"/>
      <c r="T76" s="81"/>
      <c r="U76" s="80"/>
      <c r="V76" s="81"/>
      <c r="W76" s="81"/>
      <c r="X76" s="81"/>
      <c r="Y76" s="81"/>
    </row>
    <row r="77" spans="2:25">
      <c r="B77" s="66"/>
      <c r="C77" s="81"/>
      <c r="D77" s="81"/>
      <c r="E77" s="81"/>
      <c r="F77" s="81"/>
      <c r="G77" s="70"/>
      <c r="H77" s="70"/>
      <c r="I77" s="81"/>
      <c r="J77" s="81"/>
      <c r="K77" s="81"/>
      <c r="L77" s="81"/>
      <c r="M77" s="81"/>
      <c r="N77" s="81"/>
      <c r="O77" s="81"/>
      <c r="P77" s="81"/>
      <c r="Q77" s="81"/>
      <c r="R77" s="81"/>
      <c r="S77" s="81"/>
      <c r="T77" s="81"/>
      <c r="U77" s="80"/>
      <c r="V77" s="81"/>
      <c r="W77" s="81"/>
      <c r="X77" s="81"/>
      <c r="Y77" s="81"/>
    </row>
    <row r="78" spans="2:25">
      <c r="B78" s="66"/>
      <c r="C78" s="81"/>
      <c r="D78" s="81"/>
      <c r="E78" s="81"/>
      <c r="F78" s="81"/>
      <c r="G78" s="81"/>
      <c r="H78" s="70"/>
      <c r="I78" s="81"/>
      <c r="J78" s="81"/>
      <c r="K78" s="81"/>
      <c r="L78" s="81"/>
      <c r="M78" s="81"/>
      <c r="N78" s="81"/>
      <c r="O78" s="81"/>
      <c r="P78" s="81"/>
      <c r="Q78" s="81"/>
      <c r="R78" s="81"/>
      <c r="S78" s="81"/>
      <c r="T78" s="81"/>
      <c r="U78" s="80"/>
      <c r="V78" s="81"/>
      <c r="W78" s="81"/>
      <c r="X78" s="81"/>
      <c r="Y78" s="81"/>
    </row>
    <row r="79" spans="2:25">
      <c r="B79" s="66"/>
      <c r="C79" s="81"/>
      <c r="D79" s="81"/>
      <c r="E79" s="81"/>
      <c r="F79" s="81"/>
      <c r="G79" s="81"/>
      <c r="H79" s="81"/>
      <c r="I79" s="81"/>
      <c r="J79" s="81"/>
      <c r="K79" s="81"/>
      <c r="L79" s="81"/>
      <c r="M79" s="81"/>
      <c r="N79" s="81"/>
      <c r="O79" s="81"/>
      <c r="P79" s="81"/>
      <c r="Q79" s="81"/>
      <c r="R79" s="81"/>
      <c r="S79" s="81"/>
      <c r="T79" s="81"/>
      <c r="U79" s="80"/>
      <c r="V79" s="81"/>
      <c r="W79" s="81"/>
      <c r="X79" s="81"/>
      <c r="Y79" s="81"/>
    </row>
    <row r="80" spans="2:25">
      <c r="B80" s="66"/>
      <c r="C80" s="81"/>
      <c r="D80" s="81"/>
      <c r="E80" s="81"/>
      <c r="F80" s="81"/>
      <c r="G80" s="81"/>
      <c r="H80" s="81"/>
      <c r="I80" s="81"/>
      <c r="J80" s="81"/>
      <c r="K80" s="81"/>
      <c r="L80" s="81"/>
      <c r="M80" s="81"/>
      <c r="N80" s="81"/>
      <c r="O80" s="81"/>
      <c r="P80" s="81"/>
      <c r="Q80" s="81"/>
      <c r="R80" s="81"/>
      <c r="S80" s="81"/>
      <c r="T80" s="81"/>
      <c r="U80" s="80"/>
      <c r="V80" s="81"/>
      <c r="W80" s="81"/>
      <c r="X80" s="81"/>
      <c r="Y80" s="81"/>
    </row>
    <row r="81" spans="2:25">
      <c r="B81" s="66"/>
      <c r="C81" s="81"/>
      <c r="D81" s="81"/>
      <c r="E81" s="81"/>
      <c r="F81" s="81"/>
      <c r="G81" s="81"/>
      <c r="H81" s="81"/>
      <c r="I81" s="81"/>
      <c r="J81" s="81"/>
      <c r="K81" s="81"/>
      <c r="L81" s="81"/>
      <c r="M81" s="81"/>
      <c r="N81" s="81"/>
      <c r="O81" s="81"/>
      <c r="P81" s="81"/>
      <c r="Q81" s="81"/>
      <c r="R81" s="81"/>
      <c r="S81" s="81"/>
      <c r="T81" s="81"/>
      <c r="U81" s="80"/>
      <c r="V81" s="81"/>
      <c r="W81" s="81"/>
      <c r="X81" s="81"/>
      <c r="Y81" s="81"/>
    </row>
    <row r="82" spans="2:25">
      <c r="B82" s="66"/>
      <c r="C82" s="81"/>
      <c r="D82" s="81"/>
      <c r="E82" s="81"/>
      <c r="F82" s="81"/>
      <c r="G82" s="81"/>
      <c r="H82" s="81"/>
      <c r="I82" s="81"/>
      <c r="J82" s="81"/>
      <c r="K82" s="81"/>
      <c r="L82" s="81"/>
      <c r="M82" s="81"/>
      <c r="N82" s="81"/>
      <c r="O82" s="81"/>
      <c r="P82" s="81"/>
      <c r="Q82" s="81"/>
      <c r="R82" s="81"/>
      <c r="S82" s="81"/>
      <c r="T82" s="81"/>
      <c r="U82" s="80"/>
      <c r="V82" s="81"/>
      <c r="W82" s="81"/>
      <c r="X82" s="81"/>
      <c r="Y82" s="81"/>
    </row>
    <row r="83" spans="2:25" ht="17" thickBot="1">
      <c r="B83" s="82"/>
      <c r="C83" s="83"/>
      <c r="D83" s="83"/>
      <c r="E83" s="83"/>
      <c r="F83" s="83"/>
      <c r="G83" s="83"/>
      <c r="H83" s="84"/>
      <c r="I83" s="84"/>
      <c r="J83" s="84"/>
      <c r="K83" s="84"/>
      <c r="L83" s="84"/>
      <c r="M83" s="84"/>
      <c r="N83" s="84"/>
      <c r="O83" s="84"/>
      <c r="P83" s="84"/>
      <c r="Q83" s="84"/>
      <c r="R83" s="84"/>
      <c r="S83" s="84"/>
      <c r="T83" s="84"/>
      <c r="U83" s="85"/>
      <c r="V83" s="81"/>
      <c r="W83" s="81"/>
      <c r="X83" s="81"/>
      <c r="Y83" s="8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Coversheet</vt:lpstr>
      <vt:lpstr>Dashboard</vt:lpstr>
      <vt:lpstr>Carrier CO2</vt:lpstr>
      <vt:lpstr>Carrier costs</vt:lpstr>
      <vt:lpstr>Hydrogen</vt:lpstr>
      <vt:lpstr>Liquid hydrogen</vt:lpstr>
      <vt:lpstr>LOHC</vt:lpstr>
      <vt:lpstr>Ammonia</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Elektriciteit; productie en productiemiddelen</dc:title>
  <dc:creator>CBS</dc:creator>
  <cp:lastModifiedBy>Kyra de Haan</cp:lastModifiedBy>
  <dcterms:created xsi:type="dcterms:W3CDTF">2013-09-18T14:13:23Z</dcterms:created>
  <dcterms:modified xsi:type="dcterms:W3CDTF">2025-09-16T09:34:17Z</dcterms:modified>
</cp:coreProperties>
</file>