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A208AAEC-6338-EB47-836C-1656F47944DD}" xr6:coauthVersionLast="45" xr6:coauthVersionMax="45" xr10:uidLastSave="{00000000-0000-0000-0000-000000000000}"/>
  <bookViews>
    <workbookView xWindow="0" yWindow="460" windowWidth="50040" windowHeight="28340" tabRatio="902" firstSheet="3" activeTab="6" xr2:uid="{00000000-000D-0000-FFFF-FFFF00000000}"/>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Oil aggregation CHP" sheetId="94" r:id="rId23"/>
    <sheet name="Fuel aggregation matrix" sheetId="60" r:id="rId24"/>
    <sheet name="csv_corrected_energy_balance_2" sheetId="20" r:id="rId25"/>
    <sheet name="csv_central_producers" sheetId="24" r:id="rId26"/>
    <sheet name="csv_energy_hydrogen_solar_pv_ps" sheetId="92" r:id="rId27"/>
    <sheet name="csv_energy_mixer_for_gas_cs" sheetId="93" r:id="rId28"/>
  </sheets>
  <externalReferences>
    <externalReference r:id="rId29"/>
    <externalReference r:id="rId30"/>
    <externalReference r:id="rId31"/>
    <externalReference r:id="rId32"/>
    <externalReference r:id="rId33"/>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 localSheetId="22">[4]Dashboard!$E$13</definedName>
    <definedName name="base_year">Dashboard!$E$13</definedName>
    <definedName name="BKB_plants">'[4]CEB allocation factors step 1'!$D$55</definedName>
    <definedName name="BKB_plants_carriers">'[4]CEB allocation factors step 1'!$F$17:$AT$17</definedName>
    <definedName name="blast_furnaces">'[4]CEB allocation factors step 1'!$D$50</definedName>
    <definedName name="blast_furnaces_carriers">'[4]CEB allocation factors step 1'!$F$12:$AT$12</definedName>
    <definedName name="charcoal_production_plants">'[4]CEB allocation factors step 1'!$D$63</definedName>
    <definedName name="charcoal_production_plants_carriers">'[4]CEB allocation factors step 1'!$F$25:$AT$25</definedName>
    <definedName name="chemical_and_petrochemical">'[4]CEB allocation factors step 1'!$D$69</definedName>
    <definedName name="chemical_and_petrochemical_carriers">'[4]CEB allocation factors step 1'!$F$31:$BC$31</definedName>
    <definedName name="coal_liquefaction_plants">'[4]CEB allocation factors step 1'!$D$57</definedName>
    <definedName name="coal_liquefaction_plants_carriers">'[4]CEB allocation factors step 1'!$F$19:$AT$19</definedName>
    <definedName name="coal_mines">'[4]CEB allocation factors step 1'!$D$48</definedName>
    <definedName name="coal_mines_carriers">'[4]CEB allocation factors step 1'!$F$10:$AT$10</definedName>
    <definedName name="coke_ovens">'[4]CEB allocation factors step 1'!$D$53</definedName>
    <definedName name="coke_ovens_carriers">'[4]CEB allocation factors step 1'!$F$15:$AT$15</definedName>
    <definedName name="construction">'[4]CEB allocation factors step 1'!$D$78</definedName>
    <definedName name="construction_carriers">'[4]CEB allocation factors step 1'!$F$40:$BC$40</definedName>
    <definedName name="country" localSheetId="22">[4]Dashboard!$E$12</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 localSheetId="22">'[4]CEB allocation factors step 2'!#REF!</definedName>
    <definedName name="ei_subsector_allo">'[3]CEB allocation'!$D$17:$D$33</definedName>
    <definedName name="food">'[4]CEB allocation factors step 1'!$D$75</definedName>
    <definedName name="food_carriers">'[4]CEB allocation factors step 1'!$F$37:$BC$37</definedName>
    <definedName name="gas_to_liquids_plants">'[4]CEB allocation factors step 1'!$D$59</definedName>
    <definedName name="gas_to_liquids_plants_carriers">'[4]CEB allocation factors step 1'!$F$21:$AT$21</definedName>
    <definedName name="gas_works">'[4]CEB allocation factors step 1'!$D$51</definedName>
    <definedName name="gas_works_carriers">'[4]CEB allocation factors step 1'!$F$13:$AT$13</definedName>
    <definedName name="gasification_plants">'[4]CEB allocation factors step 1'!$D$52</definedName>
    <definedName name="gasification_plants_carriers">'[4]CEB allocation factors step 1'!$F$14:$AT$14</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 localSheetId="22">'[4]CEB allocation factors step 2'!#REF!</definedName>
    <definedName name="i_subsector_allo">'[3]CEB allocation'!$D$37:$D$49</definedName>
    <definedName name="iron_and_steel">'[4]CEB allocation factors step 1'!$D$68</definedName>
    <definedName name="iron_and_steel_carriers">'[4]CEB allocation factors step 1'!$F$30:$BC$30</definedName>
    <definedName name="kWh_MJ_conversion" localSheetId="4">[1]Assumptions!$C$176</definedName>
    <definedName name="kWh_MJ_conversion" localSheetId="8">[2]Assumptions!$C$177</definedName>
    <definedName name="kWh_MJ_conversion" localSheetId="22">[4]Assumptions!$C$173</definedName>
    <definedName name="kWh_MJ_conversion">Assumptions!$C$125</definedName>
    <definedName name="Liquefaction_regasification_plants">'[4]CEB allocation factors step 1'!$D$58</definedName>
    <definedName name="Liquefaction_regasification_plants_carriers">'[4]CEB allocation factors step 1'!$F$20:$AT$20</definedName>
    <definedName name="machinery">'[4]CEB allocation factors step 1'!$D$73</definedName>
    <definedName name="machinery_carriers">'[4]CEB allocation factors step 1'!$F$35:$BC$35</definedName>
    <definedName name="mining">'[4]CEB allocation factors step 1'!$D$74</definedName>
    <definedName name="mining_carriers">'[4]CEB allocation factors step 1'!$F$36:$BC$36</definedName>
    <definedName name="net_gross_conv" localSheetId="4">'[1]AP net-gross conversion'!$D$12</definedName>
    <definedName name="net_gross_conv" localSheetId="8">'[2]AP net-gross conversion'!$D$12</definedName>
    <definedName name="net_gross_conv" localSheetId="16">#REF!</definedName>
    <definedName name="net_gross_conv" localSheetId="22">'[4]AP net-gross conversion'!$D$12</definedName>
    <definedName name="net_gross_conv">'[3]AP net-gross conversion'!$D$12</definedName>
    <definedName name="non_ferrous_metals">'[4]CEB allocation factors step 1'!$D$70</definedName>
    <definedName name="non_ferrous_metals_carriers">'[4]CEB allocation factors step 1'!$F$32:$BC$32</definedName>
    <definedName name="non_metallic_minerals">'[4]CEB allocation factors step 1'!$D$71</definedName>
    <definedName name="non_metallic_minerals_carriers">'[4]CEB allocation factors step 1'!$F$33:$BC$33</definedName>
    <definedName name="non_specified">'[4]CEB allocation factors step 1'!$D$64</definedName>
    <definedName name="non_specified_energy_carriers">'[4]CEB allocation factors step 1'!$F$26:$AT$26</definedName>
    <definedName name="non_specified_industry">'[4]CEB allocation factors step 1'!$D$80</definedName>
    <definedName name="non_specified_industry_carriers">'[4]CEB allocation factors step 1'!$F$42:$BC$42</definedName>
    <definedName name="oil_and_gas_extraction">'[4]CEB allocation factors step 1'!$D$49</definedName>
    <definedName name="oil_and_gas_extraction_carriers">'[4]CEB allocation factors step 1'!$F$11:$AT$11</definedName>
    <definedName name="oil_refineries">'[4]CEB allocation factors step 1'!$D$56</definedName>
    <definedName name="oil_refineries_carriers">'[4]CEB allocation factors step 1'!$F$18:$AT$18</definedName>
    <definedName name="paper">'[4]CEB allocation factors step 1'!$D$76</definedName>
    <definedName name="paper_carriers">'[4]CEB allocation factors step 1'!$F$38:$BC$38</definedName>
    <definedName name="patent_fuel_plants">'[4]CEB allocation factors step 1'!$D$54</definedName>
    <definedName name="patent_fuel_plants_carriers">'[4]CEB allocation factors step 1'!$F$16:$AT$16</definedName>
    <definedName name="switch_decc" localSheetId="4">'[1]Fuel allocation'!$C$133</definedName>
    <definedName name="switch_decc" localSheetId="8">'[2]Fuel allocation'!$C$133</definedName>
    <definedName name="switch_decc" localSheetId="16">#REF!</definedName>
    <definedName name="switch_decc">'[4]Fuel allocation'!$C$130</definedName>
    <definedName name="switch_iea" localSheetId="4">'[1]Fuel allocation'!$C$91</definedName>
    <definedName name="switch_iea" localSheetId="8">'[2]Fuel allocation'!$C$91</definedName>
    <definedName name="switch_iea" localSheetId="16">#REF!</definedName>
    <definedName name="switch_iea">'[4]Fuel allocation'!$C$89</definedName>
    <definedName name="switch_protermo" localSheetId="4">'[1]Fuel allocation'!$C$49</definedName>
    <definedName name="switch_protermo" localSheetId="8">'[2]Fuel allocation'!$C$49</definedName>
    <definedName name="switch_protermo" localSheetId="16">#REF!</definedName>
    <definedName name="switch_protermo">'[4]Fuel allocation'!$C$48</definedName>
    <definedName name="textile">'[4]CEB allocation factors step 1'!$D$79</definedName>
    <definedName name="textile_carriers">'[4]CEB allocation factors step 1'!$F$41:$BC$41</definedName>
    <definedName name="transport_equipment">'[4]CEB allocation factors step 1'!$D$72</definedName>
    <definedName name="transport_equipment_carriers">'[4]CEB allocation factors step 1'!$F$34:$BC$34</definedName>
    <definedName name="wood_products">'[4]CEB allocation factors step 1'!$D$77</definedName>
    <definedName name="wood_products_carriers">'[4]CEB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29" i="3" l="1"/>
  <c r="L58" i="40" l="1"/>
  <c r="C59" i="24" l="1"/>
  <c r="B59" i="24"/>
  <c r="B58" i="24"/>
  <c r="C58" i="24"/>
  <c r="B56" i="24"/>
  <c r="C56" i="24"/>
  <c r="C55" i="24"/>
  <c r="B55" i="24"/>
  <c r="B17" i="24"/>
  <c r="C17" i="24"/>
  <c r="C16" i="24"/>
  <c r="B16" i="24"/>
  <c r="B15" i="24"/>
  <c r="C15" i="24"/>
  <c r="C14" i="24"/>
  <c r="B14" i="24"/>
  <c r="C12" i="24"/>
  <c r="B12" i="24"/>
  <c r="B10" i="24"/>
  <c r="C10" i="24"/>
  <c r="C11" i="24"/>
  <c r="B11" i="24"/>
  <c r="I60" i="19" l="1"/>
  <c r="H60" i="19"/>
  <c r="H54" i="19"/>
  <c r="H55" i="19"/>
  <c r="H56" i="19"/>
  <c r="H57" i="19"/>
  <c r="H53" i="19"/>
  <c r="I54" i="19"/>
  <c r="I55" i="19"/>
  <c r="I56" i="19"/>
  <c r="I57" i="19"/>
  <c r="I53" i="19"/>
  <c r="I42" i="19"/>
  <c r="I43" i="19"/>
  <c r="I44" i="19"/>
  <c r="I45" i="19"/>
  <c r="I46" i="19"/>
  <c r="I47" i="19"/>
  <c r="I48" i="19"/>
  <c r="I49" i="19"/>
  <c r="I50" i="19"/>
  <c r="I4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11" i="19"/>
  <c r="E132" i="3" l="1"/>
  <c r="E131" i="3"/>
  <c r="L57" i="40"/>
  <c r="E140" i="3" s="1"/>
  <c r="E113" i="3" l="1"/>
  <c r="E126" i="3" l="1"/>
  <c r="E138" i="3"/>
  <c r="E137" i="3"/>
  <c r="C13" i="24" l="1"/>
  <c r="C9" i="24"/>
  <c r="E57" i="40" l="1"/>
  <c r="D57" i="40"/>
  <c r="M57" i="40" s="1"/>
  <c r="E128" i="3"/>
  <c r="E58" i="40" s="1"/>
  <c r="D58" i="40" l="1"/>
  <c r="B13" i="24"/>
  <c r="H57" i="40"/>
  <c r="N57" i="40" s="1"/>
  <c r="E134" i="3" s="1"/>
  <c r="B57" i="24"/>
  <c r="E37" i="47" s="1"/>
  <c r="H58" i="40"/>
  <c r="L54" i="40"/>
  <c r="C62" i="24" s="1"/>
  <c r="E123" i="3"/>
  <c r="F35" i="47" l="1"/>
  <c r="B4" i="93" s="1"/>
  <c r="F36" i="47"/>
  <c r="B3" i="93" s="1"/>
  <c r="B5" i="93" s="1"/>
  <c r="E135" i="3"/>
  <c r="L135" i="3"/>
  <c r="P135" i="3" s="1"/>
  <c r="L53" i="40"/>
  <c r="C60" i="24" s="1"/>
  <c r="L52" i="40"/>
  <c r="C61" i="24" s="1"/>
  <c r="E118" i="3"/>
  <c r="E112" i="3"/>
  <c r="E114" i="3" s="1"/>
  <c r="C25" i="24" l="1"/>
  <c r="C24" i="24"/>
  <c r="C23" i="24"/>
  <c r="C22" i="24"/>
  <c r="B25" i="24"/>
  <c r="B24" i="24"/>
  <c r="B23" i="24"/>
  <c r="B22" i="24"/>
  <c r="B49" i="24" l="1"/>
  <c r="C49" i="24"/>
  <c r="B4" i="92" l="1"/>
  <c r="B3" i="92"/>
  <c r="C21" i="24" l="1"/>
  <c r="C20" i="24"/>
  <c r="C19" i="24"/>
  <c r="C18" i="24"/>
  <c r="B21" i="24"/>
  <c r="B20" i="24"/>
  <c r="B19" i="24"/>
  <c r="B18" i="24"/>
  <c r="C8" i="1" l="1"/>
  <c r="D26" i="49"/>
  <c r="D68" i="49" s="1"/>
  <c r="D82" i="46" s="1"/>
  <c r="D46" i="49"/>
  <c r="E26" i="49"/>
  <c r="E46" i="49"/>
  <c r="D13" i="49"/>
  <c r="D33" i="49"/>
  <c r="D27" i="49"/>
  <c r="D47" i="49"/>
  <c r="D11" i="49"/>
  <c r="D31" i="49"/>
  <c r="D12" i="49"/>
  <c r="D32" i="49"/>
  <c r="D14" i="49"/>
  <c r="D57" i="49" s="1"/>
  <c r="D34" i="49"/>
  <c r="D15" i="49"/>
  <c r="D35" i="49"/>
  <c r="D16" i="49"/>
  <c r="D59" i="49" s="1"/>
  <c r="D16" i="50" s="1"/>
  <c r="D86" i="50" s="1"/>
  <c r="D36" i="49"/>
  <c r="D17" i="49"/>
  <c r="D37" i="49"/>
  <c r="D18" i="49"/>
  <c r="D38" i="49"/>
  <c r="D20" i="49"/>
  <c r="D40" i="49"/>
  <c r="D19" i="49"/>
  <c r="D39" i="49"/>
  <c r="D21" i="49"/>
  <c r="D41" i="49"/>
  <c r="D22" i="49"/>
  <c r="D64" i="49" s="1"/>
  <c r="D21" i="50" s="1"/>
  <c r="D112" i="50" s="1"/>
  <c r="D34" i="40" s="1"/>
  <c r="D42" i="49"/>
  <c r="D23" i="49"/>
  <c r="D43" i="49"/>
  <c r="D24" i="49"/>
  <c r="D44" i="49"/>
  <c r="D25" i="49"/>
  <c r="D67" i="49" s="1"/>
  <c r="D24" i="50" s="1"/>
  <c r="D106" i="50" s="1"/>
  <c r="D45" i="49"/>
  <c r="E25" i="49"/>
  <c r="E45" i="49"/>
  <c r="E13" i="49"/>
  <c r="E33" i="49"/>
  <c r="E27" i="49"/>
  <c r="E47" i="49"/>
  <c r="H38" i="6"/>
  <c r="H18" i="6"/>
  <c r="H30" i="6"/>
  <c r="H11" i="6"/>
  <c r="H12" i="6"/>
  <c r="H13" i="6"/>
  <c r="H14" i="6"/>
  <c r="H15" i="6"/>
  <c r="H16" i="6"/>
  <c r="H17" i="6"/>
  <c r="H19" i="6"/>
  <c r="E18" i="6"/>
  <c r="E30" i="6"/>
  <c r="L19" i="40"/>
  <c r="C40" i="24" s="1"/>
  <c r="L20" i="40"/>
  <c r="C34" i="24" s="1"/>
  <c r="L21" i="40"/>
  <c r="L22" i="40"/>
  <c r="C36" i="24" s="1"/>
  <c r="L23" i="40"/>
  <c r="C37" i="24" s="1"/>
  <c r="E11" i="49"/>
  <c r="E31" i="49"/>
  <c r="L32" i="40"/>
  <c r="C47" i="24" s="1"/>
  <c r="L40" i="40"/>
  <c r="D12" i="59"/>
  <c r="E13" i="59"/>
  <c r="L41" i="40"/>
  <c r="D10" i="59"/>
  <c r="L33" i="40"/>
  <c r="C48" i="24" s="1"/>
  <c r="L11" i="40"/>
  <c r="C29" i="24" s="1"/>
  <c r="L12" i="40"/>
  <c r="C26" i="24" s="1"/>
  <c r="L13" i="40"/>
  <c r="C27" i="24" s="1"/>
  <c r="L14" i="40"/>
  <c r="L15" i="40"/>
  <c r="C30" i="24" s="1"/>
  <c r="L16" i="40"/>
  <c r="C31" i="24" s="1"/>
  <c r="L17" i="40"/>
  <c r="C32" i="24" s="1"/>
  <c r="L18" i="40"/>
  <c r="C33" i="24" s="1"/>
  <c r="L24" i="40"/>
  <c r="L25" i="40"/>
  <c r="C39" i="24" s="1"/>
  <c r="L26" i="40"/>
  <c r="C41" i="24" s="1"/>
  <c r="L31" i="40"/>
  <c r="L27" i="40"/>
  <c r="C42" i="24" s="1"/>
  <c r="L28" i="40"/>
  <c r="C43" i="24" s="1"/>
  <c r="L29" i="40"/>
  <c r="C44" i="24" s="1"/>
  <c r="L30" i="40"/>
  <c r="L34" i="40"/>
  <c r="C50" i="24" s="1"/>
  <c r="L35" i="40"/>
  <c r="C51" i="24" s="1"/>
  <c r="L36" i="40"/>
  <c r="C52" i="24" s="1"/>
  <c r="E21" i="49"/>
  <c r="E41" i="49"/>
  <c r="L31" i="3"/>
  <c r="L26" i="3"/>
  <c r="P26" i="3" s="1"/>
  <c r="H31" i="6"/>
  <c r="H23" i="6"/>
  <c r="H24" i="6"/>
  <c r="H26" i="6"/>
  <c r="H25" i="6"/>
  <c r="H29" i="6"/>
  <c r="H27" i="6"/>
  <c r="H28" i="6"/>
  <c r="E11" i="6"/>
  <c r="E23" i="6"/>
  <c r="E12" i="6"/>
  <c r="E24" i="6"/>
  <c r="E13" i="6"/>
  <c r="E25" i="6"/>
  <c r="E14" i="6"/>
  <c r="E26" i="6"/>
  <c r="E15" i="6"/>
  <c r="E27" i="6"/>
  <c r="E16" i="6"/>
  <c r="E28" i="6"/>
  <c r="E17" i="6"/>
  <c r="E29" i="6"/>
  <c r="E19" i="6"/>
  <c r="E31" i="6"/>
  <c r="E12" i="49"/>
  <c r="E32" i="49"/>
  <c r="E14" i="49"/>
  <c r="E34" i="49"/>
  <c r="E15" i="49"/>
  <c r="E35" i="49"/>
  <c r="E16" i="49"/>
  <c r="E36" i="49"/>
  <c r="E17" i="49"/>
  <c r="E37" i="49"/>
  <c r="E18" i="49"/>
  <c r="E38" i="49"/>
  <c r="E20" i="49"/>
  <c r="E40" i="49"/>
  <c r="E19" i="49"/>
  <c r="E39" i="49"/>
  <c r="E22" i="49"/>
  <c r="E42" i="49"/>
  <c r="E23" i="49"/>
  <c r="E43" i="49"/>
  <c r="E24" i="49"/>
  <c r="E44" i="49"/>
  <c r="E67" i="49"/>
  <c r="E77" i="46" s="1"/>
  <c r="L48" i="3"/>
  <c r="P48" i="3" s="1"/>
  <c r="L44" i="3"/>
  <c r="P44" i="3" s="1"/>
  <c r="L39" i="3"/>
  <c r="P39" i="3" s="1"/>
  <c r="L14" i="3"/>
  <c r="M14" i="3" s="1"/>
  <c r="L48" i="40"/>
  <c r="C3" i="24" s="1"/>
  <c r="L47" i="40"/>
  <c r="C8" i="24" s="1"/>
  <c r="L46" i="40"/>
  <c r="C6" i="24" s="1"/>
  <c r="L45" i="40"/>
  <c r="L44" i="40"/>
  <c r="C4" i="24" s="1"/>
  <c r="BF16" i="16"/>
  <c r="BF17" i="16"/>
  <c r="AZ16" i="16"/>
  <c r="AZ17" i="16"/>
  <c r="AU16" i="16"/>
  <c r="AU17" i="16"/>
  <c r="AR16" i="16"/>
  <c r="AR17" i="16"/>
  <c r="AT16" i="16"/>
  <c r="AT17" i="1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T16" i="16"/>
  <c r="T17" i="16"/>
  <c r="T18" i="16" s="1"/>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BL20" i="5"/>
  <c r="BK15" i="20" s="1"/>
  <c r="AZ9" i="16"/>
  <c r="AZ10" i="16"/>
  <c r="AU9" i="16"/>
  <c r="AU10" i="16"/>
  <c r="AR9" i="16"/>
  <c r="AR10" i="16"/>
  <c r="AT9" i="16"/>
  <c r="AT10" i="1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T9" i="16"/>
  <c r="T10" i="16"/>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5" i="1"/>
  <c r="C4" i="1"/>
  <c r="C6" i="1"/>
  <c r="C7" i="1"/>
  <c r="C54" i="24"/>
  <c r="C53" i="24"/>
  <c r="AV21" i="5"/>
  <c r="AV22" i="5"/>
  <c r="AU17" i="20" s="1"/>
  <c r="AV25" i="5"/>
  <c r="AV26" i="5"/>
  <c r="AV27" i="5"/>
  <c r="AV28" i="5"/>
  <c r="AV29" i="5"/>
  <c r="AV30" i="5"/>
  <c r="AV31" i="5"/>
  <c r="AV32" i="5"/>
  <c r="AV33" i="5"/>
  <c r="AU28" i="20" s="1"/>
  <c r="AV34" i="5"/>
  <c r="AV35" i="5"/>
  <c r="AV36" i="5"/>
  <c r="AV37" i="5"/>
  <c r="AV38" i="5"/>
  <c r="AV39" i="5"/>
  <c r="AV61" i="5"/>
  <c r="AV62" i="5"/>
  <c r="AV63" i="5"/>
  <c r="AV64" i="5"/>
  <c r="AV65" i="5"/>
  <c r="AV66" i="5"/>
  <c r="AV67" i="5"/>
  <c r="AV68" i="5"/>
  <c r="AV69" i="5"/>
  <c r="AV70" i="5"/>
  <c r="AV71" i="5"/>
  <c r="AV72" i="5"/>
  <c r="AV73" i="5"/>
  <c r="AV75" i="5"/>
  <c r="AV76" i="5"/>
  <c r="AV77" i="5"/>
  <c r="AV78" i="5"/>
  <c r="AV79" i="5"/>
  <c r="AV80" i="5"/>
  <c r="AV82" i="5"/>
  <c r="AV83" i="5"/>
  <c r="AV84" i="5"/>
  <c r="AV85" i="5"/>
  <c r="AV86" i="5"/>
  <c r="AV88" i="5"/>
  <c r="AV90" i="5"/>
  <c r="AV91" i="5"/>
  <c r="AV16" i="5"/>
  <c r="AV17" i="5"/>
  <c r="AV41" i="5"/>
  <c r="AU36" i="20" s="1"/>
  <c r="AV42" i="5"/>
  <c r="AV43" i="5"/>
  <c r="AV44" i="5"/>
  <c r="AV45" i="5"/>
  <c r="AV46" i="5"/>
  <c r="AV47" i="5"/>
  <c r="AV48" i="5"/>
  <c r="AV49" i="5"/>
  <c r="AV50" i="5"/>
  <c r="AV51" i="5"/>
  <c r="AV52" i="5"/>
  <c r="AV53" i="5"/>
  <c r="AV54" i="5"/>
  <c r="AV55" i="5"/>
  <c r="AV56" i="5"/>
  <c r="AV57" i="5"/>
  <c r="AV58" i="5"/>
  <c r="AS21" i="5"/>
  <c r="AS22" i="5"/>
  <c r="AR21" i="5"/>
  <c r="AQ16" i="20" s="1"/>
  <c r="AT21" i="5"/>
  <c r="AR22" i="5"/>
  <c r="AT22" i="5"/>
  <c r="C21" i="5"/>
  <c r="C22" i="5"/>
  <c r="C25" i="5"/>
  <c r="C26" i="5"/>
  <c r="C27" i="5"/>
  <c r="C28" i="5"/>
  <c r="C29" i="5"/>
  <c r="C30" i="5"/>
  <c r="C31" i="5"/>
  <c r="C32" i="5"/>
  <c r="C33" i="5"/>
  <c r="C34" i="5"/>
  <c r="C35" i="5"/>
  <c r="C36" i="5"/>
  <c r="C37" i="5"/>
  <c r="C38" i="5"/>
  <c r="C39" i="5"/>
  <c r="D21" i="5"/>
  <c r="D22" i="5"/>
  <c r="D25" i="5"/>
  <c r="D26" i="5"/>
  <c r="D27" i="5"/>
  <c r="D28" i="5"/>
  <c r="D29" i="5"/>
  <c r="D30" i="5"/>
  <c r="D31" i="5"/>
  <c r="D32" i="5"/>
  <c r="D33" i="5"/>
  <c r="D34" i="5"/>
  <c r="D35" i="5"/>
  <c r="D36" i="5"/>
  <c r="D37" i="5"/>
  <c r="D38" i="5"/>
  <c r="D39" i="5"/>
  <c r="E21" i="5"/>
  <c r="E22" i="5"/>
  <c r="E25" i="5"/>
  <c r="E26" i="5"/>
  <c r="E27" i="5"/>
  <c r="E28" i="5"/>
  <c r="E29" i="5"/>
  <c r="E30" i="5"/>
  <c r="E31" i="5"/>
  <c r="E32" i="5"/>
  <c r="E33" i="5"/>
  <c r="E34" i="5"/>
  <c r="E35" i="5"/>
  <c r="E36" i="5"/>
  <c r="E37" i="5"/>
  <c r="E38" i="5"/>
  <c r="E39" i="5"/>
  <c r="F21" i="5"/>
  <c r="F22" i="5"/>
  <c r="F25" i="5"/>
  <c r="F26" i="5"/>
  <c r="F27" i="5"/>
  <c r="F28" i="5"/>
  <c r="F29" i="5"/>
  <c r="F30" i="5"/>
  <c r="F31" i="5"/>
  <c r="F32" i="5"/>
  <c r="F33" i="5"/>
  <c r="F34" i="5"/>
  <c r="F35" i="5"/>
  <c r="F36" i="5"/>
  <c r="F37" i="5"/>
  <c r="F38" i="5"/>
  <c r="F39" i="5"/>
  <c r="G21" i="5"/>
  <c r="G22" i="5"/>
  <c r="G25" i="5"/>
  <c r="G26" i="5"/>
  <c r="G27" i="5"/>
  <c r="G28" i="5"/>
  <c r="G29" i="5"/>
  <c r="G30" i="5"/>
  <c r="G31" i="5"/>
  <c r="G32" i="5"/>
  <c r="G33" i="5"/>
  <c r="G34" i="5"/>
  <c r="G35" i="5"/>
  <c r="G36" i="5"/>
  <c r="G37" i="5"/>
  <c r="G38" i="5"/>
  <c r="G39" i="5"/>
  <c r="H21" i="5"/>
  <c r="H22" i="5"/>
  <c r="H25" i="5"/>
  <c r="H26" i="5"/>
  <c r="H27" i="5"/>
  <c r="H28" i="5"/>
  <c r="H29" i="5"/>
  <c r="H30" i="5"/>
  <c r="H31" i="5"/>
  <c r="H32" i="5"/>
  <c r="H33" i="5"/>
  <c r="H34" i="5"/>
  <c r="H35" i="5"/>
  <c r="H36" i="5"/>
  <c r="H37" i="5"/>
  <c r="H38" i="5"/>
  <c r="H39" i="5"/>
  <c r="I21" i="5"/>
  <c r="I22" i="5"/>
  <c r="I25" i="5"/>
  <c r="I26" i="5"/>
  <c r="I27" i="5"/>
  <c r="I28" i="5"/>
  <c r="I29" i="5"/>
  <c r="I30" i="5"/>
  <c r="I31" i="5"/>
  <c r="I32" i="5"/>
  <c r="I33" i="5"/>
  <c r="I34" i="5"/>
  <c r="I35" i="5"/>
  <c r="I36" i="5"/>
  <c r="I37" i="5"/>
  <c r="I38" i="5"/>
  <c r="I39" i="5"/>
  <c r="J21" i="5"/>
  <c r="J22" i="5"/>
  <c r="J25" i="5"/>
  <c r="J26" i="5"/>
  <c r="J27" i="5"/>
  <c r="J28" i="5"/>
  <c r="J29" i="5"/>
  <c r="J30" i="5"/>
  <c r="J31" i="5"/>
  <c r="J32" i="5"/>
  <c r="J33" i="5"/>
  <c r="J34" i="5"/>
  <c r="J35" i="5"/>
  <c r="J36" i="5"/>
  <c r="J37" i="5"/>
  <c r="J38" i="5"/>
  <c r="J39" i="5"/>
  <c r="K21" i="5"/>
  <c r="K22" i="5"/>
  <c r="K25" i="5"/>
  <c r="K26" i="5"/>
  <c r="K27" i="5"/>
  <c r="K28" i="5"/>
  <c r="K29" i="5"/>
  <c r="K30" i="5"/>
  <c r="K31" i="5"/>
  <c r="K32" i="5"/>
  <c r="K33" i="5"/>
  <c r="K34" i="5"/>
  <c r="K35" i="5"/>
  <c r="K36" i="5"/>
  <c r="K37" i="5"/>
  <c r="K38" i="5"/>
  <c r="K39" i="5"/>
  <c r="L21" i="5"/>
  <c r="L22" i="5"/>
  <c r="L25" i="5"/>
  <c r="L26" i="5"/>
  <c r="L27" i="5"/>
  <c r="L28" i="5"/>
  <c r="L29" i="5"/>
  <c r="L30" i="5"/>
  <c r="L31" i="5"/>
  <c r="L32" i="5"/>
  <c r="L33" i="5"/>
  <c r="L34" i="5"/>
  <c r="L35" i="5"/>
  <c r="L36" i="5"/>
  <c r="L37" i="5"/>
  <c r="L38" i="5"/>
  <c r="L39" i="5"/>
  <c r="M21" i="5"/>
  <c r="M22" i="5"/>
  <c r="M25" i="5"/>
  <c r="M26" i="5"/>
  <c r="M27" i="5"/>
  <c r="M28" i="5"/>
  <c r="M29" i="5"/>
  <c r="M30" i="5"/>
  <c r="M31" i="5"/>
  <c r="M32" i="5"/>
  <c r="M33" i="5"/>
  <c r="M34" i="5"/>
  <c r="M35" i="5"/>
  <c r="M36" i="5"/>
  <c r="M37" i="5"/>
  <c r="M38" i="5"/>
  <c r="M39" i="5"/>
  <c r="N21" i="5"/>
  <c r="N22" i="5"/>
  <c r="N25" i="5"/>
  <c r="N26" i="5"/>
  <c r="N27" i="5"/>
  <c r="N28" i="5"/>
  <c r="N29" i="5"/>
  <c r="N30" i="5"/>
  <c r="N31" i="5"/>
  <c r="N32" i="5"/>
  <c r="N33" i="5"/>
  <c r="N34" i="5"/>
  <c r="N35" i="5"/>
  <c r="N36" i="5"/>
  <c r="N37" i="5"/>
  <c r="N38" i="5"/>
  <c r="N39" i="5"/>
  <c r="O21" i="5"/>
  <c r="O22" i="5"/>
  <c r="O25" i="5"/>
  <c r="O26" i="5"/>
  <c r="O27" i="5"/>
  <c r="O28" i="5"/>
  <c r="O29" i="5"/>
  <c r="O30" i="5"/>
  <c r="O31" i="5"/>
  <c r="O32" i="5"/>
  <c r="O33" i="5"/>
  <c r="O34" i="5"/>
  <c r="O35" i="5"/>
  <c r="O36" i="5"/>
  <c r="O37" i="5"/>
  <c r="O38" i="5"/>
  <c r="O39" i="5"/>
  <c r="P21" i="5"/>
  <c r="P22" i="5"/>
  <c r="P25" i="5"/>
  <c r="P26" i="5"/>
  <c r="P27" i="5"/>
  <c r="P28" i="5"/>
  <c r="P29" i="5"/>
  <c r="P30" i="5"/>
  <c r="P31" i="5"/>
  <c r="P32" i="5"/>
  <c r="P33" i="5"/>
  <c r="P34" i="5"/>
  <c r="P35" i="5"/>
  <c r="P36" i="5"/>
  <c r="P37" i="5"/>
  <c r="P38" i="5"/>
  <c r="P39" i="5"/>
  <c r="Q21" i="5"/>
  <c r="Q22" i="5"/>
  <c r="Q25" i="5"/>
  <c r="Q26" i="5"/>
  <c r="Q27" i="5"/>
  <c r="Q28" i="5"/>
  <c r="Q29" i="5"/>
  <c r="Q30" i="5"/>
  <c r="Q31" i="5"/>
  <c r="Q32" i="5"/>
  <c r="Q33" i="5"/>
  <c r="Q34" i="5"/>
  <c r="Q35" i="5"/>
  <c r="Q36" i="5"/>
  <c r="Q37" i="5"/>
  <c r="Q38" i="5"/>
  <c r="Q39" i="5"/>
  <c r="R21" i="5"/>
  <c r="R22" i="5"/>
  <c r="R25" i="5"/>
  <c r="R26" i="5"/>
  <c r="R27" i="5"/>
  <c r="R28" i="5"/>
  <c r="R29" i="5"/>
  <c r="R30" i="5"/>
  <c r="R31" i="5"/>
  <c r="R32" i="5"/>
  <c r="R33" i="5"/>
  <c r="R34" i="5"/>
  <c r="R35" i="5"/>
  <c r="R36" i="5"/>
  <c r="R37" i="5"/>
  <c r="R38" i="5"/>
  <c r="R39" i="5"/>
  <c r="S21" i="5"/>
  <c r="S22" i="5"/>
  <c r="S25" i="5"/>
  <c r="S26" i="5"/>
  <c r="S27" i="5"/>
  <c r="S28" i="5"/>
  <c r="S29" i="5"/>
  <c r="S30" i="5"/>
  <c r="S31" i="5"/>
  <c r="S32" i="5"/>
  <c r="S33" i="5"/>
  <c r="S34" i="5"/>
  <c r="S35" i="5"/>
  <c r="S36" i="5"/>
  <c r="S37" i="5"/>
  <c r="S38" i="5"/>
  <c r="S39" i="5"/>
  <c r="T21" i="5"/>
  <c r="T22" i="5"/>
  <c r="T25" i="5"/>
  <c r="T26" i="5"/>
  <c r="T27" i="5"/>
  <c r="T28" i="5"/>
  <c r="T29" i="5"/>
  <c r="T30" i="5"/>
  <c r="T31" i="5"/>
  <c r="T32" i="5"/>
  <c r="T33" i="5"/>
  <c r="T34" i="5"/>
  <c r="T35" i="5"/>
  <c r="T36" i="5"/>
  <c r="T37" i="5"/>
  <c r="T38" i="5"/>
  <c r="T39" i="5"/>
  <c r="U21" i="5"/>
  <c r="U22" i="5"/>
  <c r="U25" i="5"/>
  <c r="U26" i="5"/>
  <c r="U27" i="5"/>
  <c r="U28" i="5"/>
  <c r="U29" i="5"/>
  <c r="U30" i="5"/>
  <c r="U31" i="5"/>
  <c r="U32" i="5"/>
  <c r="U33" i="5"/>
  <c r="U34" i="5"/>
  <c r="U35" i="5"/>
  <c r="U36" i="5"/>
  <c r="U37" i="5"/>
  <c r="U38" i="5"/>
  <c r="U39" i="5"/>
  <c r="V21" i="5"/>
  <c r="V22" i="5"/>
  <c r="V25" i="5"/>
  <c r="V26" i="5"/>
  <c r="V27" i="5"/>
  <c r="V28" i="5"/>
  <c r="V29" i="5"/>
  <c r="V30" i="5"/>
  <c r="V31" i="5"/>
  <c r="V32" i="5"/>
  <c r="V33" i="5"/>
  <c r="V34" i="5"/>
  <c r="V35" i="5"/>
  <c r="V36" i="5"/>
  <c r="V37" i="5"/>
  <c r="V38" i="5"/>
  <c r="V39" i="5"/>
  <c r="W21" i="5"/>
  <c r="W22" i="5"/>
  <c r="W25" i="5"/>
  <c r="W26" i="5"/>
  <c r="W27" i="5"/>
  <c r="W28" i="5"/>
  <c r="W29" i="5"/>
  <c r="W30" i="5"/>
  <c r="W31" i="5"/>
  <c r="W32" i="5"/>
  <c r="W33" i="5"/>
  <c r="W34" i="5"/>
  <c r="W35" i="5"/>
  <c r="W36" i="5"/>
  <c r="W37" i="5"/>
  <c r="W38" i="5"/>
  <c r="W39" i="5"/>
  <c r="X21" i="5"/>
  <c r="X22" i="5"/>
  <c r="X25" i="5"/>
  <c r="X26" i="5"/>
  <c r="X27" i="5"/>
  <c r="X28" i="5"/>
  <c r="X29" i="5"/>
  <c r="X30" i="5"/>
  <c r="X31" i="5"/>
  <c r="X32" i="5"/>
  <c r="X33" i="5"/>
  <c r="X34" i="5"/>
  <c r="X35" i="5"/>
  <c r="X36" i="5"/>
  <c r="X37" i="5"/>
  <c r="X38" i="5"/>
  <c r="X39" i="5"/>
  <c r="Y21" i="5"/>
  <c r="Y22" i="5"/>
  <c r="Y25" i="5"/>
  <c r="Y26" i="5"/>
  <c r="Y27" i="5"/>
  <c r="Y28" i="5"/>
  <c r="Y29" i="5"/>
  <c r="Y30" i="5"/>
  <c r="Y31" i="5"/>
  <c r="Y32" i="5"/>
  <c r="Y33" i="5"/>
  <c r="Y34" i="5"/>
  <c r="Y35" i="5"/>
  <c r="Y36" i="5"/>
  <c r="Y37" i="5"/>
  <c r="Y38" i="5"/>
  <c r="Y39" i="5"/>
  <c r="Z21" i="5"/>
  <c r="Z22" i="5"/>
  <c r="Z25" i="5"/>
  <c r="Z26" i="5"/>
  <c r="Z27" i="5"/>
  <c r="Z28" i="5"/>
  <c r="Z29" i="5"/>
  <c r="Z30" i="5"/>
  <c r="Z31" i="5"/>
  <c r="Z32" i="5"/>
  <c r="Z33" i="5"/>
  <c r="Z34" i="5"/>
  <c r="Z35" i="5"/>
  <c r="Z36" i="5"/>
  <c r="Z37" i="5"/>
  <c r="Z38" i="5"/>
  <c r="Z39" i="5"/>
  <c r="AA21" i="5"/>
  <c r="AA22" i="5"/>
  <c r="AA25" i="5"/>
  <c r="AA26" i="5"/>
  <c r="AA27" i="5"/>
  <c r="AA28" i="5"/>
  <c r="AA29" i="5"/>
  <c r="AA30" i="5"/>
  <c r="AA31" i="5"/>
  <c r="AA32" i="5"/>
  <c r="AA33" i="5"/>
  <c r="AA34" i="5"/>
  <c r="AA35" i="5"/>
  <c r="AA36" i="5"/>
  <c r="AA37" i="5"/>
  <c r="AA38" i="5"/>
  <c r="AA39" i="5"/>
  <c r="AB21" i="5"/>
  <c r="AB22" i="5"/>
  <c r="AB25" i="5"/>
  <c r="AB26" i="5"/>
  <c r="AB27" i="5"/>
  <c r="AB28" i="5"/>
  <c r="AB29" i="5"/>
  <c r="AB30" i="5"/>
  <c r="AB31" i="5"/>
  <c r="AB32" i="5"/>
  <c r="AB33" i="5"/>
  <c r="AB34" i="5"/>
  <c r="AB35" i="5"/>
  <c r="AB36" i="5"/>
  <c r="AB37" i="5"/>
  <c r="AB38" i="5"/>
  <c r="AB39" i="5"/>
  <c r="AC21" i="5"/>
  <c r="AC22" i="5"/>
  <c r="AC25" i="5"/>
  <c r="AC26" i="5"/>
  <c r="AC27" i="5"/>
  <c r="AC28" i="5"/>
  <c r="AC29" i="5"/>
  <c r="AC30" i="5"/>
  <c r="AC31" i="5"/>
  <c r="AC32" i="5"/>
  <c r="AC33" i="5"/>
  <c r="AC34" i="5"/>
  <c r="AC35" i="5"/>
  <c r="AC36" i="5"/>
  <c r="AC37" i="5"/>
  <c r="AC38" i="5"/>
  <c r="AC39" i="5"/>
  <c r="AD21" i="5"/>
  <c r="AD22" i="5"/>
  <c r="AD25" i="5"/>
  <c r="AD26" i="5"/>
  <c r="AD27" i="5"/>
  <c r="AD28" i="5"/>
  <c r="AD29" i="5"/>
  <c r="AD30" i="5"/>
  <c r="AD31" i="5"/>
  <c r="AD32" i="5"/>
  <c r="AD33" i="5"/>
  <c r="AD34" i="5"/>
  <c r="AD35" i="5"/>
  <c r="AD36" i="5"/>
  <c r="AD37" i="5"/>
  <c r="AD38" i="5"/>
  <c r="AD39" i="5"/>
  <c r="AE21" i="5"/>
  <c r="AE22" i="5"/>
  <c r="AE25" i="5"/>
  <c r="AE26" i="5"/>
  <c r="AE27" i="5"/>
  <c r="AE28" i="5"/>
  <c r="AE29" i="5"/>
  <c r="AE30" i="5"/>
  <c r="AE31" i="5"/>
  <c r="AE32" i="5"/>
  <c r="AE33" i="5"/>
  <c r="AE34" i="5"/>
  <c r="AE35" i="5"/>
  <c r="AE36" i="5"/>
  <c r="AE37" i="5"/>
  <c r="AE38" i="5"/>
  <c r="AE39" i="5"/>
  <c r="AF21" i="5"/>
  <c r="AE16" i="20" s="1"/>
  <c r="AF22" i="5"/>
  <c r="AF25" i="5"/>
  <c r="AF26" i="5"/>
  <c r="AF27" i="5"/>
  <c r="AE22" i="20" s="1"/>
  <c r="AF28" i="5"/>
  <c r="AF29" i="5"/>
  <c r="AF30" i="5"/>
  <c r="AF31" i="5"/>
  <c r="AF32" i="5"/>
  <c r="AF33" i="5"/>
  <c r="AF34" i="5"/>
  <c r="AF35" i="5"/>
  <c r="AF36" i="5"/>
  <c r="AF37" i="5"/>
  <c r="AF38" i="5"/>
  <c r="AF39" i="5"/>
  <c r="AG21" i="5"/>
  <c r="AG22" i="5"/>
  <c r="AG25" i="5"/>
  <c r="AG26" i="5"/>
  <c r="AG27" i="5"/>
  <c r="AG28" i="5"/>
  <c r="AG29" i="5"/>
  <c r="AF24" i="20" s="1"/>
  <c r="AG30" i="5"/>
  <c r="AG31" i="5"/>
  <c r="AG32" i="5"/>
  <c r="AG33" i="5"/>
  <c r="AG34" i="5"/>
  <c r="AF29" i="20" s="1"/>
  <c r="AG35" i="5"/>
  <c r="AG36" i="5"/>
  <c r="AG37" i="5"/>
  <c r="AF32" i="20" s="1"/>
  <c r="AG38" i="5"/>
  <c r="AG39" i="5"/>
  <c r="AH21" i="5"/>
  <c r="AH22" i="5"/>
  <c r="AH25" i="5"/>
  <c r="AG20" i="20" s="1"/>
  <c r="AH26" i="5"/>
  <c r="AH27" i="5"/>
  <c r="AH28" i="5"/>
  <c r="AH29" i="5"/>
  <c r="AH30" i="5"/>
  <c r="AH31" i="5"/>
  <c r="AH32" i="5"/>
  <c r="AH33" i="5"/>
  <c r="AH34" i="5"/>
  <c r="AH35" i="5"/>
  <c r="AH36" i="5"/>
  <c r="AG31" i="20" s="1"/>
  <c r="AH37" i="5"/>
  <c r="AH38" i="5"/>
  <c r="AH39" i="5"/>
  <c r="AI21" i="5"/>
  <c r="AI22" i="5"/>
  <c r="AI25" i="5"/>
  <c r="AI26" i="5"/>
  <c r="AI27" i="5"/>
  <c r="AH22" i="20" s="1"/>
  <c r="AI28" i="5"/>
  <c r="AI29" i="5"/>
  <c r="AI30" i="5"/>
  <c r="AI31" i="5"/>
  <c r="AI32" i="5"/>
  <c r="AI33" i="5"/>
  <c r="AI34" i="5"/>
  <c r="AI35" i="5"/>
  <c r="AH30" i="20" s="1"/>
  <c r="AI36" i="5"/>
  <c r="AI37" i="5"/>
  <c r="AI38" i="5"/>
  <c r="AI39" i="5"/>
  <c r="AJ21" i="5"/>
  <c r="AI16" i="20" s="1"/>
  <c r="AJ22" i="5"/>
  <c r="AJ25" i="5"/>
  <c r="AJ26" i="5"/>
  <c r="AJ27" i="5"/>
  <c r="AI22" i="20" s="1"/>
  <c r="AJ28" i="5"/>
  <c r="AJ29" i="5"/>
  <c r="AJ30" i="5"/>
  <c r="AJ31" i="5"/>
  <c r="AJ32" i="5"/>
  <c r="AJ33" i="5"/>
  <c r="AJ34" i="5"/>
  <c r="AI29" i="20" s="1"/>
  <c r="AJ35" i="5"/>
  <c r="AJ36" i="5"/>
  <c r="AJ37" i="5"/>
  <c r="AJ38" i="5"/>
  <c r="AJ39" i="5"/>
  <c r="AK21" i="5"/>
  <c r="AK22" i="5"/>
  <c r="AK25" i="5"/>
  <c r="AK26" i="5"/>
  <c r="AK27" i="5"/>
  <c r="AK28" i="5"/>
  <c r="AK29" i="5"/>
  <c r="AJ24" i="20" s="1"/>
  <c r="AK30" i="5"/>
  <c r="AK31" i="5"/>
  <c r="AK32" i="5"/>
  <c r="AK33" i="5"/>
  <c r="AK34" i="5"/>
  <c r="AJ29" i="20" s="1"/>
  <c r="AK35" i="5"/>
  <c r="AK36" i="5"/>
  <c r="AK37" i="5"/>
  <c r="AJ32" i="20" s="1"/>
  <c r="AK38" i="5"/>
  <c r="AK39" i="5"/>
  <c r="AL21" i="5"/>
  <c r="AL22" i="5"/>
  <c r="AL25" i="5"/>
  <c r="AK20" i="20" s="1"/>
  <c r="AL26" i="5"/>
  <c r="AL27" i="5"/>
  <c r="AL28" i="5"/>
  <c r="AL29" i="5"/>
  <c r="AL30" i="5"/>
  <c r="AL31" i="5"/>
  <c r="AL32" i="5"/>
  <c r="AL33" i="5"/>
  <c r="AL34" i="5"/>
  <c r="AL35" i="5"/>
  <c r="AL36" i="5"/>
  <c r="AK31" i="20" s="1"/>
  <c r="AL37" i="5"/>
  <c r="AL38" i="5"/>
  <c r="AL39" i="5"/>
  <c r="AM21" i="5"/>
  <c r="AL16" i="20" s="1"/>
  <c r="AM22" i="5"/>
  <c r="AM25" i="5"/>
  <c r="AM26" i="5"/>
  <c r="AM27" i="5"/>
  <c r="AM28" i="5"/>
  <c r="AM29" i="5"/>
  <c r="AM30" i="5"/>
  <c r="AM31" i="5"/>
  <c r="AM32" i="5"/>
  <c r="AM33" i="5"/>
  <c r="AM34" i="5"/>
  <c r="AM35" i="5"/>
  <c r="AL30" i="20" s="1"/>
  <c r="AM36" i="5"/>
  <c r="AM37" i="5"/>
  <c r="AM38" i="5"/>
  <c r="AM39" i="5"/>
  <c r="AN21" i="5"/>
  <c r="AM16" i="20" s="1"/>
  <c r="AN22" i="5"/>
  <c r="AN25" i="5"/>
  <c r="AN26" i="5"/>
  <c r="AN27" i="5"/>
  <c r="AM22" i="20" s="1"/>
  <c r="AN28" i="5"/>
  <c r="AN29" i="5"/>
  <c r="AN30" i="5"/>
  <c r="AN31" i="5"/>
  <c r="AN32" i="5"/>
  <c r="AN33" i="5"/>
  <c r="AN34" i="5"/>
  <c r="AN35" i="5"/>
  <c r="AN36" i="5"/>
  <c r="AN37" i="5"/>
  <c r="AN38" i="5"/>
  <c r="AN39" i="5"/>
  <c r="AO21" i="5"/>
  <c r="AO22" i="5"/>
  <c r="AO25" i="5"/>
  <c r="AN20" i="20" s="1"/>
  <c r="AO26" i="5"/>
  <c r="AO27" i="5"/>
  <c r="AO28" i="5"/>
  <c r="AO29" i="5"/>
  <c r="AN24" i="20" s="1"/>
  <c r="AO30" i="5"/>
  <c r="AO31" i="5"/>
  <c r="AO32" i="5"/>
  <c r="AO33" i="5"/>
  <c r="AO34" i="5"/>
  <c r="AN29" i="20" s="1"/>
  <c r="AO35" i="5"/>
  <c r="AO36" i="5"/>
  <c r="AO37" i="5"/>
  <c r="AN32" i="20" s="1"/>
  <c r="AO38" i="5"/>
  <c r="AO39" i="5"/>
  <c r="AP21" i="5"/>
  <c r="AP22" i="5"/>
  <c r="AP25" i="5"/>
  <c r="AO20" i="20" s="1"/>
  <c r="AP26" i="5"/>
  <c r="AP27" i="5"/>
  <c r="AP28" i="5"/>
  <c r="AP29" i="5"/>
  <c r="AP30" i="5"/>
  <c r="AP31" i="5"/>
  <c r="AP32" i="5"/>
  <c r="AP33" i="5"/>
  <c r="AP34" i="5"/>
  <c r="AP35" i="5"/>
  <c r="AP36" i="5"/>
  <c r="AO31" i="20" s="1"/>
  <c r="AP37" i="5"/>
  <c r="AP38" i="5"/>
  <c r="AP39" i="5"/>
  <c r="AQ21" i="5"/>
  <c r="AQ22" i="5"/>
  <c r="AQ25" i="5"/>
  <c r="AQ26" i="5"/>
  <c r="AQ27" i="5"/>
  <c r="AQ28" i="5"/>
  <c r="AQ29" i="5"/>
  <c r="AQ30" i="5"/>
  <c r="AQ31" i="5"/>
  <c r="AQ32" i="5"/>
  <c r="AQ33" i="5"/>
  <c r="AQ34" i="5"/>
  <c r="AQ35" i="5"/>
  <c r="AP30" i="20" s="1"/>
  <c r="AQ36" i="5"/>
  <c r="AQ37" i="5"/>
  <c r="AQ38" i="5"/>
  <c r="AQ39" i="5"/>
  <c r="AR25" i="5"/>
  <c r="AR26" i="5"/>
  <c r="AR27" i="5"/>
  <c r="AR28" i="5"/>
  <c r="AR29" i="5"/>
  <c r="AR30" i="5"/>
  <c r="AR31" i="5"/>
  <c r="AR32" i="5"/>
  <c r="AQ27" i="20" s="1"/>
  <c r="AR33" i="5"/>
  <c r="AQ28" i="20" s="1"/>
  <c r="AR34" i="5"/>
  <c r="AR35" i="5"/>
  <c r="AR36" i="5"/>
  <c r="AR37" i="5"/>
  <c r="AR38" i="5"/>
  <c r="AR39" i="5"/>
  <c r="AS25" i="5"/>
  <c r="AS26" i="5"/>
  <c r="AS27" i="5"/>
  <c r="AS28" i="5"/>
  <c r="AS29" i="5"/>
  <c r="AR24" i="20" s="1"/>
  <c r="AS30" i="5"/>
  <c r="AS31" i="5"/>
  <c r="AS32" i="5"/>
  <c r="AS33" i="5"/>
  <c r="AS34" i="5"/>
  <c r="AR29" i="20" s="1"/>
  <c r="AS35" i="5"/>
  <c r="AS36" i="5"/>
  <c r="AS37" i="5"/>
  <c r="AR32" i="20" s="1"/>
  <c r="AS38" i="5"/>
  <c r="AS39" i="5"/>
  <c r="AT25" i="5"/>
  <c r="AT26" i="5"/>
  <c r="AT27" i="5"/>
  <c r="AT28" i="5"/>
  <c r="AT29" i="5"/>
  <c r="AT30" i="5"/>
  <c r="AT31" i="5"/>
  <c r="AS26" i="20" s="1"/>
  <c r="AT32" i="5"/>
  <c r="AT33" i="5"/>
  <c r="AT34" i="5"/>
  <c r="AT35" i="5"/>
  <c r="AS30" i="20" s="1"/>
  <c r="AT36" i="5"/>
  <c r="AT37" i="5"/>
  <c r="AT38" i="5"/>
  <c r="AS33" i="20" s="1"/>
  <c r="AT39" i="5"/>
  <c r="AU21" i="5"/>
  <c r="AU22" i="5"/>
  <c r="AU25" i="5"/>
  <c r="AU26" i="5"/>
  <c r="AT21" i="20" s="1"/>
  <c r="AU27" i="5"/>
  <c r="AU28" i="5"/>
  <c r="AU29" i="5"/>
  <c r="AU30" i="5"/>
  <c r="AU31" i="5"/>
  <c r="AU32" i="5"/>
  <c r="AU33" i="5"/>
  <c r="AU34" i="5"/>
  <c r="AU35" i="5"/>
  <c r="AU36" i="5"/>
  <c r="AU37" i="5"/>
  <c r="AU38" i="5"/>
  <c r="AT33" i="20" s="1"/>
  <c r="AU39" i="5"/>
  <c r="AZ21" i="5"/>
  <c r="AZ22" i="5"/>
  <c r="AZ25" i="5"/>
  <c r="AZ26" i="5"/>
  <c r="AZ27" i="5"/>
  <c r="AZ28" i="5"/>
  <c r="AZ29" i="5"/>
  <c r="AZ30" i="5"/>
  <c r="AZ31" i="5"/>
  <c r="AZ32" i="5"/>
  <c r="AZ33" i="5"/>
  <c r="AY28" i="20" s="1"/>
  <c r="AZ34" i="5"/>
  <c r="AZ35" i="5"/>
  <c r="AZ36" i="5"/>
  <c r="AZ37" i="5"/>
  <c r="AZ38" i="5"/>
  <c r="AZ39" i="5"/>
  <c r="BD21" i="5"/>
  <c r="BC16" i="20" s="1"/>
  <c r="BD22" i="5"/>
  <c r="BD23" i="5"/>
  <c r="BD25" i="5"/>
  <c r="BD26" i="5"/>
  <c r="BD27" i="5"/>
  <c r="BC22" i="20" s="1"/>
  <c r="BD28" i="5"/>
  <c r="BD29" i="5"/>
  <c r="BD30" i="5"/>
  <c r="BC25" i="20" s="1"/>
  <c r="BD31" i="5"/>
  <c r="BD32" i="5"/>
  <c r="BD33" i="5"/>
  <c r="BD34" i="5"/>
  <c r="BC29" i="20" s="1"/>
  <c r="BD35" i="5"/>
  <c r="BD36" i="5"/>
  <c r="BD37" i="5"/>
  <c r="BD38" i="5"/>
  <c r="BC33" i="20" s="1"/>
  <c r="BD39" i="5"/>
  <c r="BE21" i="5"/>
  <c r="BE22" i="5"/>
  <c r="BE23" i="5"/>
  <c r="O13" i="25" s="1"/>
  <c r="BE25" i="5"/>
  <c r="BE26" i="5"/>
  <c r="BE27" i="5"/>
  <c r="BE28" i="5"/>
  <c r="BE29" i="5"/>
  <c r="BD24" i="20" s="1"/>
  <c r="BE30" i="5"/>
  <c r="BE31" i="5"/>
  <c r="BE32" i="5"/>
  <c r="BE33" i="5"/>
  <c r="BE34" i="5"/>
  <c r="BE35" i="5"/>
  <c r="BE36" i="5"/>
  <c r="BE37" i="5"/>
  <c r="BE38" i="5"/>
  <c r="BE39" i="5"/>
  <c r="BF21" i="5"/>
  <c r="BF22" i="5"/>
  <c r="BF25" i="5"/>
  <c r="BF26" i="5"/>
  <c r="BF27" i="5"/>
  <c r="BE22" i="20" s="1"/>
  <c r="BF28" i="5"/>
  <c r="BF29" i="5"/>
  <c r="BF30" i="5"/>
  <c r="BF31" i="5"/>
  <c r="BE26" i="20" s="1"/>
  <c r="BF32" i="5"/>
  <c r="BF33" i="5"/>
  <c r="BF34" i="5"/>
  <c r="BF35" i="5"/>
  <c r="BF36" i="5"/>
  <c r="BE31" i="20" s="1"/>
  <c r="BF37" i="5"/>
  <c r="BF38" i="5"/>
  <c r="BF39" i="5"/>
  <c r="BG20" i="5"/>
  <c r="BF15" i="20" s="1"/>
  <c r="BG21" i="5"/>
  <c r="BG22" i="5"/>
  <c r="BG23" i="5"/>
  <c r="Q13" i="25" s="1"/>
  <c r="BG25" i="5"/>
  <c r="BG26" i="5"/>
  <c r="BG27" i="5"/>
  <c r="BG28" i="5"/>
  <c r="BF23" i="20" s="1"/>
  <c r="BG29" i="5"/>
  <c r="BG30" i="5"/>
  <c r="BG31" i="5"/>
  <c r="BG32" i="5"/>
  <c r="BG33" i="5"/>
  <c r="BG34" i="5"/>
  <c r="BG35" i="5"/>
  <c r="BG36" i="5"/>
  <c r="BG37" i="5"/>
  <c r="BF32" i="20" s="1"/>
  <c r="BG38" i="5"/>
  <c r="BG39" i="5"/>
  <c r="BJ21" i="5"/>
  <c r="BJ22" i="5"/>
  <c r="BJ23" i="5"/>
  <c r="BJ25" i="5"/>
  <c r="BJ26" i="5"/>
  <c r="BJ27" i="5"/>
  <c r="BJ28" i="5"/>
  <c r="BJ29" i="5"/>
  <c r="BJ30" i="5"/>
  <c r="BJ31" i="5"/>
  <c r="BI26" i="20" s="1"/>
  <c r="BJ32" i="5"/>
  <c r="BJ33" i="5"/>
  <c r="BJ34" i="5"/>
  <c r="BJ35" i="5"/>
  <c r="BI30" i="20" s="1"/>
  <c r="BJ36" i="5"/>
  <c r="BJ37" i="5"/>
  <c r="BJ38" i="5"/>
  <c r="BJ39" i="5"/>
  <c r="BL21" i="5"/>
  <c r="BL22" i="5"/>
  <c r="BL23" i="5"/>
  <c r="S13" i="25" s="1"/>
  <c r="BL25" i="5"/>
  <c r="BL26" i="5"/>
  <c r="BL27" i="5"/>
  <c r="BL28" i="5"/>
  <c r="BK23" i="20" s="1"/>
  <c r="BL29" i="5"/>
  <c r="BL30" i="5"/>
  <c r="BL31" i="5"/>
  <c r="BL32" i="5"/>
  <c r="BL33" i="5"/>
  <c r="BK28" i="20" s="1"/>
  <c r="BL34" i="5"/>
  <c r="BL35" i="5"/>
  <c r="BL36" i="5"/>
  <c r="BK31" i="20" s="1"/>
  <c r="BL37" i="5"/>
  <c r="BL38" i="5"/>
  <c r="BL39" i="5"/>
  <c r="BM19" i="5"/>
  <c r="BM20" i="5"/>
  <c r="T10" i="25" s="1"/>
  <c r="BM21" i="5"/>
  <c r="BM22" i="5"/>
  <c r="BM25" i="5"/>
  <c r="BM26" i="5"/>
  <c r="BM27" i="5"/>
  <c r="BM28" i="5"/>
  <c r="BM29" i="5"/>
  <c r="BM30" i="5"/>
  <c r="BM31" i="5"/>
  <c r="BM32" i="5"/>
  <c r="BM33" i="5"/>
  <c r="BM34" i="5"/>
  <c r="BL29" i="20" s="1"/>
  <c r="BM35" i="5"/>
  <c r="BM36" i="5"/>
  <c r="BM37" i="5"/>
  <c r="BM38" i="5"/>
  <c r="BM39" i="5"/>
  <c r="AW21" i="5"/>
  <c r="AW22" i="5"/>
  <c r="AW23" i="5"/>
  <c r="AW25" i="5"/>
  <c r="AW26" i="5"/>
  <c r="AW27" i="5"/>
  <c r="AV22" i="20" s="1"/>
  <c r="AW28" i="5"/>
  <c r="AW29" i="5"/>
  <c r="AW30" i="5"/>
  <c r="AW31" i="5"/>
  <c r="AW32" i="5"/>
  <c r="AW33" i="5"/>
  <c r="AW34" i="5"/>
  <c r="AW35" i="5"/>
  <c r="AW36" i="5"/>
  <c r="AW37" i="5"/>
  <c r="AW38" i="5"/>
  <c r="AW39" i="5"/>
  <c r="AV34" i="20" s="1"/>
  <c r="AX21" i="5"/>
  <c r="AX22" i="5"/>
  <c r="AX23" i="5"/>
  <c r="AX25" i="5"/>
  <c r="AW20" i="20" s="1"/>
  <c r="AX26" i="5"/>
  <c r="AX27" i="5"/>
  <c r="AX28" i="5"/>
  <c r="AX29" i="5"/>
  <c r="AX30" i="5"/>
  <c r="AW25" i="20" s="1"/>
  <c r="AX31" i="5"/>
  <c r="AX32" i="5"/>
  <c r="AX33" i="5"/>
  <c r="AX34" i="5"/>
  <c r="AX35" i="5"/>
  <c r="AX36" i="5"/>
  <c r="AX37" i="5"/>
  <c r="AX38" i="5"/>
  <c r="AX39" i="5"/>
  <c r="AY21" i="5"/>
  <c r="AY22" i="5"/>
  <c r="AY23" i="5"/>
  <c r="AY25" i="5"/>
  <c r="AY26" i="5"/>
  <c r="AY27" i="5"/>
  <c r="AY28" i="5"/>
  <c r="AY29" i="5"/>
  <c r="AY30" i="5"/>
  <c r="AY31" i="5"/>
  <c r="AY32" i="5"/>
  <c r="AX27" i="20" s="1"/>
  <c r="AY33" i="5"/>
  <c r="AY34" i="5"/>
  <c r="AY35" i="5"/>
  <c r="AY36" i="5"/>
  <c r="AY37" i="5"/>
  <c r="AY38" i="5"/>
  <c r="AY39" i="5"/>
  <c r="BA21" i="5"/>
  <c r="BA22" i="5"/>
  <c r="BA23" i="5"/>
  <c r="BA25" i="5"/>
  <c r="BA26" i="5"/>
  <c r="BA27" i="5"/>
  <c r="BA28" i="5"/>
  <c r="BA29" i="5"/>
  <c r="AZ24" i="20" s="1"/>
  <c r="BA30" i="5"/>
  <c r="BA31" i="5"/>
  <c r="BA32" i="5"/>
  <c r="BA33" i="5"/>
  <c r="AZ28" i="20" s="1"/>
  <c r="BA34" i="5"/>
  <c r="AZ29" i="20" s="1"/>
  <c r="BA35" i="5"/>
  <c r="BA36" i="5"/>
  <c r="BA37" i="5"/>
  <c r="AZ32" i="20" s="1"/>
  <c r="BA38" i="5"/>
  <c r="BA39" i="5"/>
  <c r="BB21" i="5"/>
  <c r="BB22" i="5"/>
  <c r="BB23" i="5"/>
  <c r="BB25" i="5"/>
  <c r="BB26" i="5"/>
  <c r="BB27" i="5"/>
  <c r="BB28" i="5"/>
  <c r="BB29" i="5"/>
  <c r="BB30" i="5"/>
  <c r="BB31" i="5"/>
  <c r="BA26" i="20" s="1"/>
  <c r="BB32" i="5"/>
  <c r="BB33" i="5"/>
  <c r="BB34" i="5"/>
  <c r="BB35" i="5"/>
  <c r="BB36" i="5"/>
  <c r="BA31" i="20" s="1"/>
  <c r="BB37" i="5"/>
  <c r="BB38" i="5"/>
  <c r="BB39" i="5"/>
  <c r="BC21" i="5"/>
  <c r="BC22" i="5"/>
  <c r="BC23" i="5"/>
  <c r="BC25" i="5"/>
  <c r="BC26" i="5"/>
  <c r="BB21" i="20" s="1"/>
  <c r="BC27" i="5"/>
  <c r="BC28" i="5"/>
  <c r="BC29" i="5"/>
  <c r="BC30" i="5"/>
  <c r="BC31" i="5"/>
  <c r="BC32" i="5"/>
  <c r="BC33" i="5"/>
  <c r="BC34" i="5"/>
  <c r="BC35" i="5"/>
  <c r="BC36" i="5"/>
  <c r="BC37" i="5"/>
  <c r="BC38" i="5"/>
  <c r="BB33" i="20" s="1"/>
  <c r="BC39" i="5"/>
  <c r="BH21" i="5"/>
  <c r="BH22" i="5"/>
  <c r="BH23" i="5"/>
  <c r="BG18" i="20" s="1"/>
  <c r="BH25" i="5"/>
  <c r="BH26" i="5"/>
  <c r="BH27" i="5"/>
  <c r="BH28" i="5"/>
  <c r="BG23" i="20" s="1"/>
  <c r="BH29" i="5"/>
  <c r="BH30" i="5"/>
  <c r="BH31" i="5"/>
  <c r="BH32" i="5"/>
  <c r="BH33" i="5"/>
  <c r="BH34" i="5"/>
  <c r="BH35" i="5"/>
  <c r="BG30" i="20" s="1"/>
  <c r="BH36" i="5"/>
  <c r="BH37" i="5"/>
  <c r="BH38" i="5"/>
  <c r="BH39" i="5"/>
  <c r="BI21" i="5"/>
  <c r="BI22" i="5"/>
  <c r="BI23" i="5"/>
  <c r="BI25" i="5"/>
  <c r="BI26" i="5"/>
  <c r="BI27" i="5"/>
  <c r="BI28" i="5"/>
  <c r="BI29" i="5"/>
  <c r="BI30" i="5"/>
  <c r="BI31" i="5"/>
  <c r="BI32" i="5"/>
  <c r="BI33" i="5"/>
  <c r="BH28" i="20" s="1"/>
  <c r="BI34" i="5"/>
  <c r="BH29" i="20" s="1"/>
  <c r="BI35" i="5"/>
  <c r="BI36" i="5"/>
  <c r="BI37" i="5"/>
  <c r="BI38" i="5"/>
  <c r="BI39" i="5"/>
  <c r="BI19" i="5"/>
  <c r="BK21" i="5"/>
  <c r="BK22" i="5"/>
  <c r="BK23" i="5"/>
  <c r="BK25" i="5"/>
  <c r="BK26" i="5"/>
  <c r="BK27" i="5"/>
  <c r="BK28" i="5"/>
  <c r="BK29" i="5"/>
  <c r="BK30" i="5"/>
  <c r="BK31" i="5"/>
  <c r="BK32" i="5"/>
  <c r="BK33" i="5"/>
  <c r="BK34" i="5"/>
  <c r="BK35" i="5"/>
  <c r="BK36" i="5"/>
  <c r="BK37" i="5"/>
  <c r="BK38" i="5"/>
  <c r="BK39" i="5"/>
  <c r="BJ34" i="20" s="1"/>
  <c r="BK19" i="5"/>
  <c r="C61" i="5"/>
  <c r="C62" i="5"/>
  <c r="C63" i="5"/>
  <c r="C64" i="5"/>
  <c r="C65" i="5"/>
  <c r="C66" i="5"/>
  <c r="C67" i="5"/>
  <c r="C68" i="5"/>
  <c r="C69" i="5"/>
  <c r="C70" i="5"/>
  <c r="C71" i="5"/>
  <c r="C72" i="5"/>
  <c r="C73" i="5"/>
  <c r="D61" i="5"/>
  <c r="D62" i="5"/>
  <c r="D63" i="5"/>
  <c r="D64" i="5"/>
  <c r="D65" i="5"/>
  <c r="D66" i="5"/>
  <c r="D67" i="5"/>
  <c r="D68" i="5"/>
  <c r="D69" i="5"/>
  <c r="D70" i="5"/>
  <c r="D71" i="5"/>
  <c r="D72" i="5"/>
  <c r="D73" i="5"/>
  <c r="E61" i="5"/>
  <c r="E62" i="5"/>
  <c r="E63" i="5"/>
  <c r="E64" i="5"/>
  <c r="E65" i="5"/>
  <c r="E66" i="5"/>
  <c r="E67" i="5"/>
  <c r="E68" i="5"/>
  <c r="E69" i="5"/>
  <c r="E70" i="5"/>
  <c r="E71" i="5"/>
  <c r="E72" i="5"/>
  <c r="E73" i="5"/>
  <c r="F61" i="5"/>
  <c r="F62" i="5"/>
  <c r="F63" i="5"/>
  <c r="F64" i="5"/>
  <c r="F65" i="5"/>
  <c r="F66" i="5"/>
  <c r="F67" i="5"/>
  <c r="F68" i="5"/>
  <c r="F69" i="5"/>
  <c r="F70" i="5"/>
  <c r="F71" i="5"/>
  <c r="F72" i="5"/>
  <c r="F73" i="5"/>
  <c r="G61" i="5"/>
  <c r="G62" i="5"/>
  <c r="G63" i="5"/>
  <c r="G64" i="5"/>
  <c r="G65" i="5"/>
  <c r="G66" i="5"/>
  <c r="G67" i="5"/>
  <c r="G68" i="5"/>
  <c r="G69" i="5"/>
  <c r="G70" i="5"/>
  <c r="G71" i="5"/>
  <c r="G72" i="5"/>
  <c r="G73" i="5"/>
  <c r="H61" i="5"/>
  <c r="H62" i="5"/>
  <c r="H63" i="5"/>
  <c r="H64" i="5"/>
  <c r="H65" i="5"/>
  <c r="H66" i="5"/>
  <c r="H67" i="5"/>
  <c r="H68" i="5"/>
  <c r="H69" i="5"/>
  <c r="H70" i="5"/>
  <c r="H71" i="5"/>
  <c r="H72" i="5"/>
  <c r="H73" i="5"/>
  <c r="I61" i="5"/>
  <c r="I62" i="5"/>
  <c r="I63" i="5"/>
  <c r="I64" i="5"/>
  <c r="I65" i="5"/>
  <c r="I66" i="5"/>
  <c r="I67" i="5"/>
  <c r="I68" i="5"/>
  <c r="I69" i="5"/>
  <c r="I70" i="5"/>
  <c r="I71" i="5"/>
  <c r="I72" i="5"/>
  <c r="I73" i="5"/>
  <c r="J61" i="5"/>
  <c r="J62" i="5"/>
  <c r="J63" i="5"/>
  <c r="J64" i="5"/>
  <c r="J65" i="5"/>
  <c r="J66" i="5"/>
  <c r="J67" i="5"/>
  <c r="J68" i="5"/>
  <c r="J69" i="5"/>
  <c r="J70" i="5"/>
  <c r="J71" i="5"/>
  <c r="J72" i="5"/>
  <c r="J73" i="5"/>
  <c r="K61" i="5"/>
  <c r="K62" i="5"/>
  <c r="K63" i="5"/>
  <c r="K64" i="5"/>
  <c r="K65" i="5"/>
  <c r="K66" i="5"/>
  <c r="K67" i="5"/>
  <c r="K68" i="5"/>
  <c r="K69" i="5"/>
  <c r="K70" i="5"/>
  <c r="K71" i="5"/>
  <c r="K72" i="5"/>
  <c r="K73" i="5"/>
  <c r="L61" i="5"/>
  <c r="L62" i="5"/>
  <c r="L63" i="5"/>
  <c r="L64" i="5"/>
  <c r="L65" i="5"/>
  <c r="L66" i="5"/>
  <c r="L67" i="5"/>
  <c r="L68" i="5"/>
  <c r="L69" i="5"/>
  <c r="L70" i="5"/>
  <c r="L71" i="5"/>
  <c r="L72" i="5"/>
  <c r="L73" i="5"/>
  <c r="M61" i="5"/>
  <c r="M62" i="5"/>
  <c r="M63" i="5"/>
  <c r="M64" i="5"/>
  <c r="M65" i="5"/>
  <c r="M66" i="5"/>
  <c r="M67" i="5"/>
  <c r="M68" i="5"/>
  <c r="M69" i="5"/>
  <c r="M70" i="5"/>
  <c r="M71" i="5"/>
  <c r="M72" i="5"/>
  <c r="M73" i="5"/>
  <c r="N61" i="5"/>
  <c r="N62" i="5"/>
  <c r="N63" i="5"/>
  <c r="N64" i="5"/>
  <c r="N65" i="5"/>
  <c r="N66" i="5"/>
  <c r="N67" i="5"/>
  <c r="N68" i="5"/>
  <c r="N69" i="5"/>
  <c r="N70" i="5"/>
  <c r="N71" i="5"/>
  <c r="N72" i="5"/>
  <c r="N73" i="5"/>
  <c r="O61" i="5"/>
  <c r="O62" i="5"/>
  <c r="O63" i="5"/>
  <c r="O64" i="5"/>
  <c r="O65" i="5"/>
  <c r="O66" i="5"/>
  <c r="O67" i="5"/>
  <c r="O68" i="5"/>
  <c r="O69" i="5"/>
  <c r="O70" i="5"/>
  <c r="O71" i="5"/>
  <c r="O72" i="5"/>
  <c r="O73" i="5"/>
  <c r="O60" i="5"/>
  <c r="P61" i="5"/>
  <c r="P62" i="5"/>
  <c r="P63" i="5"/>
  <c r="P64" i="5"/>
  <c r="P65" i="5"/>
  <c r="P66" i="5"/>
  <c r="P67" i="5"/>
  <c r="P68" i="5"/>
  <c r="P69" i="5"/>
  <c r="P70" i="5"/>
  <c r="P71" i="5"/>
  <c r="P72" i="5"/>
  <c r="P73" i="5"/>
  <c r="Q61" i="5"/>
  <c r="Q62" i="5"/>
  <c r="Q63" i="5"/>
  <c r="Q64" i="5"/>
  <c r="Q65" i="5"/>
  <c r="Q66" i="5"/>
  <c r="Q67" i="5"/>
  <c r="Q68" i="5"/>
  <c r="Q69" i="5"/>
  <c r="Q70" i="5"/>
  <c r="Q71" i="5"/>
  <c r="Q72" i="5"/>
  <c r="Q73" i="5"/>
  <c r="R61" i="5"/>
  <c r="R62" i="5"/>
  <c r="R63" i="5"/>
  <c r="R64" i="5"/>
  <c r="R65" i="5"/>
  <c r="R66" i="5"/>
  <c r="R67" i="5"/>
  <c r="R68" i="5"/>
  <c r="R69" i="5"/>
  <c r="R70" i="5"/>
  <c r="R71" i="5"/>
  <c r="R72" i="5"/>
  <c r="R73" i="5"/>
  <c r="S61" i="5"/>
  <c r="S62" i="5"/>
  <c r="S63" i="5"/>
  <c r="S64" i="5"/>
  <c r="S65" i="5"/>
  <c r="S66" i="5"/>
  <c r="S67" i="5"/>
  <c r="S68" i="5"/>
  <c r="S69" i="5"/>
  <c r="S70" i="5"/>
  <c r="S71" i="5"/>
  <c r="S72" i="5"/>
  <c r="S73" i="5"/>
  <c r="T61" i="5"/>
  <c r="T62" i="5"/>
  <c r="T63" i="5"/>
  <c r="T64" i="5"/>
  <c r="T65" i="5"/>
  <c r="T66" i="5"/>
  <c r="T67" i="5"/>
  <c r="T68" i="5"/>
  <c r="T69" i="5"/>
  <c r="T70" i="5"/>
  <c r="T71" i="5"/>
  <c r="T72" i="5"/>
  <c r="T73" i="5"/>
  <c r="U61" i="5"/>
  <c r="U62" i="5"/>
  <c r="U63" i="5"/>
  <c r="U64" i="5"/>
  <c r="U65" i="5"/>
  <c r="U66" i="5"/>
  <c r="U67" i="5"/>
  <c r="U68" i="5"/>
  <c r="U69" i="5"/>
  <c r="U70" i="5"/>
  <c r="U71" i="5"/>
  <c r="U72" i="5"/>
  <c r="U73" i="5"/>
  <c r="V61" i="5"/>
  <c r="V62" i="5"/>
  <c r="V63" i="5"/>
  <c r="V64" i="5"/>
  <c r="V65" i="5"/>
  <c r="V66" i="5"/>
  <c r="V67" i="5"/>
  <c r="V68" i="5"/>
  <c r="V69" i="5"/>
  <c r="V70" i="5"/>
  <c r="V71" i="5"/>
  <c r="V72" i="5"/>
  <c r="V73" i="5"/>
  <c r="W61" i="5"/>
  <c r="W62" i="5"/>
  <c r="W63" i="5"/>
  <c r="W64" i="5"/>
  <c r="W65" i="5"/>
  <c r="W66" i="5"/>
  <c r="W67" i="5"/>
  <c r="W68" i="5"/>
  <c r="W69" i="5"/>
  <c r="W70" i="5"/>
  <c r="W71" i="5"/>
  <c r="W72" i="5"/>
  <c r="W73" i="5"/>
  <c r="X61" i="5"/>
  <c r="X62" i="5"/>
  <c r="X63" i="5"/>
  <c r="X64" i="5"/>
  <c r="X65" i="5"/>
  <c r="X66" i="5"/>
  <c r="X67" i="5"/>
  <c r="X68" i="5"/>
  <c r="X69" i="5"/>
  <c r="X70" i="5"/>
  <c r="X71" i="5"/>
  <c r="X72" i="5"/>
  <c r="X73" i="5"/>
  <c r="Y61" i="5"/>
  <c r="Y62" i="5"/>
  <c r="Y63" i="5"/>
  <c r="Y64" i="5"/>
  <c r="Y65" i="5"/>
  <c r="Y66" i="5"/>
  <c r="Y67" i="5"/>
  <c r="Y68" i="5"/>
  <c r="Y69" i="5"/>
  <c r="Y70" i="5"/>
  <c r="Y71" i="5"/>
  <c r="Y72" i="5"/>
  <c r="Y73" i="5"/>
  <c r="Z61" i="5"/>
  <c r="Z62" i="5"/>
  <c r="Z63" i="5"/>
  <c r="Z64" i="5"/>
  <c r="Z65" i="5"/>
  <c r="Z66" i="5"/>
  <c r="Z67" i="5"/>
  <c r="Z68" i="5"/>
  <c r="Z69" i="5"/>
  <c r="Z70" i="5"/>
  <c r="Z71" i="5"/>
  <c r="Z72" i="5"/>
  <c r="Z73" i="5"/>
  <c r="AA61" i="5"/>
  <c r="AA62" i="5"/>
  <c r="AA63" i="5"/>
  <c r="AA64" i="5"/>
  <c r="AA65" i="5"/>
  <c r="AA66" i="5"/>
  <c r="AA67" i="5"/>
  <c r="AA68" i="5"/>
  <c r="AA69" i="5"/>
  <c r="AA70" i="5"/>
  <c r="AA71" i="5"/>
  <c r="AA72" i="5"/>
  <c r="AA73" i="5"/>
  <c r="AB61" i="5"/>
  <c r="AB62" i="5"/>
  <c r="AB63" i="5"/>
  <c r="AB64" i="5"/>
  <c r="AB65" i="5"/>
  <c r="AB66" i="5"/>
  <c r="AB67" i="5"/>
  <c r="AB68" i="5"/>
  <c r="AB69" i="5"/>
  <c r="AB70" i="5"/>
  <c r="AB71" i="5"/>
  <c r="AB72" i="5"/>
  <c r="AB73" i="5"/>
  <c r="AC61" i="5"/>
  <c r="AC62" i="5"/>
  <c r="AC63" i="5"/>
  <c r="AC64" i="5"/>
  <c r="AC65" i="5"/>
  <c r="AC66" i="5"/>
  <c r="AC67" i="5"/>
  <c r="AC68" i="5"/>
  <c r="AC69" i="5"/>
  <c r="AC70" i="5"/>
  <c r="AC71" i="5"/>
  <c r="AC72" i="5"/>
  <c r="AC73" i="5"/>
  <c r="AD61" i="5"/>
  <c r="AD62" i="5"/>
  <c r="AD63" i="5"/>
  <c r="AD64" i="5"/>
  <c r="AD65" i="5"/>
  <c r="AD66" i="5"/>
  <c r="AD67" i="5"/>
  <c r="AD68" i="5"/>
  <c r="AD69" i="5"/>
  <c r="AD70" i="5"/>
  <c r="AD71" i="5"/>
  <c r="AD72" i="5"/>
  <c r="AD73" i="5"/>
  <c r="AE61" i="5"/>
  <c r="AE62" i="5"/>
  <c r="AE63" i="5"/>
  <c r="AE64" i="5"/>
  <c r="AE65" i="5"/>
  <c r="AE66" i="5"/>
  <c r="AE67" i="5"/>
  <c r="AE68" i="5"/>
  <c r="AE69" i="5"/>
  <c r="AE70" i="5"/>
  <c r="AE71" i="5"/>
  <c r="AE72" i="5"/>
  <c r="AE73" i="5"/>
  <c r="AF61" i="5"/>
  <c r="AF62" i="5"/>
  <c r="AF63" i="5"/>
  <c r="AF64" i="5"/>
  <c r="AF65" i="5"/>
  <c r="AF66" i="5"/>
  <c r="AF67" i="5"/>
  <c r="AF68" i="5"/>
  <c r="AF69" i="5"/>
  <c r="AF70" i="5"/>
  <c r="AF71" i="5"/>
  <c r="AF72" i="5"/>
  <c r="AF73" i="5"/>
  <c r="AG61" i="5"/>
  <c r="AG62" i="5"/>
  <c r="AG63" i="5"/>
  <c r="AG64" i="5"/>
  <c r="AG65" i="5"/>
  <c r="AG66" i="5"/>
  <c r="AG67" i="5"/>
  <c r="AG68" i="5"/>
  <c r="AG69" i="5"/>
  <c r="AG70" i="5"/>
  <c r="AG71" i="5"/>
  <c r="AG72" i="5"/>
  <c r="AG73" i="5"/>
  <c r="AH61" i="5"/>
  <c r="AH62" i="5"/>
  <c r="AH63" i="5"/>
  <c r="AH64" i="5"/>
  <c r="AH65" i="5"/>
  <c r="AH66" i="5"/>
  <c r="AH67" i="5"/>
  <c r="AH68" i="5"/>
  <c r="AH69" i="5"/>
  <c r="AH70" i="5"/>
  <c r="AH71" i="5"/>
  <c r="AH72" i="5"/>
  <c r="AH73" i="5"/>
  <c r="AI61" i="5"/>
  <c r="AI62" i="5"/>
  <c r="AI63" i="5"/>
  <c r="AI64" i="5"/>
  <c r="AI65" i="5"/>
  <c r="AI66" i="5"/>
  <c r="AI67" i="5"/>
  <c r="AI68" i="5"/>
  <c r="AI69" i="5"/>
  <c r="AI70" i="5"/>
  <c r="AI71" i="5"/>
  <c r="AI72" i="5"/>
  <c r="AI73" i="5"/>
  <c r="AJ61" i="5"/>
  <c r="AJ62" i="5"/>
  <c r="AJ63" i="5"/>
  <c r="AJ64" i="5"/>
  <c r="AJ65" i="5"/>
  <c r="AJ66" i="5"/>
  <c r="AJ67" i="5"/>
  <c r="AJ68" i="5"/>
  <c r="AJ69" i="5"/>
  <c r="AJ70" i="5"/>
  <c r="AJ71" i="5"/>
  <c r="AJ72" i="5"/>
  <c r="AJ73" i="5"/>
  <c r="AK61" i="5"/>
  <c r="AK62" i="5"/>
  <c r="AK63" i="5"/>
  <c r="AK64" i="5"/>
  <c r="AK65" i="5"/>
  <c r="AK66" i="5"/>
  <c r="AK67" i="5"/>
  <c r="AK68" i="5"/>
  <c r="AK69" i="5"/>
  <c r="AK70" i="5"/>
  <c r="AK71" i="5"/>
  <c r="AK72" i="5"/>
  <c r="AK73" i="5"/>
  <c r="AL61" i="5"/>
  <c r="AL62" i="5"/>
  <c r="AL63" i="5"/>
  <c r="AL64" i="5"/>
  <c r="AL65" i="5"/>
  <c r="AL66" i="5"/>
  <c r="AL67" i="5"/>
  <c r="AL68" i="5"/>
  <c r="AL69" i="5"/>
  <c r="AL70" i="5"/>
  <c r="AL71" i="5"/>
  <c r="AL72" i="5"/>
  <c r="AL73" i="5"/>
  <c r="AM61" i="5"/>
  <c r="AM62" i="5"/>
  <c r="AM63" i="5"/>
  <c r="AM64" i="5"/>
  <c r="AM65" i="5"/>
  <c r="AM66" i="5"/>
  <c r="AM67" i="5"/>
  <c r="AM68" i="5"/>
  <c r="AM69" i="5"/>
  <c r="AM70" i="5"/>
  <c r="AM71" i="5"/>
  <c r="AM72" i="5"/>
  <c r="AM73" i="5"/>
  <c r="AN61" i="5"/>
  <c r="AN62" i="5"/>
  <c r="AN63" i="5"/>
  <c r="AN64" i="5"/>
  <c r="AN65" i="5"/>
  <c r="AN66" i="5"/>
  <c r="AN67" i="5"/>
  <c r="AN68" i="5"/>
  <c r="AN69" i="5"/>
  <c r="AN70" i="5"/>
  <c r="AN71" i="5"/>
  <c r="AN72" i="5"/>
  <c r="AN73" i="5"/>
  <c r="AO61" i="5"/>
  <c r="AO62" i="5"/>
  <c r="AO63" i="5"/>
  <c r="AO64" i="5"/>
  <c r="AO65" i="5"/>
  <c r="AO66" i="5"/>
  <c r="AO67" i="5"/>
  <c r="AO68" i="5"/>
  <c r="AO69" i="5"/>
  <c r="AO70" i="5"/>
  <c r="AO71" i="5"/>
  <c r="AO72" i="5"/>
  <c r="AO73" i="5"/>
  <c r="AP61" i="5"/>
  <c r="AP62" i="5"/>
  <c r="AP63" i="5"/>
  <c r="AP64" i="5"/>
  <c r="AP65" i="5"/>
  <c r="AP66" i="5"/>
  <c r="AP67" i="5"/>
  <c r="AP68" i="5"/>
  <c r="AP69" i="5"/>
  <c r="AP70" i="5"/>
  <c r="AO65" i="20" s="1"/>
  <c r="AP71" i="5"/>
  <c r="AP72" i="5"/>
  <c r="AP73" i="5"/>
  <c r="AQ61" i="5"/>
  <c r="AQ62" i="5"/>
  <c r="AQ63" i="5"/>
  <c r="AQ64" i="5"/>
  <c r="AQ65" i="5"/>
  <c r="AQ66" i="5"/>
  <c r="AQ67" i="5"/>
  <c r="AQ68" i="5"/>
  <c r="AQ69" i="5"/>
  <c r="AQ70" i="5"/>
  <c r="AQ71" i="5"/>
  <c r="AQ72" i="5"/>
  <c r="AQ73" i="5"/>
  <c r="AR61" i="5"/>
  <c r="AR62" i="5"/>
  <c r="AR63" i="5"/>
  <c r="AR64" i="5"/>
  <c r="AR65" i="5"/>
  <c r="AR66" i="5"/>
  <c r="AR67" i="5"/>
  <c r="AR68" i="5"/>
  <c r="AR69" i="5"/>
  <c r="AR70" i="5"/>
  <c r="AR71" i="5"/>
  <c r="AR72" i="5"/>
  <c r="AR73" i="5"/>
  <c r="AS61" i="5"/>
  <c r="AS62" i="5"/>
  <c r="AS63" i="5"/>
  <c r="AS64" i="5"/>
  <c r="AS65" i="5"/>
  <c r="AS66" i="5"/>
  <c r="AS67" i="5"/>
  <c r="AS68" i="5"/>
  <c r="AS69" i="5"/>
  <c r="AS70" i="5"/>
  <c r="AS71" i="5"/>
  <c r="AS72" i="5"/>
  <c r="AS73" i="5"/>
  <c r="AT61" i="5"/>
  <c r="AT62" i="5"/>
  <c r="AT63" i="5"/>
  <c r="AT64" i="5"/>
  <c r="AT65" i="5"/>
  <c r="AT66" i="5"/>
  <c r="AT67" i="5"/>
  <c r="AT68" i="5"/>
  <c r="AT69" i="5"/>
  <c r="AT70" i="5"/>
  <c r="AT71" i="5"/>
  <c r="AT72" i="5"/>
  <c r="AT73" i="5"/>
  <c r="AU61" i="5"/>
  <c r="AU62" i="5"/>
  <c r="AU63" i="5"/>
  <c r="AU64" i="5"/>
  <c r="AU65" i="5"/>
  <c r="AT60" i="20" s="1"/>
  <c r="AU66" i="5"/>
  <c r="AU67" i="5"/>
  <c r="AU68" i="5"/>
  <c r="AU69" i="5"/>
  <c r="AT64" i="20" s="1"/>
  <c r="AU70" i="5"/>
  <c r="AU71" i="5"/>
  <c r="AU72" i="5"/>
  <c r="AU73" i="5"/>
  <c r="AT68" i="20" s="1"/>
  <c r="AW61" i="5"/>
  <c r="AW62" i="5"/>
  <c r="AW63" i="5"/>
  <c r="AW64" i="5"/>
  <c r="AW65" i="5"/>
  <c r="AW66" i="5"/>
  <c r="AW67" i="5"/>
  <c r="AW68" i="5"/>
  <c r="AW69" i="5"/>
  <c r="AW70" i="5"/>
  <c r="AW71" i="5"/>
  <c r="AW72" i="5"/>
  <c r="AW73" i="5"/>
  <c r="AX61" i="5"/>
  <c r="AX62" i="5"/>
  <c r="AX63" i="5"/>
  <c r="AX64" i="5"/>
  <c r="AX65" i="5"/>
  <c r="AX66" i="5"/>
  <c r="AX67" i="5"/>
  <c r="AX68" i="5"/>
  <c r="AX69" i="5"/>
  <c r="AX70" i="5"/>
  <c r="AX71" i="5"/>
  <c r="AX72" i="5"/>
  <c r="AX73" i="5"/>
  <c r="AY61" i="5"/>
  <c r="AY62" i="5"/>
  <c r="AY63" i="5"/>
  <c r="AY64" i="5"/>
  <c r="AY65" i="5"/>
  <c r="AY66" i="5"/>
  <c r="AY67" i="5"/>
  <c r="AY68" i="5"/>
  <c r="AY69" i="5"/>
  <c r="AY70" i="5"/>
  <c r="AY71" i="5"/>
  <c r="AY72" i="5"/>
  <c r="AY73" i="5"/>
  <c r="AZ61" i="5"/>
  <c r="AZ62" i="5"/>
  <c r="AZ63" i="5"/>
  <c r="AZ64" i="5"/>
  <c r="AZ65" i="5"/>
  <c r="AZ66" i="5"/>
  <c r="AZ67" i="5"/>
  <c r="AZ68" i="5"/>
  <c r="AZ69" i="5"/>
  <c r="AZ70" i="5"/>
  <c r="AZ71" i="5"/>
  <c r="AZ72" i="5"/>
  <c r="AZ73" i="5"/>
  <c r="BA61" i="5"/>
  <c r="BA62" i="5"/>
  <c r="BA63" i="5"/>
  <c r="BA64" i="5"/>
  <c r="BA65" i="5"/>
  <c r="BA66" i="5"/>
  <c r="BA67" i="5"/>
  <c r="BA68" i="5"/>
  <c r="BA69" i="5"/>
  <c r="BA70" i="5"/>
  <c r="BA71" i="5"/>
  <c r="BA72" i="5"/>
  <c r="BA73" i="5"/>
  <c r="BB61" i="5"/>
  <c r="BB62" i="5"/>
  <c r="BB63" i="5"/>
  <c r="BB64" i="5"/>
  <c r="BB65" i="5"/>
  <c r="BB66" i="5"/>
  <c r="BB67" i="5"/>
  <c r="BB68" i="5"/>
  <c r="BB69" i="5"/>
  <c r="BB70" i="5"/>
  <c r="BB71" i="5"/>
  <c r="BB72" i="5"/>
  <c r="BB73" i="5"/>
  <c r="BC61" i="5"/>
  <c r="BC62" i="5"/>
  <c r="BC63" i="5"/>
  <c r="BC64" i="5"/>
  <c r="BC65" i="5"/>
  <c r="BC66" i="5"/>
  <c r="BC67" i="5"/>
  <c r="BC68" i="5"/>
  <c r="BC69" i="5"/>
  <c r="BC70" i="5"/>
  <c r="BC71" i="5"/>
  <c r="BC72" i="5"/>
  <c r="BC73" i="5"/>
  <c r="BD61" i="5"/>
  <c r="BD62" i="5"/>
  <c r="BD63" i="5"/>
  <c r="BD64" i="5"/>
  <c r="BD65" i="5"/>
  <c r="BD66" i="5"/>
  <c r="BD67" i="5"/>
  <c r="BD68" i="5"/>
  <c r="BD69" i="5"/>
  <c r="BD70" i="5"/>
  <c r="BD71" i="5"/>
  <c r="BD72" i="5"/>
  <c r="BD73" i="5"/>
  <c r="BE61" i="5"/>
  <c r="BE62" i="5"/>
  <c r="BE63" i="5"/>
  <c r="BE64" i="5"/>
  <c r="BE65" i="5"/>
  <c r="BE66" i="5"/>
  <c r="BE67" i="5"/>
  <c r="BE68" i="5"/>
  <c r="BE69" i="5"/>
  <c r="BE70" i="5"/>
  <c r="BE71" i="5"/>
  <c r="BE72" i="5"/>
  <c r="BE73" i="5"/>
  <c r="BF61" i="5"/>
  <c r="BF62" i="5"/>
  <c r="BF63" i="5"/>
  <c r="BF64" i="5"/>
  <c r="BF65" i="5"/>
  <c r="BF66" i="5"/>
  <c r="BF67" i="5"/>
  <c r="BF68" i="5"/>
  <c r="BF69" i="5"/>
  <c r="BF70" i="5"/>
  <c r="BF71" i="5"/>
  <c r="BF72" i="5"/>
  <c r="BF73" i="5"/>
  <c r="BG61" i="5"/>
  <c r="BG62" i="5"/>
  <c r="BG63" i="5"/>
  <c r="BG64" i="5"/>
  <c r="BG65" i="5"/>
  <c r="BG66" i="5"/>
  <c r="BG67" i="5"/>
  <c r="BG68" i="5"/>
  <c r="BG69" i="5"/>
  <c r="BG70" i="5"/>
  <c r="BG71" i="5"/>
  <c r="BG72" i="5"/>
  <c r="BG73" i="5"/>
  <c r="BH61" i="5"/>
  <c r="BH62" i="5"/>
  <c r="BH63" i="5"/>
  <c r="BH64" i="5"/>
  <c r="BH65" i="5"/>
  <c r="BH66" i="5"/>
  <c r="BH67" i="5"/>
  <c r="BH68" i="5"/>
  <c r="BH69" i="5"/>
  <c r="BH70" i="5"/>
  <c r="BH71" i="5"/>
  <c r="BH72" i="5"/>
  <c r="BH73" i="5"/>
  <c r="BI61" i="5"/>
  <c r="BI62" i="5"/>
  <c r="BI63" i="5"/>
  <c r="BI64" i="5"/>
  <c r="BI65" i="5"/>
  <c r="BI66" i="5"/>
  <c r="BI67" i="5"/>
  <c r="BI68" i="5"/>
  <c r="BI69" i="5"/>
  <c r="BI70" i="5"/>
  <c r="BI71" i="5"/>
  <c r="BI72" i="5"/>
  <c r="BI73" i="5"/>
  <c r="BJ61" i="5"/>
  <c r="BJ62" i="5"/>
  <c r="BJ63" i="5"/>
  <c r="BJ64" i="5"/>
  <c r="BJ65" i="5"/>
  <c r="BJ66" i="5"/>
  <c r="BJ67" i="5"/>
  <c r="BJ68" i="5"/>
  <c r="BJ69" i="5"/>
  <c r="BJ70" i="5"/>
  <c r="BJ71" i="5"/>
  <c r="BJ72" i="5"/>
  <c r="BJ73" i="5"/>
  <c r="BK61" i="5"/>
  <c r="BK62" i="5"/>
  <c r="BK63" i="5"/>
  <c r="BK64" i="5"/>
  <c r="BK65" i="5"/>
  <c r="BK66" i="5"/>
  <c r="BK67" i="5"/>
  <c r="BK68" i="5"/>
  <c r="BK69" i="5"/>
  <c r="BK70" i="5"/>
  <c r="BK71" i="5"/>
  <c r="BK72" i="5"/>
  <c r="BK73" i="5"/>
  <c r="BL61" i="5"/>
  <c r="BL62" i="5"/>
  <c r="BL63" i="5"/>
  <c r="BL64" i="5"/>
  <c r="BL65" i="5"/>
  <c r="BL66" i="5"/>
  <c r="BL67" i="5"/>
  <c r="BL68" i="5"/>
  <c r="BL69" i="5"/>
  <c r="BL70" i="5"/>
  <c r="BL71" i="5"/>
  <c r="BL72" i="5"/>
  <c r="BL73" i="5"/>
  <c r="BM61" i="5"/>
  <c r="BM62" i="5"/>
  <c r="BM63" i="5"/>
  <c r="BM64" i="5"/>
  <c r="BM65" i="5"/>
  <c r="BM66" i="5"/>
  <c r="BM67" i="5"/>
  <c r="BM68" i="5"/>
  <c r="BM69" i="5"/>
  <c r="BM70" i="5"/>
  <c r="BM71" i="5"/>
  <c r="BM72" i="5"/>
  <c r="BM73" i="5"/>
  <c r="C75" i="5"/>
  <c r="C76" i="5"/>
  <c r="C77" i="5"/>
  <c r="C78" i="5"/>
  <c r="C79" i="5"/>
  <c r="C80" i="5"/>
  <c r="D75" i="5"/>
  <c r="D76" i="5"/>
  <c r="D77" i="5"/>
  <c r="D78" i="5"/>
  <c r="D79" i="5"/>
  <c r="D80" i="5"/>
  <c r="E75" i="5"/>
  <c r="E76" i="5"/>
  <c r="E77" i="5"/>
  <c r="E78" i="5"/>
  <c r="E79" i="5"/>
  <c r="E80" i="5"/>
  <c r="F75" i="5"/>
  <c r="F76" i="5"/>
  <c r="F77" i="5"/>
  <c r="F78" i="5"/>
  <c r="F79" i="5"/>
  <c r="F80" i="5"/>
  <c r="G75" i="5"/>
  <c r="G76" i="5"/>
  <c r="G77" i="5"/>
  <c r="G78" i="5"/>
  <c r="G79" i="5"/>
  <c r="G80" i="5"/>
  <c r="H75" i="5"/>
  <c r="H76" i="5"/>
  <c r="H77" i="5"/>
  <c r="H78" i="5"/>
  <c r="H79" i="5"/>
  <c r="H80" i="5"/>
  <c r="I75" i="5"/>
  <c r="I76" i="5"/>
  <c r="I77" i="5"/>
  <c r="I78" i="5"/>
  <c r="I79" i="5"/>
  <c r="I80" i="5"/>
  <c r="J75" i="5"/>
  <c r="J76" i="5"/>
  <c r="J77" i="5"/>
  <c r="J78" i="5"/>
  <c r="J79" i="5"/>
  <c r="J80" i="5"/>
  <c r="K75" i="5"/>
  <c r="K76" i="5"/>
  <c r="K77" i="5"/>
  <c r="K78" i="5"/>
  <c r="K79" i="5"/>
  <c r="K80" i="5"/>
  <c r="L75" i="5"/>
  <c r="L76" i="5"/>
  <c r="L77" i="5"/>
  <c r="L78" i="5"/>
  <c r="L79" i="5"/>
  <c r="L80" i="5"/>
  <c r="M75" i="5"/>
  <c r="M76" i="5"/>
  <c r="M77" i="5"/>
  <c r="M78" i="5"/>
  <c r="M79" i="5"/>
  <c r="M80" i="5"/>
  <c r="N75" i="5"/>
  <c r="N76" i="5"/>
  <c r="N77" i="5"/>
  <c r="N78" i="5"/>
  <c r="N79" i="5"/>
  <c r="N80" i="5"/>
  <c r="O75" i="5"/>
  <c r="O76" i="5"/>
  <c r="O77" i="5"/>
  <c r="O78" i="5"/>
  <c r="O79" i="5"/>
  <c r="O80" i="5"/>
  <c r="P75" i="5"/>
  <c r="P76" i="5"/>
  <c r="P77" i="5"/>
  <c r="P78" i="5"/>
  <c r="P79" i="5"/>
  <c r="P80" i="5"/>
  <c r="Q75" i="5"/>
  <c r="Q76" i="5"/>
  <c r="Q77" i="5"/>
  <c r="Q78" i="5"/>
  <c r="Q79" i="5"/>
  <c r="Q80" i="5"/>
  <c r="R75" i="5"/>
  <c r="R76" i="5"/>
  <c r="R77" i="5"/>
  <c r="R78" i="5"/>
  <c r="R79" i="5"/>
  <c r="R80" i="5"/>
  <c r="S75" i="5"/>
  <c r="S76" i="5"/>
  <c r="S77" i="5"/>
  <c r="S78" i="5"/>
  <c r="S79" i="5"/>
  <c r="S80" i="5"/>
  <c r="T75" i="5"/>
  <c r="T76" i="5"/>
  <c r="T77" i="5"/>
  <c r="T78" i="5"/>
  <c r="T79" i="5"/>
  <c r="T80" i="5"/>
  <c r="U75" i="5"/>
  <c r="U76" i="5"/>
  <c r="U77" i="5"/>
  <c r="U78" i="5"/>
  <c r="U79" i="5"/>
  <c r="U80" i="5"/>
  <c r="V75" i="5"/>
  <c r="V76" i="5"/>
  <c r="V77" i="5"/>
  <c r="V78" i="5"/>
  <c r="V79" i="5"/>
  <c r="V80" i="5"/>
  <c r="W75" i="5"/>
  <c r="W76" i="5"/>
  <c r="W77" i="5"/>
  <c r="W78" i="5"/>
  <c r="W79" i="5"/>
  <c r="W80" i="5"/>
  <c r="X75" i="5"/>
  <c r="X76" i="5"/>
  <c r="X77" i="5"/>
  <c r="X78" i="5"/>
  <c r="X79" i="5"/>
  <c r="X80" i="5"/>
  <c r="Y75" i="5"/>
  <c r="Y76" i="5"/>
  <c r="Y77" i="5"/>
  <c r="Y78" i="5"/>
  <c r="Y79" i="5"/>
  <c r="Y80" i="5"/>
  <c r="Z75" i="5"/>
  <c r="Z76" i="5"/>
  <c r="Z77" i="5"/>
  <c r="Z78" i="5"/>
  <c r="Z79" i="5"/>
  <c r="Z80" i="5"/>
  <c r="AA75" i="5"/>
  <c r="AA76" i="5"/>
  <c r="AA77" i="5"/>
  <c r="AA78" i="5"/>
  <c r="AA79" i="5"/>
  <c r="AA80" i="5"/>
  <c r="AB75" i="5"/>
  <c r="AB76" i="5"/>
  <c r="AB77" i="5"/>
  <c r="AB78" i="5"/>
  <c r="AB79" i="5"/>
  <c r="AB80" i="5"/>
  <c r="AC75" i="5"/>
  <c r="AC76" i="5"/>
  <c r="AC77" i="5"/>
  <c r="AC78" i="5"/>
  <c r="AC79" i="5"/>
  <c r="AC80" i="5"/>
  <c r="AD75" i="5"/>
  <c r="AD76" i="5"/>
  <c r="AD77" i="5"/>
  <c r="AD78" i="5"/>
  <c r="AD79" i="5"/>
  <c r="AD80" i="5"/>
  <c r="AE75" i="5"/>
  <c r="AE76" i="5"/>
  <c r="AE77" i="5"/>
  <c r="AE78" i="5"/>
  <c r="AE79" i="5"/>
  <c r="AE80" i="5"/>
  <c r="AF75" i="5"/>
  <c r="AF76" i="5"/>
  <c r="AF77" i="5"/>
  <c r="AF78" i="5"/>
  <c r="AF79" i="5"/>
  <c r="AF80" i="5"/>
  <c r="AG75" i="5"/>
  <c r="AG76" i="5"/>
  <c r="AG77" i="5"/>
  <c r="AG78" i="5"/>
  <c r="AG79" i="5"/>
  <c r="AG80" i="5"/>
  <c r="AH75" i="5"/>
  <c r="AH76" i="5"/>
  <c r="AH77" i="5"/>
  <c r="AH78" i="5"/>
  <c r="AH79" i="5"/>
  <c r="AH80" i="5"/>
  <c r="AI75" i="5"/>
  <c r="AI76" i="5"/>
  <c r="AI77" i="5"/>
  <c r="AI78" i="5"/>
  <c r="AI79" i="5"/>
  <c r="AI80" i="5"/>
  <c r="AJ75" i="5"/>
  <c r="AJ76" i="5"/>
  <c r="AJ77" i="5"/>
  <c r="AJ78" i="5"/>
  <c r="AJ79" i="5"/>
  <c r="AJ80" i="5"/>
  <c r="AK75" i="5"/>
  <c r="AK76" i="5"/>
  <c r="AK77" i="5"/>
  <c r="AK78" i="5"/>
  <c r="AK79" i="5"/>
  <c r="AK80" i="5"/>
  <c r="AL75" i="5"/>
  <c r="AL76" i="5"/>
  <c r="AL77" i="5"/>
  <c r="AL78" i="5"/>
  <c r="AL79" i="5"/>
  <c r="AL80" i="5"/>
  <c r="AM75" i="5"/>
  <c r="AM76" i="5"/>
  <c r="AM77" i="5"/>
  <c r="AM78" i="5"/>
  <c r="AM79" i="5"/>
  <c r="AM80" i="5"/>
  <c r="AN75" i="5"/>
  <c r="AN76" i="5"/>
  <c r="AN77" i="5"/>
  <c r="AN78" i="5"/>
  <c r="AN79" i="5"/>
  <c r="AN80" i="5"/>
  <c r="AO75" i="5"/>
  <c r="AO76" i="5"/>
  <c r="AO77" i="5"/>
  <c r="AO78" i="5"/>
  <c r="AO79" i="5"/>
  <c r="AO80" i="5"/>
  <c r="AP75" i="5"/>
  <c r="AP76" i="5"/>
  <c r="AP77" i="5"/>
  <c r="AP78" i="5"/>
  <c r="AP79" i="5"/>
  <c r="AP80" i="5"/>
  <c r="AQ75" i="5"/>
  <c r="AQ76" i="5"/>
  <c r="AQ77" i="5"/>
  <c r="AQ78" i="5"/>
  <c r="AQ79" i="5"/>
  <c r="AQ80" i="5"/>
  <c r="AR75" i="5"/>
  <c r="AR76" i="5"/>
  <c r="AR77" i="5"/>
  <c r="AR78" i="5"/>
  <c r="AR79" i="5"/>
  <c r="AR80" i="5"/>
  <c r="AS75" i="5"/>
  <c r="AS76" i="5"/>
  <c r="AS77" i="5"/>
  <c r="AS78" i="5"/>
  <c r="AS79" i="5"/>
  <c r="AS80" i="5"/>
  <c r="AT75" i="5"/>
  <c r="AT76" i="5"/>
  <c r="AT77" i="5"/>
  <c r="AT78" i="5"/>
  <c r="AT79" i="5"/>
  <c r="AT80" i="5"/>
  <c r="AU75" i="5"/>
  <c r="AU76" i="5"/>
  <c r="AU77" i="5"/>
  <c r="AU78" i="5"/>
  <c r="AU79" i="5"/>
  <c r="AU80" i="5"/>
  <c r="AW75" i="5"/>
  <c r="AW76" i="5"/>
  <c r="AW77" i="5"/>
  <c r="AW78" i="5"/>
  <c r="AW79" i="5"/>
  <c r="AW80" i="5"/>
  <c r="AX75" i="5"/>
  <c r="AX76" i="5"/>
  <c r="AX77" i="5"/>
  <c r="AX78" i="5"/>
  <c r="AX79" i="5"/>
  <c r="AX80" i="5"/>
  <c r="AY75" i="5"/>
  <c r="AY76" i="5"/>
  <c r="AY77" i="5"/>
  <c r="AY78" i="5"/>
  <c r="AY79" i="5"/>
  <c r="AY80" i="5"/>
  <c r="AZ75" i="5"/>
  <c r="AZ76" i="5"/>
  <c r="AZ77" i="5"/>
  <c r="AZ78" i="5"/>
  <c r="AZ79" i="5"/>
  <c r="AZ80" i="5"/>
  <c r="BA75" i="5"/>
  <c r="BA76" i="5"/>
  <c r="BA77" i="5"/>
  <c r="BA78" i="5"/>
  <c r="BA79" i="5"/>
  <c r="BA80" i="5"/>
  <c r="BB75" i="5"/>
  <c r="BB76" i="5"/>
  <c r="BB77" i="5"/>
  <c r="BB78" i="5"/>
  <c r="BB79" i="5"/>
  <c r="BB80" i="5"/>
  <c r="BC75" i="5"/>
  <c r="BB70" i="20" s="1"/>
  <c r="BC76" i="5"/>
  <c r="BC77" i="5"/>
  <c r="BC78" i="5"/>
  <c r="BC79" i="5"/>
  <c r="BB74" i="20" s="1"/>
  <c r="BC80" i="5"/>
  <c r="BD75" i="5"/>
  <c r="BD76" i="5"/>
  <c r="BD77" i="5"/>
  <c r="BD78" i="5"/>
  <c r="BD79" i="5"/>
  <c r="BD80" i="5"/>
  <c r="BE75" i="5"/>
  <c r="BE76" i="5"/>
  <c r="BE77" i="5"/>
  <c r="BE78" i="5"/>
  <c r="BD73" i="20" s="1"/>
  <c r="BE79" i="5"/>
  <c r="BE80" i="5"/>
  <c r="BF75" i="5"/>
  <c r="BF76" i="5"/>
  <c r="BF77" i="5"/>
  <c r="BF78" i="5"/>
  <c r="BF79" i="5"/>
  <c r="BF80" i="5"/>
  <c r="BE75" i="20" s="1"/>
  <c r="BG75" i="5"/>
  <c r="BG76" i="5"/>
  <c r="BG77" i="5"/>
  <c r="BG78" i="5"/>
  <c r="BG79" i="5"/>
  <c r="BG80" i="5"/>
  <c r="BH75" i="5"/>
  <c r="BH76" i="5"/>
  <c r="BH77" i="5"/>
  <c r="BH78" i="5"/>
  <c r="BH79" i="5"/>
  <c r="BH80" i="5"/>
  <c r="BI75" i="5"/>
  <c r="BI76" i="5"/>
  <c r="BI77" i="5"/>
  <c r="BI78" i="5"/>
  <c r="BI79" i="5"/>
  <c r="BI80" i="5"/>
  <c r="BJ75" i="5"/>
  <c r="BJ76" i="5"/>
  <c r="BJ77" i="5"/>
  <c r="BJ78" i="5"/>
  <c r="BJ79" i="5"/>
  <c r="BJ80" i="5"/>
  <c r="BK75" i="5"/>
  <c r="BK76" i="5"/>
  <c r="BK77" i="5"/>
  <c r="BK78" i="5"/>
  <c r="BK79" i="5"/>
  <c r="BK80" i="5"/>
  <c r="BL75" i="5"/>
  <c r="BL76" i="5"/>
  <c r="BL77" i="5"/>
  <c r="BL78" i="5"/>
  <c r="BL79" i="5"/>
  <c r="BL80" i="5"/>
  <c r="BM75" i="5"/>
  <c r="BM76" i="5"/>
  <c r="BM77" i="5"/>
  <c r="BM78" i="5"/>
  <c r="BM79" i="5"/>
  <c r="BM80" i="5"/>
  <c r="C82" i="5"/>
  <c r="C83" i="5"/>
  <c r="C84" i="5"/>
  <c r="C85" i="5"/>
  <c r="C86" i="5"/>
  <c r="D82" i="5"/>
  <c r="D83" i="5"/>
  <c r="D84" i="5"/>
  <c r="D85" i="5"/>
  <c r="D86" i="5"/>
  <c r="E82" i="5"/>
  <c r="E83" i="5"/>
  <c r="E84" i="5"/>
  <c r="E85" i="5"/>
  <c r="E86" i="5"/>
  <c r="F82" i="5"/>
  <c r="F83" i="5"/>
  <c r="F84" i="5"/>
  <c r="F85" i="5"/>
  <c r="F86" i="5"/>
  <c r="G82" i="5"/>
  <c r="G83" i="5"/>
  <c r="G84" i="5"/>
  <c r="G85" i="5"/>
  <c r="G86" i="5"/>
  <c r="H82" i="5"/>
  <c r="H83" i="5"/>
  <c r="H84" i="5"/>
  <c r="H85" i="5"/>
  <c r="H86" i="5"/>
  <c r="I82" i="5"/>
  <c r="I83" i="5"/>
  <c r="I84" i="5"/>
  <c r="I85" i="5"/>
  <c r="I86" i="5"/>
  <c r="J82" i="5"/>
  <c r="J83" i="5"/>
  <c r="J84" i="5"/>
  <c r="J85" i="5"/>
  <c r="J86" i="5"/>
  <c r="K82" i="5"/>
  <c r="K83" i="5"/>
  <c r="K84" i="5"/>
  <c r="K85" i="5"/>
  <c r="K86" i="5"/>
  <c r="L82" i="5"/>
  <c r="L83" i="5"/>
  <c r="L84" i="5"/>
  <c r="L85" i="5"/>
  <c r="L86" i="5"/>
  <c r="M82" i="5"/>
  <c r="M83" i="5"/>
  <c r="M84" i="5"/>
  <c r="M85" i="5"/>
  <c r="M86" i="5"/>
  <c r="N82" i="5"/>
  <c r="N83" i="5"/>
  <c r="N84" i="5"/>
  <c r="N85" i="5"/>
  <c r="N86" i="5"/>
  <c r="O82" i="5"/>
  <c r="O83" i="5"/>
  <c r="O84" i="5"/>
  <c r="O85" i="5"/>
  <c r="O86" i="5"/>
  <c r="P82" i="5"/>
  <c r="P83" i="5"/>
  <c r="P84" i="5"/>
  <c r="P85" i="5"/>
  <c r="P86" i="5"/>
  <c r="Q82" i="5"/>
  <c r="Q83" i="5"/>
  <c r="Q84" i="5"/>
  <c r="Q85" i="5"/>
  <c r="Q86" i="5"/>
  <c r="R82" i="5"/>
  <c r="R83" i="5"/>
  <c r="R84" i="5"/>
  <c r="R85" i="5"/>
  <c r="R86" i="5"/>
  <c r="S82" i="5"/>
  <c r="S83" i="5"/>
  <c r="S84" i="5"/>
  <c r="S85" i="5"/>
  <c r="S86" i="5"/>
  <c r="T82" i="5"/>
  <c r="T83" i="5"/>
  <c r="T84" i="5"/>
  <c r="T85" i="5"/>
  <c r="T86" i="5"/>
  <c r="U82" i="5"/>
  <c r="U83" i="5"/>
  <c r="U84" i="5"/>
  <c r="U85" i="5"/>
  <c r="U86" i="5"/>
  <c r="V82" i="5"/>
  <c r="V83" i="5"/>
  <c r="V84" i="5"/>
  <c r="V85" i="5"/>
  <c r="V86" i="5"/>
  <c r="W82" i="5"/>
  <c r="W83" i="5"/>
  <c r="W84" i="5"/>
  <c r="W85" i="5"/>
  <c r="W86" i="5"/>
  <c r="X82" i="5"/>
  <c r="X83" i="5"/>
  <c r="X84" i="5"/>
  <c r="X85" i="5"/>
  <c r="X86" i="5"/>
  <c r="Y82" i="5"/>
  <c r="Y83" i="5"/>
  <c r="Y84" i="5"/>
  <c r="Y85" i="5"/>
  <c r="Y86" i="5"/>
  <c r="Z82" i="5"/>
  <c r="Z83" i="5"/>
  <c r="Z84" i="5"/>
  <c r="Z85" i="5"/>
  <c r="Z86" i="5"/>
  <c r="AA82" i="5"/>
  <c r="AA83" i="5"/>
  <c r="AA84" i="5"/>
  <c r="AA85" i="5"/>
  <c r="AA86" i="5"/>
  <c r="AB82" i="5"/>
  <c r="AB83" i="5"/>
  <c r="AB84" i="5"/>
  <c r="AB85" i="5"/>
  <c r="AB86" i="5"/>
  <c r="AC82" i="5"/>
  <c r="AC83" i="5"/>
  <c r="AC84" i="5"/>
  <c r="AC85" i="5"/>
  <c r="AC86" i="5"/>
  <c r="AD82" i="5"/>
  <c r="AD83" i="5"/>
  <c r="AD84" i="5"/>
  <c r="AD85" i="5"/>
  <c r="AD86" i="5"/>
  <c r="AE82" i="5"/>
  <c r="AE83" i="5"/>
  <c r="AE84" i="5"/>
  <c r="AE85" i="5"/>
  <c r="AE86" i="5"/>
  <c r="AF82" i="5"/>
  <c r="AF83" i="5"/>
  <c r="AF84" i="5"/>
  <c r="AF85" i="5"/>
  <c r="AF86" i="5"/>
  <c r="AG82" i="5"/>
  <c r="AG83" i="5"/>
  <c r="AG84" i="5"/>
  <c r="AG85" i="5"/>
  <c r="AG86" i="5"/>
  <c r="AH82" i="5"/>
  <c r="AH83" i="5"/>
  <c r="AH84" i="5"/>
  <c r="AH85" i="5"/>
  <c r="AH86" i="5"/>
  <c r="AI82" i="5"/>
  <c r="AI83" i="5"/>
  <c r="AI84" i="5"/>
  <c r="AI85" i="5"/>
  <c r="AI86" i="5"/>
  <c r="AJ82" i="5"/>
  <c r="AJ83" i="5"/>
  <c r="AJ84" i="5"/>
  <c r="AJ85" i="5"/>
  <c r="AJ86" i="5"/>
  <c r="AK82" i="5"/>
  <c r="AK83" i="5"/>
  <c r="AK84" i="5"/>
  <c r="AK85" i="5"/>
  <c r="AK86" i="5"/>
  <c r="AL82" i="5"/>
  <c r="AL83" i="5"/>
  <c r="AL84" i="5"/>
  <c r="AL85" i="5"/>
  <c r="AL86" i="5"/>
  <c r="AM82" i="5"/>
  <c r="AM83" i="5"/>
  <c r="AM84" i="5"/>
  <c r="AM85" i="5"/>
  <c r="AM86" i="5"/>
  <c r="AN82" i="5"/>
  <c r="AN83" i="5"/>
  <c r="AN84" i="5"/>
  <c r="AN85" i="5"/>
  <c r="AN86" i="5"/>
  <c r="AO82" i="5"/>
  <c r="AO83" i="5"/>
  <c r="AO84" i="5"/>
  <c r="AO85" i="5"/>
  <c r="AO86" i="5"/>
  <c r="AP82" i="5"/>
  <c r="AP83" i="5"/>
  <c r="AP84" i="5"/>
  <c r="AP85" i="5"/>
  <c r="AP86" i="5"/>
  <c r="AQ82" i="5"/>
  <c r="AQ83" i="5"/>
  <c r="AQ84" i="5"/>
  <c r="AQ85" i="5"/>
  <c r="AQ86" i="5"/>
  <c r="AR82" i="5"/>
  <c r="AR83" i="5"/>
  <c r="AR84" i="5"/>
  <c r="AR85" i="5"/>
  <c r="AR86" i="5"/>
  <c r="AS82" i="5"/>
  <c r="AS83" i="5"/>
  <c r="AS84" i="5"/>
  <c r="AS85" i="5"/>
  <c r="AS86" i="5"/>
  <c r="AT82" i="5"/>
  <c r="AT83" i="5"/>
  <c r="AT84" i="5"/>
  <c r="AT85" i="5"/>
  <c r="AT86" i="5"/>
  <c r="AU82" i="5"/>
  <c r="AU83" i="5"/>
  <c r="AU84" i="5"/>
  <c r="AU85" i="5"/>
  <c r="AU86" i="5"/>
  <c r="AW82" i="5"/>
  <c r="AW83" i="5"/>
  <c r="AW84" i="5"/>
  <c r="AW85" i="5"/>
  <c r="AW86" i="5"/>
  <c r="AX82" i="5"/>
  <c r="AX83" i="5"/>
  <c r="AX84" i="5"/>
  <c r="AX85" i="5"/>
  <c r="AX86" i="5"/>
  <c r="AY82" i="5"/>
  <c r="AY83" i="5"/>
  <c r="AY84" i="5"/>
  <c r="AY85" i="5"/>
  <c r="AY86" i="5"/>
  <c r="AZ82" i="5"/>
  <c r="AZ83" i="5"/>
  <c r="AZ84" i="5"/>
  <c r="AZ85" i="5"/>
  <c r="AZ86" i="5"/>
  <c r="BA82" i="5"/>
  <c r="BA83" i="5"/>
  <c r="BA84" i="5"/>
  <c r="BA85" i="5"/>
  <c r="BA86" i="5"/>
  <c r="BB82" i="5"/>
  <c r="BB83" i="5"/>
  <c r="BB84" i="5"/>
  <c r="BB85" i="5"/>
  <c r="BB86" i="5"/>
  <c r="BC82" i="5"/>
  <c r="BC83" i="5"/>
  <c r="BC84" i="5"/>
  <c r="BC85" i="5"/>
  <c r="BC86" i="5"/>
  <c r="BD82" i="5"/>
  <c r="BD83" i="5"/>
  <c r="BD84" i="5"/>
  <c r="BD85" i="5"/>
  <c r="BD86" i="5"/>
  <c r="BE82" i="5"/>
  <c r="BE83" i="5"/>
  <c r="BE84" i="5"/>
  <c r="BE85" i="5"/>
  <c r="BE86" i="5"/>
  <c r="BF82" i="5"/>
  <c r="BF83" i="5"/>
  <c r="BF84" i="5"/>
  <c r="BF85" i="5"/>
  <c r="BF86" i="5"/>
  <c r="BG82" i="5"/>
  <c r="BG83" i="5"/>
  <c r="BG84" i="5"/>
  <c r="BG85" i="5"/>
  <c r="BG86" i="5"/>
  <c r="BH82" i="5"/>
  <c r="BH83" i="5"/>
  <c r="BH84" i="5"/>
  <c r="BH85" i="5"/>
  <c r="BH86" i="5"/>
  <c r="BI82" i="5"/>
  <c r="BI83" i="5"/>
  <c r="BI84" i="5"/>
  <c r="BI85" i="5"/>
  <c r="BI86" i="5"/>
  <c r="BJ82" i="5"/>
  <c r="BJ83" i="5"/>
  <c r="BJ84" i="5"/>
  <c r="BJ85" i="5"/>
  <c r="BJ86" i="5"/>
  <c r="BK82" i="5"/>
  <c r="BK83" i="5"/>
  <c r="BK84" i="5"/>
  <c r="BK85" i="5"/>
  <c r="BK86" i="5"/>
  <c r="BL82" i="5"/>
  <c r="BL83" i="5"/>
  <c r="BL84" i="5"/>
  <c r="BL85" i="5"/>
  <c r="BL86" i="5"/>
  <c r="BM82" i="5"/>
  <c r="BM83" i="5"/>
  <c r="BM84" i="5"/>
  <c r="BM85" i="5"/>
  <c r="BM86" i="5"/>
  <c r="C88" i="5"/>
  <c r="C90" i="5"/>
  <c r="C91" i="5"/>
  <c r="D88" i="5"/>
  <c r="D90" i="5"/>
  <c r="D91" i="5"/>
  <c r="E88" i="5"/>
  <c r="E90" i="5"/>
  <c r="E91" i="5"/>
  <c r="F88" i="5"/>
  <c r="F90" i="5"/>
  <c r="F91" i="5"/>
  <c r="G88" i="5"/>
  <c r="G90" i="5"/>
  <c r="G91" i="5"/>
  <c r="H88" i="5"/>
  <c r="H90" i="5"/>
  <c r="H91" i="5"/>
  <c r="I88" i="5"/>
  <c r="I90" i="5"/>
  <c r="I91" i="5"/>
  <c r="J88" i="5"/>
  <c r="J90" i="5"/>
  <c r="J91" i="5"/>
  <c r="K88" i="5"/>
  <c r="K90" i="5"/>
  <c r="K91" i="5"/>
  <c r="L88" i="5"/>
  <c r="L90" i="5"/>
  <c r="L91" i="5"/>
  <c r="M88" i="5"/>
  <c r="M90" i="5"/>
  <c r="M91" i="5"/>
  <c r="N88" i="5"/>
  <c r="N90" i="5"/>
  <c r="N91" i="5"/>
  <c r="O88" i="5"/>
  <c r="O90" i="5"/>
  <c r="O91" i="5"/>
  <c r="P88" i="5"/>
  <c r="P90" i="5"/>
  <c r="P91" i="5"/>
  <c r="Q88" i="5"/>
  <c r="Q90" i="5"/>
  <c r="BN90" i="5" s="1"/>
  <c r="Q91" i="5"/>
  <c r="R88" i="5"/>
  <c r="R90" i="5"/>
  <c r="R91"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G11" i="20" s="1"/>
  <c r="AI16" i="5"/>
  <c r="AJ16" i="5"/>
  <c r="AK16" i="5"/>
  <c r="AL16" i="5"/>
  <c r="AK11" i="20" s="1"/>
  <c r="AM16" i="5"/>
  <c r="AN16" i="5"/>
  <c r="AO16" i="5"/>
  <c r="AP16" i="5"/>
  <c r="AO11" i="20" s="1"/>
  <c r="AQ16" i="5"/>
  <c r="AR16" i="5"/>
  <c r="AS16" i="5"/>
  <c r="AT16" i="5"/>
  <c r="AS11" i="20" s="1"/>
  <c r="AU16" i="5"/>
  <c r="AW16" i="5"/>
  <c r="AX16" i="5"/>
  <c r="AY16" i="5"/>
  <c r="AX11" i="20" s="1"/>
  <c r="AZ16" i="5"/>
  <c r="BA16" i="5"/>
  <c r="BB16" i="5"/>
  <c r="BC16" i="5"/>
  <c r="BB11" i="20" s="1"/>
  <c r="BD16" i="5"/>
  <c r="BE16" i="5"/>
  <c r="BF16" i="5"/>
  <c r="BG16" i="5"/>
  <c r="BF11" i="20" s="1"/>
  <c r="BH16" i="5"/>
  <c r="BI16" i="5"/>
  <c r="BJ16" i="5"/>
  <c r="BK16" i="5"/>
  <c r="BJ11" i="20" s="1"/>
  <c r="BL16" i="5"/>
  <c r="BM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E12" i="20" s="1"/>
  <c r="AG17" i="5"/>
  <c r="AH17" i="5"/>
  <c r="AI17" i="5"/>
  <c r="AJ17" i="5"/>
  <c r="AI12" i="20" s="1"/>
  <c r="AK17" i="5"/>
  <c r="AL17" i="5"/>
  <c r="AM17" i="5"/>
  <c r="AN17" i="5"/>
  <c r="AM12" i="20" s="1"/>
  <c r="AO17" i="5"/>
  <c r="AP17" i="5"/>
  <c r="AQ17" i="5"/>
  <c r="AR17" i="5"/>
  <c r="AQ12" i="20" s="1"/>
  <c r="AS17" i="5"/>
  <c r="AT17" i="5"/>
  <c r="AU17" i="5"/>
  <c r="AW17" i="5"/>
  <c r="AX17" i="5"/>
  <c r="AY17" i="5"/>
  <c r="AZ17" i="5"/>
  <c r="BA17" i="5"/>
  <c r="BB17" i="5"/>
  <c r="BC17" i="5"/>
  <c r="BD17" i="5"/>
  <c r="BE17" i="5"/>
  <c r="BF17" i="5"/>
  <c r="BG17" i="5"/>
  <c r="BH17" i="5"/>
  <c r="BI17" i="5"/>
  <c r="BJ17" i="5"/>
  <c r="BK17" i="5"/>
  <c r="BL17" i="5"/>
  <c r="BM17" i="5"/>
  <c r="C41" i="5"/>
  <c r="C42" i="5"/>
  <c r="C43" i="5"/>
  <c r="C44" i="5"/>
  <c r="C45" i="5"/>
  <c r="C46" i="5"/>
  <c r="C47" i="5"/>
  <c r="C48" i="5"/>
  <c r="C49" i="5"/>
  <c r="C50" i="5"/>
  <c r="C51" i="5"/>
  <c r="C52" i="5"/>
  <c r="C53" i="5"/>
  <c r="C54" i="5"/>
  <c r="C55" i="5"/>
  <c r="C56" i="5"/>
  <c r="C57" i="5"/>
  <c r="D41" i="5"/>
  <c r="D42" i="5"/>
  <c r="D43" i="5"/>
  <c r="D44" i="5"/>
  <c r="D45" i="5"/>
  <c r="D46" i="5"/>
  <c r="D47" i="5"/>
  <c r="D48" i="5"/>
  <c r="D49" i="5"/>
  <c r="D50" i="5"/>
  <c r="D51" i="5"/>
  <c r="D52" i="5"/>
  <c r="D53" i="5"/>
  <c r="D54" i="5"/>
  <c r="D55" i="5"/>
  <c r="D56" i="5"/>
  <c r="D57" i="5"/>
  <c r="E41" i="5"/>
  <c r="E42" i="5"/>
  <c r="E43" i="5"/>
  <c r="E44" i="5"/>
  <c r="E45" i="5"/>
  <c r="E46" i="5"/>
  <c r="E47" i="5"/>
  <c r="E48" i="5"/>
  <c r="E49" i="5"/>
  <c r="E50" i="5"/>
  <c r="E51" i="5"/>
  <c r="E52" i="5"/>
  <c r="E53" i="5"/>
  <c r="E54" i="5"/>
  <c r="E55" i="5"/>
  <c r="E56" i="5"/>
  <c r="E57" i="5"/>
  <c r="F41" i="5"/>
  <c r="F42" i="5"/>
  <c r="F43" i="5"/>
  <c r="F44" i="5"/>
  <c r="F45" i="5"/>
  <c r="F46" i="5"/>
  <c r="F47" i="5"/>
  <c r="F48" i="5"/>
  <c r="F49" i="5"/>
  <c r="F50" i="5"/>
  <c r="F51" i="5"/>
  <c r="F52" i="5"/>
  <c r="F53" i="5"/>
  <c r="F54" i="5"/>
  <c r="F55" i="5"/>
  <c r="F56" i="5"/>
  <c r="F57" i="5"/>
  <c r="G41" i="5"/>
  <c r="G42" i="5"/>
  <c r="G43" i="5"/>
  <c r="G44" i="5"/>
  <c r="G45" i="5"/>
  <c r="G46" i="5"/>
  <c r="G47" i="5"/>
  <c r="G48" i="5"/>
  <c r="G49" i="5"/>
  <c r="G50" i="5"/>
  <c r="G51" i="5"/>
  <c r="G52" i="5"/>
  <c r="G53" i="5"/>
  <c r="G54" i="5"/>
  <c r="G55" i="5"/>
  <c r="G56" i="5"/>
  <c r="G57" i="5"/>
  <c r="H41" i="5"/>
  <c r="H42" i="5"/>
  <c r="H43" i="5"/>
  <c r="H44" i="5"/>
  <c r="H45" i="5"/>
  <c r="H46" i="5"/>
  <c r="H47" i="5"/>
  <c r="H48" i="5"/>
  <c r="H49" i="5"/>
  <c r="H50" i="5"/>
  <c r="H51" i="5"/>
  <c r="H52" i="5"/>
  <c r="H53" i="5"/>
  <c r="H54" i="5"/>
  <c r="H55" i="5"/>
  <c r="H56" i="5"/>
  <c r="H57" i="5"/>
  <c r="I41" i="5"/>
  <c r="I42" i="5"/>
  <c r="I43" i="5"/>
  <c r="I44" i="5"/>
  <c r="I45" i="5"/>
  <c r="I46" i="5"/>
  <c r="I47" i="5"/>
  <c r="I48" i="5"/>
  <c r="I49" i="5"/>
  <c r="I50" i="5"/>
  <c r="I51" i="5"/>
  <c r="I52" i="5"/>
  <c r="I53" i="5"/>
  <c r="I54" i="5"/>
  <c r="I55" i="5"/>
  <c r="I56" i="5"/>
  <c r="I57" i="5"/>
  <c r="J41" i="5"/>
  <c r="J42" i="5"/>
  <c r="J43" i="5"/>
  <c r="J44" i="5"/>
  <c r="J45" i="5"/>
  <c r="J46" i="5"/>
  <c r="J47" i="5"/>
  <c r="J48" i="5"/>
  <c r="J49" i="5"/>
  <c r="J50" i="5"/>
  <c r="J51" i="5"/>
  <c r="J52" i="5"/>
  <c r="J53" i="5"/>
  <c r="J54" i="5"/>
  <c r="J55" i="5"/>
  <c r="J56" i="5"/>
  <c r="J57" i="5"/>
  <c r="K41" i="5"/>
  <c r="K42" i="5"/>
  <c r="K43" i="5"/>
  <c r="K44" i="5"/>
  <c r="K45" i="5"/>
  <c r="K46" i="5"/>
  <c r="K47" i="5"/>
  <c r="K48" i="5"/>
  <c r="K49" i="5"/>
  <c r="K50" i="5"/>
  <c r="K51" i="5"/>
  <c r="K52" i="5"/>
  <c r="K53" i="5"/>
  <c r="K54" i="5"/>
  <c r="K55" i="5"/>
  <c r="K56" i="5"/>
  <c r="K57" i="5"/>
  <c r="L41" i="5"/>
  <c r="L42" i="5"/>
  <c r="L43" i="5"/>
  <c r="L44" i="5"/>
  <c r="L45" i="5"/>
  <c r="L46" i="5"/>
  <c r="L47" i="5"/>
  <c r="L48" i="5"/>
  <c r="L49" i="5"/>
  <c r="L50" i="5"/>
  <c r="L51" i="5"/>
  <c r="L52" i="5"/>
  <c r="L53" i="5"/>
  <c r="L54" i="5"/>
  <c r="L55" i="5"/>
  <c r="L56" i="5"/>
  <c r="L57" i="5"/>
  <c r="M41" i="5"/>
  <c r="M42" i="5"/>
  <c r="M43" i="5"/>
  <c r="M44" i="5"/>
  <c r="M45" i="5"/>
  <c r="M46" i="5"/>
  <c r="M47" i="5"/>
  <c r="M48" i="5"/>
  <c r="M49" i="5"/>
  <c r="M50" i="5"/>
  <c r="M51" i="5"/>
  <c r="M52" i="5"/>
  <c r="M53" i="5"/>
  <c r="M54" i="5"/>
  <c r="M55" i="5"/>
  <c r="M56" i="5"/>
  <c r="M57" i="5"/>
  <c r="N41" i="5"/>
  <c r="N42" i="5"/>
  <c r="N43" i="5"/>
  <c r="N44" i="5"/>
  <c r="N45" i="5"/>
  <c r="N46" i="5"/>
  <c r="N47" i="5"/>
  <c r="N48" i="5"/>
  <c r="N49" i="5"/>
  <c r="N50" i="5"/>
  <c r="N51" i="5"/>
  <c r="N52" i="5"/>
  <c r="N53" i="5"/>
  <c r="N54" i="5"/>
  <c r="N55" i="5"/>
  <c r="N56" i="5"/>
  <c r="N57" i="5"/>
  <c r="O41" i="5"/>
  <c r="O42" i="5"/>
  <c r="O43" i="5"/>
  <c r="O44" i="5"/>
  <c r="O45" i="5"/>
  <c r="O46" i="5"/>
  <c r="O47" i="5"/>
  <c r="O48" i="5"/>
  <c r="O49" i="5"/>
  <c r="O50" i="5"/>
  <c r="O51" i="5"/>
  <c r="O52" i="5"/>
  <c r="O53" i="5"/>
  <c r="O54" i="5"/>
  <c r="O55" i="5"/>
  <c r="O56" i="5"/>
  <c r="O57" i="5"/>
  <c r="P41" i="5"/>
  <c r="P42" i="5"/>
  <c r="P43" i="5"/>
  <c r="P44" i="5"/>
  <c r="P45" i="5"/>
  <c r="P46" i="5"/>
  <c r="P47" i="5"/>
  <c r="P48" i="5"/>
  <c r="P49" i="5"/>
  <c r="P50" i="5"/>
  <c r="P51" i="5"/>
  <c r="P52" i="5"/>
  <c r="P53" i="5"/>
  <c r="P54" i="5"/>
  <c r="P55" i="5"/>
  <c r="P56" i="5"/>
  <c r="P57" i="5"/>
  <c r="Q41" i="5"/>
  <c r="Q42" i="5"/>
  <c r="Q43" i="5"/>
  <c r="Q44" i="5"/>
  <c r="Q45" i="5"/>
  <c r="Q46" i="5"/>
  <c r="Q47" i="5"/>
  <c r="Q48" i="5"/>
  <c r="Q49" i="5"/>
  <c r="Q50" i="5"/>
  <c r="Q51" i="5"/>
  <c r="Q52" i="5"/>
  <c r="Q53" i="5"/>
  <c r="Q54" i="5"/>
  <c r="Q55" i="5"/>
  <c r="Q56" i="5"/>
  <c r="Q57" i="5"/>
  <c r="R41" i="5"/>
  <c r="R42" i="5"/>
  <c r="R43" i="5"/>
  <c r="R44" i="5"/>
  <c r="R45" i="5"/>
  <c r="Q40" i="20" s="1"/>
  <c r="R46" i="5"/>
  <c r="R47" i="5"/>
  <c r="R48" i="5"/>
  <c r="R49" i="5"/>
  <c r="Q44" i="20" s="1"/>
  <c r="R50" i="5"/>
  <c r="R51" i="5"/>
  <c r="R52" i="5"/>
  <c r="R53" i="5"/>
  <c r="Q48" i="20" s="1"/>
  <c r="R54" i="5"/>
  <c r="R55" i="5"/>
  <c r="R56" i="5"/>
  <c r="R57" i="5"/>
  <c r="Q52" i="20" s="1"/>
  <c r="S41" i="5"/>
  <c r="S42" i="5"/>
  <c r="S43" i="5"/>
  <c r="S44" i="5"/>
  <c r="S45" i="5"/>
  <c r="S46" i="5"/>
  <c r="S47" i="5"/>
  <c r="S48" i="5"/>
  <c r="S49" i="5"/>
  <c r="S50" i="5"/>
  <c r="S51" i="5"/>
  <c r="S52" i="5"/>
  <c r="S53" i="5"/>
  <c r="S54" i="5"/>
  <c r="S55" i="5"/>
  <c r="S56" i="5"/>
  <c r="S57" i="5"/>
  <c r="T41" i="5"/>
  <c r="T42" i="5"/>
  <c r="T43" i="5"/>
  <c r="T44" i="5"/>
  <c r="T45" i="5"/>
  <c r="T46" i="5"/>
  <c r="T47" i="5"/>
  <c r="T48" i="5"/>
  <c r="T49" i="5"/>
  <c r="T50" i="5"/>
  <c r="T51" i="5"/>
  <c r="T52" i="5"/>
  <c r="T53" i="5"/>
  <c r="T54" i="5"/>
  <c r="T55" i="5"/>
  <c r="T56" i="5"/>
  <c r="T57" i="5"/>
  <c r="U41" i="5"/>
  <c r="U42" i="5"/>
  <c r="U43" i="5"/>
  <c r="U44" i="5"/>
  <c r="U45" i="5"/>
  <c r="U46" i="5"/>
  <c r="U47" i="5"/>
  <c r="U48" i="5"/>
  <c r="U49" i="5"/>
  <c r="U50" i="5"/>
  <c r="U51" i="5"/>
  <c r="U52" i="5"/>
  <c r="U53" i="5"/>
  <c r="U54" i="5"/>
  <c r="U55" i="5"/>
  <c r="U56" i="5"/>
  <c r="U57" i="5"/>
  <c r="V41" i="5"/>
  <c r="V42" i="5"/>
  <c r="V43" i="5"/>
  <c r="V44" i="5"/>
  <c r="V45" i="5"/>
  <c r="V46" i="5"/>
  <c r="V47" i="5"/>
  <c r="V48" i="5"/>
  <c r="V49" i="5"/>
  <c r="V50" i="5"/>
  <c r="V51" i="5"/>
  <c r="V52" i="5"/>
  <c r="V53" i="5"/>
  <c r="V54" i="5"/>
  <c r="V55" i="5"/>
  <c r="V56" i="5"/>
  <c r="V57" i="5"/>
  <c r="W41" i="5"/>
  <c r="W42" i="5"/>
  <c r="W43" i="5"/>
  <c r="W44" i="5"/>
  <c r="W45" i="5"/>
  <c r="W46" i="5"/>
  <c r="W47" i="5"/>
  <c r="W48" i="5"/>
  <c r="W49" i="5"/>
  <c r="W50" i="5"/>
  <c r="W51" i="5"/>
  <c r="W52" i="5"/>
  <c r="W53" i="5"/>
  <c r="W54" i="5"/>
  <c r="W55" i="5"/>
  <c r="W56" i="5"/>
  <c r="W57" i="5"/>
  <c r="X41" i="5"/>
  <c r="X42" i="5"/>
  <c r="X43" i="5"/>
  <c r="X44" i="5"/>
  <c r="X45" i="5"/>
  <c r="X46" i="5"/>
  <c r="X47" i="5"/>
  <c r="X48" i="5"/>
  <c r="X49" i="5"/>
  <c r="X50" i="5"/>
  <c r="X51" i="5"/>
  <c r="X52" i="5"/>
  <c r="X53" i="5"/>
  <c r="X54" i="5"/>
  <c r="X55" i="5"/>
  <c r="X56" i="5"/>
  <c r="X57" i="5"/>
  <c r="Y41" i="5"/>
  <c r="Y42" i="5"/>
  <c r="Y43" i="5"/>
  <c r="Y44" i="5"/>
  <c r="Y45" i="5"/>
  <c r="Y46" i="5"/>
  <c r="Y47" i="5"/>
  <c r="Y48" i="5"/>
  <c r="Y49" i="5"/>
  <c r="Y50" i="5"/>
  <c r="Y51" i="5"/>
  <c r="Y52" i="5"/>
  <c r="Y53" i="5"/>
  <c r="Y54" i="5"/>
  <c r="Y55" i="5"/>
  <c r="Y56" i="5"/>
  <c r="Y57" i="5"/>
  <c r="Z41" i="5"/>
  <c r="Z42" i="5"/>
  <c r="Z43" i="5"/>
  <c r="Z44" i="5"/>
  <c r="Z45" i="5"/>
  <c r="Z46" i="5"/>
  <c r="Z47" i="5"/>
  <c r="Z48" i="5"/>
  <c r="Z49" i="5"/>
  <c r="Z50" i="5"/>
  <c r="Z51" i="5"/>
  <c r="Z52" i="5"/>
  <c r="Z53" i="5"/>
  <c r="Z54" i="5"/>
  <c r="Z55" i="5"/>
  <c r="Z56" i="5"/>
  <c r="Z57" i="5"/>
  <c r="AA41" i="5"/>
  <c r="AA42" i="5"/>
  <c r="AA43" i="5"/>
  <c r="AA44" i="5"/>
  <c r="AA45" i="5"/>
  <c r="AA46" i="5"/>
  <c r="AA47" i="5"/>
  <c r="AA48" i="5"/>
  <c r="AA49" i="5"/>
  <c r="AA50" i="5"/>
  <c r="AA51" i="5"/>
  <c r="AA52" i="5"/>
  <c r="AA53" i="5"/>
  <c r="AA54" i="5"/>
  <c r="AA55" i="5"/>
  <c r="AA56" i="5"/>
  <c r="AA57" i="5"/>
  <c r="AB41" i="5"/>
  <c r="AB42" i="5"/>
  <c r="AB43" i="5"/>
  <c r="AB44" i="5"/>
  <c r="AB45" i="5"/>
  <c r="AB46" i="5"/>
  <c r="AA41" i="20" s="1"/>
  <c r="AB47" i="5"/>
  <c r="AB48" i="5"/>
  <c r="AB49" i="5"/>
  <c r="AB50" i="5"/>
  <c r="AB51" i="5"/>
  <c r="AB52" i="5"/>
  <c r="AB53" i="5"/>
  <c r="AB54" i="5"/>
  <c r="AA49" i="20" s="1"/>
  <c r="AB55" i="5"/>
  <c r="AB56" i="5"/>
  <c r="AB57" i="5"/>
  <c r="AC41" i="5"/>
  <c r="AC42" i="5"/>
  <c r="AC43" i="5"/>
  <c r="AC44" i="5"/>
  <c r="AC45" i="5"/>
  <c r="AC46" i="5"/>
  <c r="AC47" i="5"/>
  <c r="AC48" i="5"/>
  <c r="AC49" i="5"/>
  <c r="AC50" i="5"/>
  <c r="AC51" i="5"/>
  <c r="AC52" i="5"/>
  <c r="AB47" i="20" s="1"/>
  <c r="AC53" i="5"/>
  <c r="AC54" i="5"/>
  <c r="AC55" i="5"/>
  <c r="AC56" i="5"/>
  <c r="AC57" i="5"/>
  <c r="AD41" i="5"/>
  <c r="AD42" i="5"/>
  <c r="AD43" i="5"/>
  <c r="AC38" i="20" s="1"/>
  <c r="AD44" i="5"/>
  <c r="AD45" i="5"/>
  <c r="AD46" i="5"/>
  <c r="AD47" i="5"/>
  <c r="AC42" i="20" s="1"/>
  <c r="AD48" i="5"/>
  <c r="AD49" i="5"/>
  <c r="AD50" i="5"/>
  <c r="AD51" i="5"/>
  <c r="AC46" i="20" s="1"/>
  <c r="AD52" i="5"/>
  <c r="AD53" i="5"/>
  <c r="AD54" i="5"/>
  <c r="AD55" i="5"/>
  <c r="AC50" i="20" s="1"/>
  <c r="AD56" i="5"/>
  <c r="AD57" i="5"/>
  <c r="AE41" i="5"/>
  <c r="AE42" i="5"/>
  <c r="AE43" i="5"/>
  <c r="AE44" i="5"/>
  <c r="AE45" i="5"/>
  <c r="AE46" i="5"/>
  <c r="AE47" i="5"/>
  <c r="AE48" i="5"/>
  <c r="AE49" i="5"/>
  <c r="AE50" i="5"/>
  <c r="AE51" i="5"/>
  <c r="AE52" i="5"/>
  <c r="AE53" i="5"/>
  <c r="AE54" i="5"/>
  <c r="AE55" i="5"/>
  <c r="AE56" i="5"/>
  <c r="AE57" i="5"/>
  <c r="AF41" i="5"/>
  <c r="AF42" i="5"/>
  <c r="AE37" i="20" s="1"/>
  <c r="AF43" i="5"/>
  <c r="AF44" i="5"/>
  <c r="AF45" i="5"/>
  <c r="AF46" i="5"/>
  <c r="AF47" i="5"/>
  <c r="AF48" i="5"/>
  <c r="AF49" i="5"/>
  <c r="AE44" i="20" s="1"/>
  <c r="AF50" i="5"/>
  <c r="AF51" i="5"/>
  <c r="AF52" i="5"/>
  <c r="AF53" i="5"/>
  <c r="AE48" i="20" s="1"/>
  <c r="AF54" i="5"/>
  <c r="AF55" i="5"/>
  <c r="AF56" i="5"/>
  <c r="AF57" i="5"/>
  <c r="AE52" i="20" s="1"/>
  <c r="AG41" i="5"/>
  <c r="AG42" i="5"/>
  <c r="AG43" i="5"/>
  <c r="AG44" i="5"/>
  <c r="AF39" i="20" s="1"/>
  <c r="AG45" i="5"/>
  <c r="AG46" i="5"/>
  <c r="AG47" i="5"/>
  <c r="AG48" i="5"/>
  <c r="AF43" i="20" s="1"/>
  <c r="AG49" i="5"/>
  <c r="AG50" i="5"/>
  <c r="AG51" i="5"/>
  <c r="AG52" i="5"/>
  <c r="AF47" i="20" s="1"/>
  <c r="AG53" i="5"/>
  <c r="AG54" i="5"/>
  <c r="AG55" i="5"/>
  <c r="AG56" i="5"/>
  <c r="AF51" i="20" s="1"/>
  <c r="AG57" i="5"/>
  <c r="AH41" i="5"/>
  <c r="AH42" i="5"/>
  <c r="AH43" i="5"/>
  <c r="AG38" i="20" s="1"/>
  <c r="AH44" i="5"/>
  <c r="AH45" i="5"/>
  <c r="AH46" i="5"/>
  <c r="AH47" i="5"/>
  <c r="AG42" i="20" s="1"/>
  <c r="AH48" i="5"/>
  <c r="AH49" i="5"/>
  <c r="AH50" i="5"/>
  <c r="AH51" i="5"/>
  <c r="AG46" i="20" s="1"/>
  <c r="AH52" i="5"/>
  <c r="AH53" i="5"/>
  <c r="AH54" i="5"/>
  <c r="AH55" i="5"/>
  <c r="AG50" i="20" s="1"/>
  <c r="AH56" i="5"/>
  <c r="AH57" i="5"/>
  <c r="AI41" i="5"/>
  <c r="AI42" i="5"/>
  <c r="AH37" i="20" s="1"/>
  <c r="AI43" i="5"/>
  <c r="AI44" i="5"/>
  <c r="AH39" i="20" s="1"/>
  <c r="AI45" i="5"/>
  <c r="AI46" i="5"/>
  <c r="AH41" i="20" s="1"/>
  <c r="AI47" i="5"/>
  <c r="AI48" i="5"/>
  <c r="AI49" i="5"/>
  <c r="AI50" i="5"/>
  <c r="AH45" i="20" s="1"/>
  <c r="AI51" i="5"/>
  <c r="AI52" i="5"/>
  <c r="AI53" i="5"/>
  <c r="AI54" i="5"/>
  <c r="AH49" i="20" s="1"/>
  <c r="AI55" i="5"/>
  <c r="AI56" i="5"/>
  <c r="AI57" i="5"/>
  <c r="AJ41" i="5"/>
  <c r="AJ42" i="5"/>
  <c r="AJ43" i="5"/>
  <c r="AI38" i="20" s="1"/>
  <c r="AJ44" i="5"/>
  <c r="AJ45" i="5"/>
  <c r="AJ46" i="5"/>
  <c r="AJ47" i="5"/>
  <c r="AJ48" i="5"/>
  <c r="AJ49" i="5"/>
  <c r="AI44" i="20" s="1"/>
  <c r="AJ50" i="5"/>
  <c r="AJ51" i="5"/>
  <c r="AJ52" i="5"/>
  <c r="AJ53" i="5"/>
  <c r="AI48" i="20" s="1"/>
  <c r="AJ54" i="5"/>
  <c r="AJ55" i="5"/>
  <c r="AJ56" i="5"/>
  <c r="AJ57" i="5"/>
  <c r="AI52" i="20" s="1"/>
  <c r="AK41" i="5"/>
  <c r="AK42" i="5"/>
  <c r="AJ37" i="20" s="1"/>
  <c r="AK43" i="5"/>
  <c r="AK44" i="5"/>
  <c r="AJ39" i="20" s="1"/>
  <c r="AK45" i="5"/>
  <c r="AK46" i="5"/>
  <c r="AK47" i="5"/>
  <c r="AK48" i="5"/>
  <c r="AJ43" i="20" s="1"/>
  <c r="AK49" i="5"/>
  <c r="AK50" i="5"/>
  <c r="AK51" i="5"/>
  <c r="AK52" i="5"/>
  <c r="AJ47" i="20" s="1"/>
  <c r="AK53" i="5"/>
  <c r="AK54" i="5"/>
  <c r="AK55" i="5"/>
  <c r="AK56" i="5"/>
  <c r="AJ51" i="20" s="1"/>
  <c r="AK57" i="5"/>
  <c r="AL41" i="5"/>
  <c r="AK36" i="20" s="1"/>
  <c r="AL42" i="5"/>
  <c r="AL43" i="5"/>
  <c r="AK38" i="20" s="1"/>
  <c r="AL44" i="5"/>
  <c r="AL45" i="5"/>
  <c r="AL46" i="5"/>
  <c r="AL47" i="5"/>
  <c r="AK42" i="20" s="1"/>
  <c r="AL48" i="5"/>
  <c r="AL49" i="5"/>
  <c r="AL50" i="5"/>
  <c r="AL51" i="5"/>
  <c r="AK46" i="20" s="1"/>
  <c r="AL52" i="5"/>
  <c r="AL53" i="5"/>
  <c r="AL54" i="5"/>
  <c r="AL55" i="5"/>
  <c r="AK50" i="20" s="1"/>
  <c r="AL56" i="5"/>
  <c r="AL57" i="5"/>
  <c r="AM41" i="5"/>
  <c r="AM42" i="5"/>
  <c r="AL37" i="20" s="1"/>
  <c r="AM43" i="5"/>
  <c r="AM44" i="5"/>
  <c r="AM45" i="5"/>
  <c r="AM46" i="5"/>
  <c r="AL41" i="20" s="1"/>
  <c r="AM47" i="5"/>
  <c r="AM48" i="5"/>
  <c r="AM49" i="5"/>
  <c r="AM50" i="5"/>
  <c r="AL45" i="20" s="1"/>
  <c r="AM51" i="5"/>
  <c r="AM52" i="5"/>
  <c r="AM53" i="5"/>
  <c r="AM54" i="5"/>
  <c r="AL49" i="20" s="1"/>
  <c r="AM55" i="5"/>
  <c r="AM56" i="5"/>
  <c r="AM57" i="5"/>
  <c r="AN41" i="5"/>
  <c r="AN42" i="5"/>
  <c r="AN43" i="5"/>
  <c r="AM38" i="20" s="1"/>
  <c r="AN44" i="5"/>
  <c r="AN45" i="5"/>
  <c r="AN46" i="5"/>
  <c r="AN47" i="5"/>
  <c r="AN48" i="5"/>
  <c r="AN49" i="5"/>
  <c r="AM44" i="20" s="1"/>
  <c r="AN50" i="5"/>
  <c r="AN51" i="5"/>
  <c r="AN52" i="5"/>
  <c r="AN53" i="5"/>
  <c r="AM48" i="20" s="1"/>
  <c r="AN54" i="5"/>
  <c r="AN55" i="5"/>
  <c r="AN56" i="5"/>
  <c r="AN57" i="5"/>
  <c r="AM52" i="20" s="1"/>
  <c r="AO41" i="5"/>
  <c r="AO42" i="5"/>
  <c r="AN37" i="20" s="1"/>
  <c r="AO43" i="5"/>
  <c r="AO44" i="5"/>
  <c r="AN39" i="20" s="1"/>
  <c r="AO45" i="5"/>
  <c r="AO46" i="5"/>
  <c r="AO47" i="5"/>
  <c r="AO48" i="5"/>
  <c r="AN43" i="20" s="1"/>
  <c r="AO49" i="5"/>
  <c r="AO50" i="5"/>
  <c r="AO51" i="5"/>
  <c r="AO52" i="5"/>
  <c r="AN47" i="20" s="1"/>
  <c r="AO53" i="5"/>
  <c r="AO54" i="5"/>
  <c r="AO55" i="5"/>
  <c r="AO56" i="5"/>
  <c r="AN51" i="20" s="1"/>
  <c r="AO57" i="5"/>
  <c r="AP41" i="5"/>
  <c r="AO36" i="20" s="1"/>
  <c r="AP42" i="5"/>
  <c r="AP43" i="5"/>
  <c r="AO38" i="20" s="1"/>
  <c r="AP44" i="5"/>
  <c r="AP45" i="5"/>
  <c r="AP46" i="5"/>
  <c r="AP47" i="5"/>
  <c r="AO42" i="20" s="1"/>
  <c r="AP48" i="5"/>
  <c r="AP49" i="5"/>
  <c r="AP50" i="5"/>
  <c r="AP51" i="5"/>
  <c r="AO46" i="20" s="1"/>
  <c r="AP52" i="5"/>
  <c r="AP53" i="5"/>
  <c r="AP54" i="5"/>
  <c r="AP55" i="5"/>
  <c r="AO50" i="20" s="1"/>
  <c r="AP56" i="5"/>
  <c r="AP57" i="5"/>
  <c r="AQ41" i="5"/>
  <c r="AQ42" i="5"/>
  <c r="AP37" i="20" s="1"/>
  <c r="AQ43" i="5"/>
  <c r="AQ44" i="5"/>
  <c r="AQ45" i="5"/>
  <c r="AQ46" i="5"/>
  <c r="AP41" i="20" s="1"/>
  <c r="AQ47" i="5"/>
  <c r="AQ48" i="5"/>
  <c r="AQ49" i="5"/>
  <c r="AQ50" i="5"/>
  <c r="AP45" i="20" s="1"/>
  <c r="AQ51" i="5"/>
  <c r="AQ52" i="5"/>
  <c r="AQ53" i="5"/>
  <c r="AQ54" i="5"/>
  <c r="AP49" i="20" s="1"/>
  <c r="AQ55" i="5"/>
  <c r="AQ56" i="5"/>
  <c r="AQ57" i="5"/>
  <c r="AR41" i="5"/>
  <c r="AR42" i="5"/>
  <c r="AQ37" i="20" s="1"/>
  <c r="AR43" i="5"/>
  <c r="AQ38" i="20" s="1"/>
  <c r="AR44" i="5"/>
  <c r="AR45" i="5"/>
  <c r="AR46" i="5"/>
  <c r="AR47" i="5"/>
  <c r="AR48" i="5"/>
  <c r="AR49" i="5"/>
  <c r="AQ44" i="20" s="1"/>
  <c r="AR50" i="5"/>
  <c r="AR51" i="5"/>
  <c r="AR52" i="5"/>
  <c r="AR53" i="5"/>
  <c r="AQ48" i="20" s="1"/>
  <c r="AR54" i="5"/>
  <c r="AR55" i="5"/>
  <c r="AR56" i="5"/>
  <c r="AR57" i="5"/>
  <c r="AQ52" i="20" s="1"/>
  <c r="AS41" i="5"/>
  <c r="AS42" i="5"/>
  <c r="AR37" i="20" s="1"/>
  <c r="AS43" i="5"/>
  <c r="AS44" i="5"/>
  <c r="AR39" i="20" s="1"/>
  <c r="AS45" i="5"/>
  <c r="AS46" i="5"/>
  <c r="AS47" i="5"/>
  <c r="AS48" i="5"/>
  <c r="AR43" i="20" s="1"/>
  <c r="AS49" i="5"/>
  <c r="AS50" i="5"/>
  <c r="AS51" i="5"/>
  <c r="AS52" i="5"/>
  <c r="AR47" i="20" s="1"/>
  <c r="AS53" i="5"/>
  <c r="AS54" i="5"/>
  <c r="AS55" i="5"/>
  <c r="AS56" i="5"/>
  <c r="AR51" i="20" s="1"/>
  <c r="AS57" i="5"/>
  <c r="AT41" i="5"/>
  <c r="AS36" i="20" s="1"/>
  <c r="AT42" i="5"/>
  <c r="AT43" i="5"/>
  <c r="AS38" i="20" s="1"/>
  <c r="AT44" i="5"/>
  <c r="AT45" i="5"/>
  <c r="AT46" i="5"/>
  <c r="AT47" i="5"/>
  <c r="AS42" i="20" s="1"/>
  <c r="AT48" i="5"/>
  <c r="AT49" i="5"/>
  <c r="AT50" i="5"/>
  <c r="AT51" i="5"/>
  <c r="AS46" i="20" s="1"/>
  <c r="AT52" i="5"/>
  <c r="AT53" i="5"/>
  <c r="AT54" i="5"/>
  <c r="AT55" i="5"/>
  <c r="AS50" i="20" s="1"/>
  <c r="AT56" i="5"/>
  <c r="AT57" i="5"/>
  <c r="AU41" i="5"/>
  <c r="AU42" i="5"/>
  <c r="AT37" i="20" s="1"/>
  <c r="AU43" i="5"/>
  <c r="AU44" i="5"/>
  <c r="AU45" i="5"/>
  <c r="AU46" i="5"/>
  <c r="AT41" i="20" s="1"/>
  <c r="AU47" i="5"/>
  <c r="AU48" i="5"/>
  <c r="AU49" i="5"/>
  <c r="AU50" i="5"/>
  <c r="AT45" i="20" s="1"/>
  <c r="AU51" i="5"/>
  <c r="AU52" i="5"/>
  <c r="AU53" i="5"/>
  <c r="AU54" i="5"/>
  <c r="AT49" i="20" s="1"/>
  <c r="AU55" i="5"/>
  <c r="AU56" i="5"/>
  <c r="AU57" i="5"/>
  <c r="AW41" i="5"/>
  <c r="AW42" i="5"/>
  <c r="AW43" i="5"/>
  <c r="AV38" i="20" s="1"/>
  <c r="AW44" i="5"/>
  <c r="AW45" i="5"/>
  <c r="AV40" i="20" s="1"/>
  <c r="AW46" i="5"/>
  <c r="AW47" i="5"/>
  <c r="AW48" i="5"/>
  <c r="AW49" i="5"/>
  <c r="AV44" i="20" s="1"/>
  <c r="AW50" i="5"/>
  <c r="AW51" i="5"/>
  <c r="AW52" i="5"/>
  <c r="AW53" i="5"/>
  <c r="AV48" i="20" s="1"/>
  <c r="AW54" i="5"/>
  <c r="AW55" i="5"/>
  <c r="AW56" i="5"/>
  <c r="AW57" i="5"/>
  <c r="AV52" i="20" s="1"/>
  <c r="AX41" i="5"/>
  <c r="AX42" i="5"/>
  <c r="AW37" i="20" s="1"/>
  <c r="AX43" i="5"/>
  <c r="AX44" i="5"/>
  <c r="AW39" i="20" s="1"/>
  <c r="AX45" i="5"/>
  <c r="AX46" i="5"/>
  <c r="AX47" i="5"/>
  <c r="AX48" i="5"/>
  <c r="AW43" i="20" s="1"/>
  <c r="AX49" i="5"/>
  <c r="AX50" i="5"/>
  <c r="AX51" i="5"/>
  <c r="AX52" i="5"/>
  <c r="AX53" i="5"/>
  <c r="AX54" i="5"/>
  <c r="AX55" i="5"/>
  <c r="AX56" i="5"/>
  <c r="AW51" i="20" s="1"/>
  <c r="AX57" i="5"/>
  <c r="AY41" i="5"/>
  <c r="AX36" i="20" s="1"/>
  <c r="AY42" i="5"/>
  <c r="AY43" i="5"/>
  <c r="AX38" i="20" s="1"/>
  <c r="AY44" i="5"/>
  <c r="AY45" i="5"/>
  <c r="AY46" i="5"/>
  <c r="AY47" i="5"/>
  <c r="AX42" i="20" s="1"/>
  <c r="AY48" i="5"/>
  <c r="AY49" i="5"/>
  <c r="AY50" i="5"/>
  <c r="AY51" i="5"/>
  <c r="AX46" i="20" s="1"/>
  <c r="AY52" i="5"/>
  <c r="AY53" i="5"/>
  <c r="AY54" i="5"/>
  <c r="AY55" i="5"/>
  <c r="AX50" i="20" s="1"/>
  <c r="AY56" i="5"/>
  <c r="AY57" i="5"/>
  <c r="AZ41" i="5"/>
  <c r="AZ42" i="5"/>
  <c r="AY37" i="20" s="1"/>
  <c r="AZ43" i="5"/>
  <c r="AZ44" i="5"/>
  <c r="AZ45" i="5"/>
  <c r="AZ46" i="5"/>
  <c r="AY41" i="20" s="1"/>
  <c r="AZ47" i="5"/>
  <c r="AZ48" i="5"/>
  <c r="AZ49" i="5"/>
  <c r="AZ50" i="5"/>
  <c r="AY45" i="20" s="1"/>
  <c r="AZ51" i="5"/>
  <c r="AZ52" i="5"/>
  <c r="AZ53" i="5"/>
  <c r="AZ54" i="5"/>
  <c r="AY49" i="20" s="1"/>
  <c r="AZ55" i="5"/>
  <c r="AZ56" i="5"/>
  <c r="AZ57" i="5"/>
  <c r="BA41" i="5"/>
  <c r="BA42" i="5"/>
  <c r="BA43" i="5"/>
  <c r="BA44" i="5"/>
  <c r="BA45" i="5"/>
  <c r="AZ40" i="20" s="1"/>
  <c r="BA46" i="5"/>
  <c r="BA47" i="5"/>
  <c r="BA48" i="5"/>
  <c r="BA49" i="5"/>
  <c r="AZ44" i="20" s="1"/>
  <c r="BA50" i="5"/>
  <c r="BA51" i="5"/>
  <c r="BA52" i="5"/>
  <c r="BA53" i="5"/>
  <c r="AZ48" i="20" s="1"/>
  <c r="BA54" i="5"/>
  <c r="BA55" i="5"/>
  <c r="BA56" i="5"/>
  <c r="BA57" i="5"/>
  <c r="AZ52" i="20" s="1"/>
  <c r="BB41" i="5"/>
  <c r="BB42" i="5"/>
  <c r="BB43" i="5"/>
  <c r="BB44" i="5"/>
  <c r="BA39" i="20" s="1"/>
  <c r="BB45" i="5"/>
  <c r="BB46" i="5"/>
  <c r="BB47" i="5"/>
  <c r="BB48" i="5"/>
  <c r="BA43" i="20" s="1"/>
  <c r="BB49" i="5"/>
  <c r="BB50" i="5"/>
  <c r="BB51" i="5"/>
  <c r="BB52" i="5"/>
  <c r="BB53" i="5"/>
  <c r="BB54" i="5"/>
  <c r="BB55" i="5"/>
  <c r="BB56" i="5"/>
  <c r="BA51" i="20" s="1"/>
  <c r="BB57" i="5"/>
  <c r="BC41" i="5"/>
  <c r="BB36" i="20" s="1"/>
  <c r="BC42" i="5"/>
  <c r="BC43" i="5"/>
  <c r="BB38" i="20" s="1"/>
  <c r="BC44" i="5"/>
  <c r="BC45" i="5"/>
  <c r="BC46" i="5"/>
  <c r="BC47" i="5"/>
  <c r="BB42" i="20" s="1"/>
  <c r="BC48" i="5"/>
  <c r="BC49" i="5"/>
  <c r="BC50" i="5"/>
  <c r="BC51" i="5"/>
  <c r="BB46" i="20" s="1"/>
  <c r="BC52" i="5"/>
  <c r="BC53" i="5"/>
  <c r="BC54" i="5"/>
  <c r="BC55" i="5"/>
  <c r="BB50" i="20" s="1"/>
  <c r="BC56" i="5"/>
  <c r="BC57" i="5"/>
  <c r="BD41" i="5"/>
  <c r="BD42" i="5"/>
  <c r="BC37" i="20" s="1"/>
  <c r="BD43" i="5"/>
  <c r="BD44" i="5"/>
  <c r="BD45" i="5"/>
  <c r="BD46" i="5"/>
  <c r="BC41" i="20" s="1"/>
  <c r="BD47" i="5"/>
  <c r="BD48" i="5"/>
  <c r="BD49" i="5"/>
  <c r="BD50" i="5"/>
  <c r="BC45" i="20" s="1"/>
  <c r="BD51" i="5"/>
  <c r="BD52" i="5"/>
  <c r="BD53" i="5"/>
  <c r="BD54" i="5"/>
  <c r="BC49" i="20" s="1"/>
  <c r="BD55" i="5"/>
  <c r="BD56" i="5"/>
  <c r="BD57" i="5"/>
  <c r="BE41" i="5"/>
  <c r="BE42" i="5"/>
  <c r="BD37" i="20" s="1"/>
  <c r="BE43" i="5"/>
  <c r="BD38" i="20" s="1"/>
  <c r="BE44" i="5"/>
  <c r="BE45" i="5"/>
  <c r="BD40" i="20" s="1"/>
  <c r="BE46" i="5"/>
  <c r="BE47" i="5"/>
  <c r="BE48" i="5"/>
  <c r="BE49" i="5"/>
  <c r="BD44" i="20" s="1"/>
  <c r="BE50" i="5"/>
  <c r="BE51" i="5"/>
  <c r="BE52" i="5"/>
  <c r="BE53" i="5"/>
  <c r="BD48" i="20" s="1"/>
  <c r="BE54" i="5"/>
  <c r="BE55" i="5"/>
  <c r="BE56" i="5"/>
  <c r="BE57" i="5"/>
  <c r="BD52" i="20" s="1"/>
  <c r="BF41" i="5"/>
  <c r="BF42" i="5"/>
  <c r="BE37" i="20" s="1"/>
  <c r="BF43" i="5"/>
  <c r="BF44" i="5"/>
  <c r="BE39" i="20" s="1"/>
  <c r="BF45" i="5"/>
  <c r="BF46" i="5"/>
  <c r="BF47" i="5"/>
  <c r="BF48" i="5"/>
  <c r="BE43" i="20" s="1"/>
  <c r="BF49" i="5"/>
  <c r="BF50" i="5"/>
  <c r="BF51" i="5"/>
  <c r="BF52" i="5"/>
  <c r="BF53" i="5"/>
  <c r="BF54" i="5"/>
  <c r="BF55" i="5"/>
  <c r="BF56" i="5"/>
  <c r="BE51" i="20" s="1"/>
  <c r="BF57" i="5"/>
  <c r="BG41" i="5"/>
  <c r="BF36" i="20" s="1"/>
  <c r="BG42" i="5"/>
  <c r="BG43" i="5"/>
  <c r="BF38" i="20" s="1"/>
  <c r="BG44" i="5"/>
  <c r="BG45" i="5"/>
  <c r="BG46" i="5"/>
  <c r="BG47" i="5"/>
  <c r="BF42" i="20" s="1"/>
  <c r="BG48" i="5"/>
  <c r="BG49" i="5"/>
  <c r="BG50" i="5"/>
  <c r="BG51" i="5"/>
  <c r="BF46" i="20" s="1"/>
  <c r="BG52" i="5"/>
  <c r="BG53" i="5"/>
  <c r="BG54" i="5"/>
  <c r="BG55" i="5"/>
  <c r="BF50" i="20" s="1"/>
  <c r="BG56" i="5"/>
  <c r="BG57" i="5"/>
  <c r="BH41" i="5"/>
  <c r="BH42" i="5"/>
  <c r="BG37" i="20" s="1"/>
  <c r="BH43" i="5"/>
  <c r="BH44" i="5"/>
  <c r="BH45" i="5"/>
  <c r="BH46" i="5"/>
  <c r="BG41" i="20" s="1"/>
  <c r="BH47" i="5"/>
  <c r="BH48" i="5"/>
  <c r="BH49" i="5"/>
  <c r="BH50" i="5"/>
  <c r="BG45" i="20" s="1"/>
  <c r="BH51" i="5"/>
  <c r="BH52" i="5"/>
  <c r="BH53" i="5"/>
  <c r="BH54" i="5"/>
  <c r="BG49" i="20" s="1"/>
  <c r="BH55" i="5"/>
  <c r="BH56" i="5"/>
  <c r="BH57" i="5"/>
  <c r="BI41" i="5"/>
  <c r="BI42" i="5"/>
  <c r="BI43" i="5"/>
  <c r="BI44" i="5"/>
  <c r="BI45" i="5"/>
  <c r="BH40" i="20" s="1"/>
  <c r="BI46" i="5"/>
  <c r="BI47" i="5"/>
  <c r="BI48" i="5"/>
  <c r="BI49" i="5"/>
  <c r="BH44" i="20" s="1"/>
  <c r="BI50" i="5"/>
  <c r="BI51" i="5"/>
  <c r="BI52" i="5"/>
  <c r="BI53" i="5"/>
  <c r="BH48" i="20" s="1"/>
  <c r="BI54" i="5"/>
  <c r="BI55" i="5"/>
  <c r="BI56" i="5"/>
  <c r="BI57" i="5"/>
  <c r="BH52" i="20" s="1"/>
  <c r="BJ41" i="5"/>
  <c r="BI36" i="20" s="1"/>
  <c r="BJ42" i="5"/>
  <c r="BJ43" i="5"/>
  <c r="BJ44" i="5"/>
  <c r="BI39" i="20" s="1"/>
  <c r="BJ45" i="5"/>
  <c r="BJ46" i="5"/>
  <c r="BJ47" i="5"/>
  <c r="BJ48" i="5"/>
  <c r="BI43" i="20" s="1"/>
  <c r="BJ49" i="5"/>
  <c r="BJ50" i="5"/>
  <c r="BJ51" i="5"/>
  <c r="BJ52" i="5"/>
  <c r="BJ53" i="5"/>
  <c r="BJ54" i="5"/>
  <c r="BJ55" i="5"/>
  <c r="BJ56" i="5"/>
  <c r="BI51" i="20" s="1"/>
  <c r="BJ57" i="5"/>
  <c r="BK41" i="5"/>
  <c r="BJ36" i="20" s="1"/>
  <c r="BK42" i="5"/>
  <c r="BK43" i="5"/>
  <c r="BJ38" i="20" s="1"/>
  <c r="BK44" i="5"/>
  <c r="BK45" i="5"/>
  <c r="BK46" i="5"/>
  <c r="BK47" i="5"/>
  <c r="BJ42" i="20" s="1"/>
  <c r="BK48" i="5"/>
  <c r="BK49" i="5"/>
  <c r="BK50" i="5"/>
  <c r="BK51" i="5"/>
  <c r="BJ46" i="20" s="1"/>
  <c r="BK52" i="5"/>
  <c r="BK53" i="5"/>
  <c r="BK54" i="5"/>
  <c r="BK55" i="5"/>
  <c r="BJ50" i="20" s="1"/>
  <c r="BK56" i="5"/>
  <c r="BK57" i="5"/>
  <c r="BL41" i="5"/>
  <c r="BL42" i="5"/>
  <c r="BK37" i="20" s="1"/>
  <c r="BL43" i="5"/>
  <c r="BL44" i="5"/>
  <c r="BL45" i="5"/>
  <c r="BL46" i="5"/>
  <c r="BK41" i="20" s="1"/>
  <c r="BL47" i="5"/>
  <c r="BL48" i="5"/>
  <c r="BL49" i="5"/>
  <c r="BL50" i="5"/>
  <c r="BK45" i="20" s="1"/>
  <c r="BL51" i="5"/>
  <c r="BL52" i="5"/>
  <c r="BL53" i="5"/>
  <c r="BL54" i="5"/>
  <c r="BK49" i="20" s="1"/>
  <c r="BL55" i="5"/>
  <c r="BL56" i="5"/>
  <c r="BL57" i="5"/>
  <c r="BM41" i="5"/>
  <c r="BM42" i="5"/>
  <c r="BM43" i="5"/>
  <c r="BL38" i="20" s="1"/>
  <c r="BM44" i="5"/>
  <c r="BM45" i="5"/>
  <c r="BL40" i="20" s="1"/>
  <c r="BM46" i="5"/>
  <c r="BM47" i="5"/>
  <c r="BM48" i="5"/>
  <c r="BM49" i="5"/>
  <c r="BL44" i="20" s="1"/>
  <c r="BM50" i="5"/>
  <c r="BM51" i="5"/>
  <c r="BM52" i="5"/>
  <c r="BM53" i="5"/>
  <c r="BL48" i="20" s="1"/>
  <c r="BM54" i="5"/>
  <c r="BM55" i="5"/>
  <c r="BM56" i="5"/>
  <c r="BM57" i="5"/>
  <c r="BL52" i="20" s="1"/>
  <c r="C58" i="5"/>
  <c r="D58" i="5"/>
  <c r="E58" i="5"/>
  <c r="F58" i="5"/>
  <c r="E53" i="20" s="1"/>
  <c r="G58" i="5"/>
  <c r="H58" i="5"/>
  <c r="I58" i="5"/>
  <c r="J58" i="5"/>
  <c r="I53" i="20" s="1"/>
  <c r="K58" i="5"/>
  <c r="L58" i="5"/>
  <c r="M58" i="5"/>
  <c r="N58" i="5"/>
  <c r="M53" i="20" s="1"/>
  <c r="O58" i="5"/>
  <c r="P58" i="5"/>
  <c r="Q58" i="5"/>
  <c r="R58" i="5"/>
  <c r="Q53" i="20" s="1"/>
  <c r="S58" i="5"/>
  <c r="T58" i="5"/>
  <c r="U58" i="5"/>
  <c r="V58" i="5"/>
  <c r="U53" i="20" s="1"/>
  <c r="W58" i="5"/>
  <c r="X58" i="5"/>
  <c r="Y58" i="5"/>
  <c r="Z58" i="5"/>
  <c r="Y53" i="20" s="1"/>
  <c r="AA58" i="5"/>
  <c r="AB58" i="5"/>
  <c r="AC58" i="5"/>
  <c r="AD58" i="5"/>
  <c r="AC53" i="20" s="1"/>
  <c r="AE58" i="5"/>
  <c r="AF58" i="5"/>
  <c r="AG58" i="5"/>
  <c r="AH58" i="5"/>
  <c r="AG53" i="20" s="1"/>
  <c r="AI58" i="5"/>
  <c r="AJ58" i="5"/>
  <c r="AK58" i="5"/>
  <c r="AL58" i="5"/>
  <c r="AK53" i="20" s="1"/>
  <c r="AM58" i="5"/>
  <c r="AN58" i="5"/>
  <c r="AO58" i="5"/>
  <c r="AP58" i="5"/>
  <c r="AO53" i="20" s="1"/>
  <c r="AQ58" i="5"/>
  <c r="AR58" i="5"/>
  <c r="AS58" i="5"/>
  <c r="AT58" i="5"/>
  <c r="AS53" i="20" s="1"/>
  <c r="AU58" i="5"/>
  <c r="AW58" i="5"/>
  <c r="AX58" i="5"/>
  <c r="AY58" i="5"/>
  <c r="AX53" i="20" s="1"/>
  <c r="AZ58" i="5"/>
  <c r="BA58" i="5"/>
  <c r="BB58" i="5"/>
  <c r="BC58" i="5"/>
  <c r="BB53" i="20" s="1"/>
  <c r="BD58" i="5"/>
  <c r="BE58" i="5"/>
  <c r="BF58" i="5"/>
  <c r="BG58" i="5"/>
  <c r="BF53" i="20" s="1"/>
  <c r="BH58" i="5"/>
  <c r="BI58" i="5"/>
  <c r="BJ58" i="5"/>
  <c r="BK58" i="5"/>
  <c r="BJ53" i="20" s="1"/>
  <c r="BL58" i="5"/>
  <c r="BM58" i="5"/>
  <c r="R14" i="25"/>
  <c r="T14" i="25"/>
  <c r="S14" i="25"/>
  <c r="S10" i="25"/>
  <c r="Q14" i="25"/>
  <c r="Q10" i="25"/>
  <c r="P14" i="25"/>
  <c r="O14" i="25"/>
  <c r="N14" i="25"/>
  <c r="N13" i="25"/>
  <c r="M14" i="25"/>
  <c r="L14" i="25"/>
  <c r="L13" i="25"/>
  <c r="K14" i="25"/>
  <c r="J14" i="25"/>
  <c r="I14" i="25"/>
  <c r="I10" i="25"/>
  <c r="H14" i="25"/>
  <c r="G14" i="25"/>
  <c r="F14" i="25"/>
  <c r="F10" i="25"/>
  <c r="E14" i="25"/>
  <c r="BB19" i="5"/>
  <c r="BC19" i="5"/>
  <c r="BA19" i="5"/>
  <c r="AX19" i="5"/>
  <c r="AW14" i="20" s="1"/>
  <c r="AY19" i="5"/>
  <c r="AW19" i="5"/>
  <c r="C20" i="5"/>
  <c r="D20" i="5"/>
  <c r="E20" i="5"/>
  <c r="F20" i="5"/>
  <c r="G20" i="5"/>
  <c r="H20" i="5"/>
  <c r="I20" i="5"/>
  <c r="J20" i="5"/>
  <c r="K20" i="5"/>
  <c r="L20" i="5"/>
  <c r="M20" i="5"/>
  <c r="N20" i="5"/>
  <c r="O20" i="5"/>
  <c r="P20" i="5"/>
  <c r="Q20" i="5"/>
  <c r="R20" i="5"/>
  <c r="S20" i="5"/>
  <c r="T20" i="5"/>
  <c r="G10" i="25" s="1"/>
  <c r="U20" i="5"/>
  <c r="V20" i="5"/>
  <c r="W20" i="5"/>
  <c r="X20" i="5"/>
  <c r="Y20" i="5"/>
  <c r="Z20" i="5"/>
  <c r="AA20" i="5"/>
  <c r="AB20" i="5"/>
  <c r="AC20" i="5"/>
  <c r="AD20" i="5"/>
  <c r="AE20" i="5"/>
  <c r="AF20" i="5"/>
  <c r="AE15" i="20" s="1"/>
  <c r="AG20" i="5"/>
  <c r="AH20" i="5"/>
  <c r="AG15" i="20" s="1"/>
  <c r="AI20" i="5"/>
  <c r="AJ20" i="5"/>
  <c r="AK20" i="5"/>
  <c r="AL20" i="5"/>
  <c r="AK15" i="20" s="1"/>
  <c r="AM20" i="5"/>
  <c r="AN20" i="5"/>
  <c r="AO20" i="5"/>
  <c r="AP20" i="5"/>
  <c r="AO15" i="20" s="1"/>
  <c r="AQ20" i="5"/>
  <c r="AR20" i="5"/>
  <c r="AS20" i="5"/>
  <c r="AT20" i="5"/>
  <c r="AS15" i="20" s="1"/>
  <c r="AU20" i="5"/>
  <c r="AV20" i="5"/>
  <c r="K10" i="25" s="1"/>
  <c r="AW20" i="5"/>
  <c r="AX20" i="5"/>
  <c r="AY20" i="5"/>
  <c r="AZ20" i="5"/>
  <c r="BA20" i="5"/>
  <c r="BB20" i="5"/>
  <c r="BA15" i="20" s="1"/>
  <c r="BC20" i="5"/>
  <c r="BD20" i="5"/>
  <c r="N10" i="25" s="1"/>
  <c r="BE20" i="5"/>
  <c r="O10" i="25" s="1"/>
  <c r="BF20" i="5"/>
  <c r="D77" i="46"/>
  <c r="E19" i="47"/>
  <c r="C28" i="24"/>
  <c r="C35" i="24"/>
  <c r="C45" i="24"/>
  <c r="C46" i="24"/>
  <c r="I9" i="16"/>
  <c r="I11" i="16" s="1"/>
  <c r="I10" i="16"/>
  <c r="AI9" i="16"/>
  <c r="AI10" i="16"/>
  <c r="AS9" i="16"/>
  <c r="AS11" i="16" s="1"/>
  <c r="AS10" i="16"/>
  <c r="AV9" i="16"/>
  <c r="AV10" i="16"/>
  <c r="BF9" i="16"/>
  <c r="BF11" i="16" s="1"/>
  <c r="BF10" i="16"/>
  <c r="AW9" i="16"/>
  <c r="AX9" i="16"/>
  <c r="AY9" i="16"/>
  <c r="BA9" i="16"/>
  <c r="BB9" i="16"/>
  <c r="BC9" i="16"/>
  <c r="BD9" i="16"/>
  <c r="BE9" i="16"/>
  <c r="AW10" i="16"/>
  <c r="AX10" i="16"/>
  <c r="AY10" i="16"/>
  <c r="BA10" i="16"/>
  <c r="BB10" i="16"/>
  <c r="BC10" i="16"/>
  <c r="BD10" i="16"/>
  <c r="BE10" i="16"/>
  <c r="D48" i="49"/>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M93" i="5"/>
  <c r="BM94" i="5"/>
  <c r="BM95" i="5"/>
  <c r="BM96" i="5"/>
  <c r="D98" i="5"/>
  <c r="D99" i="5"/>
  <c r="D100" i="5"/>
  <c r="D101" i="5"/>
  <c r="E98" i="5"/>
  <c r="E99" i="5"/>
  <c r="E100" i="5"/>
  <c r="E101" i="5"/>
  <c r="F98" i="5"/>
  <c r="F99" i="5"/>
  <c r="F100" i="5"/>
  <c r="F101" i="5"/>
  <c r="G98" i="5"/>
  <c r="G99" i="5"/>
  <c r="G100" i="5"/>
  <c r="G101" i="5"/>
  <c r="H98" i="5"/>
  <c r="H99" i="5"/>
  <c r="H100" i="5"/>
  <c r="H101" i="5"/>
  <c r="I98" i="5"/>
  <c r="I99" i="5"/>
  <c r="I100" i="5"/>
  <c r="I101" i="5"/>
  <c r="J98" i="5"/>
  <c r="J99" i="5"/>
  <c r="J100" i="5"/>
  <c r="J101" i="5"/>
  <c r="K98" i="5"/>
  <c r="K99" i="5"/>
  <c r="K100" i="5"/>
  <c r="K101" i="5"/>
  <c r="L98" i="5"/>
  <c r="L99" i="5"/>
  <c r="L100" i="5"/>
  <c r="L101" i="5"/>
  <c r="M98" i="5"/>
  <c r="M99" i="5"/>
  <c r="M100" i="5"/>
  <c r="M101" i="5"/>
  <c r="N98" i="5"/>
  <c r="N99" i="5"/>
  <c r="N100" i="5"/>
  <c r="N101" i="5"/>
  <c r="O98" i="5"/>
  <c r="O99" i="5"/>
  <c r="O100" i="5"/>
  <c r="O101" i="5"/>
  <c r="P98" i="5"/>
  <c r="P99" i="5"/>
  <c r="P100" i="5"/>
  <c r="P101" i="5"/>
  <c r="Q98" i="5"/>
  <c r="Q99" i="5"/>
  <c r="Q100" i="5"/>
  <c r="Q101" i="5"/>
  <c r="R98" i="5"/>
  <c r="R99" i="5"/>
  <c r="R100" i="5"/>
  <c r="R101" i="5"/>
  <c r="S98" i="5"/>
  <c r="S99" i="5"/>
  <c r="S100" i="5"/>
  <c r="S101" i="5"/>
  <c r="T98" i="5"/>
  <c r="T99" i="5"/>
  <c r="T100" i="5"/>
  <c r="T101" i="5"/>
  <c r="T97" i="5"/>
  <c r="U98" i="5"/>
  <c r="U99" i="5"/>
  <c r="U100" i="5"/>
  <c r="U101" i="5"/>
  <c r="V98" i="5"/>
  <c r="V99" i="5"/>
  <c r="V100" i="5"/>
  <c r="V101" i="5"/>
  <c r="W98" i="5"/>
  <c r="W99" i="5"/>
  <c r="W100" i="5"/>
  <c r="W101" i="5"/>
  <c r="X98" i="5"/>
  <c r="X99" i="5"/>
  <c r="X100" i="5"/>
  <c r="X101" i="5"/>
  <c r="Y98" i="5"/>
  <c r="Y99" i="5"/>
  <c r="Y100" i="5"/>
  <c r="Y101" i="5"/>
  <c r="Z98" i="5"/>
  <c r="Z99" i="5"/>
  <c r="Z100" i="5"/>
  <c r="Z101" i="5"/>
  <c r="AA98" i="5"/>
  <c r="AA99" i="5"/>
  <c r="AA100" i="5"/>
  <c r="AA101" i="5"/>
  <c r="AB98" i="5"/>
  <c r="AB99" i="5"/>
  <c r="AB100" i="5"/>
  <c r="AB101" i="5"/>
  <c r="AC98" i="5"/>
  <c r="AC99" i="5"/>
  <c r="AC100" i="5"/>
  <c r="AC101" i="5"/>
  <c r="AD98" i="5"/>
  <c r="AD99" i="5"/>
  <c r="AD100" i="5"/>
  <c r="AD101" i="5"/>
  <c r="AE98" i="5"/>
  <c r="AE99" i="5"/>
  <c r="AE100" i="5"/>
  <c r="AE101" i="5"/>
  <c r="AF98" i="5"/>
  <c r="AF99" i="5"/>
  <c r="AF100" i="5"/>
  <c r="AF101" i="5"/>
  <c r="AG98" i="5"/>
  <c r="AG99" i="5"/>
  <c r="AG100" i="5"/>
  <c r="AG101" i="5"/>
  <c r="AH98" i="5"/>
  <c r="AH99" i="5"/>
  <c r="AH100" i="5"/>
  <c r="AH101" i="5"/>
  <c r="AI98" i="5"/>
  <c r="AI99" i="5"/>
  <c r="AI100" i="5"/>
  <c r="AI101" i="5"/>
  <c r="AJ98" i="5"/>
  <c r="AJ99" i="5"/>
  <c r="AJ100" i="5"/>
  <c r="AJ101" i="5"/>
  <c r="AK98" i="5"/>
  <c r="AK99" i="5"/>
  <c r="AK100" i="5"/>
  <c r="AK101" i="5"/>
  <c r="AL98" i="5"/>
  <c r="AL99" i="5"/>
  <c r="AL100" i="5"/>
  <c r="AL101" i="5"/>
  <c r="AM98" i="5"/>
  <c r="AM99" i="5"/>
  <c r="AM100" i="5"/>
  <c r="AM101" i="5"/>
  <c r="AN98" i="5"/>
  <c r="AN99" i="5"/>
  <c r="AN100" i="5"/>
  <c r="AN101" i="5"/>
  <c r="AO98" i="5"/>
  <c r="AO99" i="5"/>
  <c r="AO100" i="5"/>
  <c r="AO101" i="5"/>
  <c r="AP98" i="5"/>
  <c r="AP99" i="5"/>
  <c r="AP100" i="5"/>
  <c r="AP101" i="5"/>
  <c r="AQ98" i="5"/>
  <c r="AQ99" i="5"/>
  <c r="AQ100" i="5"/>
  <c r="AQ101" i="5"/>
  <c r="AR98" i="5"/>
  <c r="AR99" i="5"/>
  <c r="AR100" i="5"/>
  <c r="AR101" i="5"/>
  <c r="AS98" i="5"/>
  <c r="AS99" i="5"/>
  <c r="AS100" i="5"/>
  <c r="AS101" i="5"/>
  <c r="AT98" i="5"/>
  <c r="AT99" i="5"/>
  <c r="AT100" i="5"/>
  <c r="AT101" i="5"/>
  <c r="AU98" i="5"/>
  <c r="AU99" i="5"/>
  <c r="AU100" i="5"/>
  <c r="AU101" i="5"/>
  <c r="AV98" i="5"/>
  <c r="AV99" i="5"/>
  <c r="AV100" i="5"/>
  <c r="AV101" i="5"/>
  <c r="AW98" i="5"/>
  <c r="AW99" i="5"/>
  <c r="AW100" i="5"/>
  <c r="AW101" i="5"/>
  <c r="AX98" i="5"/>
  <c r="AX99" i="5"/>
  <c r="AX100" i="5"/>
  <c r="AX101" i="5"/>
  <c r="AY98" i="5"/>
  <c r="AY99" i="5"/>
  <c r="AY100" i="5"/>
  <c r="AY101" i="5"/>
  <c r="AZ98" i="5"/>
  <c r="AZ99" i="5"/>
  <c r="AZ100" i="5"/>
  <c r="AZ101" i="5"/>
  <c r="BA98" i="5"/>
  <c r="BA99" i="5"/>
  <c r="BA100" i="5"/>
  <c r="BA101" i="5"/>
  <c r="BB98" i="5"/>
  <c r="BB99" i="5"/>
  <c r="BB100" i="5"/>
  <c r="BB101" i="5"/>
  <c r="BC98" i="5"/>
  <c r="BC99" i="5"/>
  <c r="BC100" i="5"/>
  <c r="BC101" i="5"/>
  <c r="BD98" i="5"/>
  <c r="BD99" i="5"/>
  <c r="BD100" i="5"/>
  <c r="BD101" i="5"/>
  <c r="BE98" i="5"/>
  <c r="BE99" i="5"/>
  <c r="BE100" i="5"/>
  <c r="BE101" i="5"/>
  <c r="BF98" i="5"/>
  <c r="BF99" i="5"/>
  <c r="BF100" i="5"/>
  <c r="BF101" i="5"/>
  <c r="BG98" i="5"/>
  <c r="BG99" i="5"/>
  <c r="BG100" i="5"/>
  <c r="BG101" i="5"/>
  <c r="BH98" i="5"/>
  <c r="BH99" i="5"/>
  <c r="BH100" i="5"/>
  <c r="BH101" i="5"/>
  <c r="BI98" i="5"/>
  <c r="BI99" i="5"/>
  <c r="BI100" i="5"/>
  <c r="BI101" i="5"/>
  <c r="BJ98" i="5"/>
  <c r="BJ99" i="5"/>
  <c r="BJ100" i="5"/>
  <c r="BJ101" i="5"/>
  <c r="BK98" i="5"/>
  <c r="BK99" i="5"/>
  <c r="BK100" i="5"/>
  <c r="BK101" i="5"/>
  <c r="BL98" i="5"/>
  <c r="BL99" i="5"/>
  <c r="BL100" i="5"/>
  <c r="BL101" i="5"/>
  <c r="BM98" i="5"/>
  <c r="BM99" i="5"/>
  <c r="BM100" i="5"/>
  <c r="BM101" i="5"/>
  <c r="C98" i="5"/>
  <c r="C99" i="5"/>
  <c r="C100" i="5"/>
  <c r="C101" i="5"/>
  <c r="C93" i="5"/>
  <c r="C94" i="5"/>
  <c r="C95" i="5"/>
  <c r="C96" i="5"/>
  <c r="D93" i="5"/>
  <c r="D94" i="5"/>
  <c r="D95" i="5"/>
  <c r="D96" i="5"/>
  <c r="E93" i="5"/>
  <c r="E94" i="5"/>
  <c r="E95" i="5"/>
  <c r="E96" i="5"/>
  <c r="F93" i="5"/>
  <c r="F94" i="5"/>
  <c r="F95" i="5"/>
  <c r="F96" i="5"/>
  <c r="G93" i="5"/>
  <c r="G94" i="5"/>
  <c r="G95" i="5"/>
  <c r="G96" i="5"/>
  <c r="H93" i="5"/>
  <c r="H94" i="5"/>
  <c r="H95" i="5"/>
  <c r="H96" i="5"/>
  <c r="I93" i="5"/>
  <c r="I94" i="5"/>
  <c r="I95" i="5"/>
  <c r="I96" i="5"/>
  <c r="J93" i="5"/>
  <c r="J94" i="5"/>
  <c r="J95" i="5"/>
  <c r="J96" i="5"/>
  <c r="K93" i="5"/>
  <c r="K94" i="5"/>
  <c r="K95" i="5"/>
  <c r="K96" i="5"/>
  <c r="L93" i="5"/>
  <c r="L94" i="5"/>
  <c r="L95" i="5"/>
  <c r="L96" i="5"/>
  <c r="M93" i="5"/>
  <c r="M94" i="5"/>
  <c r="M95" i="5"/>
  <c r="M96" i="5"/>
  <c r="N93" i="5"/>
  <c r="N94" i="5"/>
  <c r="N95" i="5"/>
  <c r="N96" i="5"/>
  <c r="O93" i="5"/>
  <c r="O94" i="5"/>
  <c r="O95" i="5"/>
  <c r="O96" i="5"/>
  <c r="P93" i="5"/>
  <c r="P94" i="5"/>
  <c r="P95" i="5"/>
  <c r="P96" i="5"/>
  <c r="Q93" i="5"/>
  <c r="Q94" i="5"/>
  <c r="Q95" i="5"/>
  <c r="Q96" i="5"/>
  <c r="R93" i="5"/>
  <c r="R94" i="5"/>
  <c r="R95" i="5"/>
  <c r="R96" i="5"/>
  <c r="S93" i="5"/>
  <c r="S94" i="5"/>
  <c r="S95" i="5"/>
  <c r="S96" i="5"/>
  <c r="T93" i="5"/>
  <c r="T94" i="5"/>
  <c r="T95" i="5"/>
  <c r="T96" i="5"/>
  <c r="U93" i="5"/>
  <c r="U94" i="5"/>
  <c r="U95" i="5"/>
  <c r="U96" i="5"/>
  <c r="V93" i="5"/>
  <c r="V94" i="5"/>
  <c r="V95" i="5"/>
  <c r="V96" i="5"/>
  <c r="W93" i="5"/>
  <c r="W94" i="5"/>
  <c r="W95" i="5"/>
  <c r="W96" i="5"/>
  <c r="X93" i="5"/>
  <c r="X94" i="5"/>
  <c r="X95" i="5"/>
  <c r="X96" i="5"/>
  <c r="Y93" i="5"/>
  <c r="Y94" i="5"/>
  <c r="Y95" i="5"/>
  <c r="Y96" i="5"/>
  <c r="Z93" i="5"/>
  <c r="Z94" i="5"/>
  <c r="Z95" i="5"/>
  <c r="Z96" i="5"/>
  <c r="AA93" i="5"/>
  <c r="AA94" i="5"/>
  <c r="AA95" i="5"/>
  <c r="AA96" i="5"/>
  <c r="AB93" i="5"/>
  <c r="AB94" i="5"/>
  <c r="AB95" i="5"/>
  <c r="AB96" i="5"/>
  <c r="AC93" i="5"/>
  <c r="AC94" i="5"/>
  <c r="AC95" i="5"/>
  <c r="AC96" i="5"/>
  <c r="AD93" i="5"/>
  <c r="AD94" i="5"/>
  <c r="AD95" i="5"/>
  <c r="AD96" i="5"/>
  <c r="AE93" i="5"/>
  <c r="AE94" i="5"/>
  <c r="AE95" i="5"/>
  <c r="AE96" i="5"/>
  <c r="AF93" i="5"/>
  <c r="AF94" i="5"/>
  <c r="AF95" i="5"/>
  <c r="AF96" i="5"/>
  <c r="AG93" i="5"/>
  <c r="AG94" i="5"/>
  <c r="AG95" i="5"/>
  <c r="AG96" i="5"/>
  <c r="AH93" i="5"/>
  <c r="AH94" i="5"/>
  <c r="AH95" i="5"/>
  <c r="AH96" i="5"/>
  <c r="AI93" i="5"/>
  <c r="AI94" i="5"/>
  <c r="AI95" i="5"/>
  <c r="AI96" i="5"/>
  <c r="AJ93" i="5"/>
  <c r="AJ94" i="5"/>
  <c r="AJ95" i="5"/>
  <c r="AJ96" i="5"/>
  <c r="AK93" i="5"/>
  <c r="AK94" i="5"/>
  <c r="AK95" i="5"/>
  <c r="AK96" i="5"/>
  <c r="AL93" i="5"/>
  <c r="AL94" i="5"/>
  <c r="AL95" i="5"/>
  <c r="AL96" i="5"/>
  <c r="AM93" i="5"/>
  <c r="AM94" i="5"/>
  <c r="AM95" i="5"/>
  <c r="AM96" i="5"/>
  <c r="AN93" i="5"/>
  <c r="AN94" i="5"/>
  <c r="AN95" i="5"/>
  <c r="AN96" i="5"/>
  <c r="AO93" i="5"/>
  <c r="AO94" i="5"/>
  <c r="AO95" i="5"/>
  <c r="AO96" i="5"/>
  <c r="AP93" i="5"/>
  <c r="AP94" i="5"/>
  <c r="AP95" i="5"/>
  <c r="AP96" i="5"/>
  <c r="AQ93" i="5"/>
  <c r="AQ94" i="5"/>
  <c r="AQ95" i="5"/>
  <c r="AQ96" i="5"/>
  <c r="AR93" i="5"/>
  <c r="AR94" i="5"/>
  <c r="AR95" i="5"/>
  <c r="AR96" i="5"/>
  <c r="AS93" i="5"/>
  <c r="AS94" i="5"/>
  <c r="AS95" i="5"/>
  <c r="AS96" i="5"/>
  <c r="AT93" i="5"/>
  <c r="AT94" i="5"/>
  <c r="AT95" i="5"/>
  <c r="AT96" i="5"/>
  <c r="AU93" i="5"/>
  <c r="AU94" i="5"/>
  <c r="AU95" i="5"/>
  <c r="AU96" i="5"/>
  <c r="AV93" i="5"/>
  <c r="AV94" i="5"/>
  <c r="AV95" i="5"/>
  <c r="AV96" i="5"/>
  <c r="AW93" i="5"/>
  <c r="AW94" i="5"/>
  <c r="AW95" i="5"/>
  <c r="AW96" i="5"/>
  <c r="AX93" i="5"/>
  <c r="AX94" i="5"/>
  <c r="AX95" i="5"/>
  <c r="AX96" i="5"/>
  <c r="AY93" i="5"/>
  <c r="AY94" i="5"/>
  <c r="AY95" i="5"/>
  <c r="AY96" i="5"/>
  <c r="AZ93" i="5"/>
  <c r="AZ94" i="5"/>
  <c r="AZ95" i="5"/>
  <c r="AZ96" i="5"/>
  <c r="BA93" i="5"/>
  <c r="BA94" i="5"/>
  <c r="BA95" i="5"/>
  <c r="BA96" i="5"/>
  <c r="BB93" i="5"/>
  <c r="BB94" i="5"/>
  <c r="BB95" i="5"/>
  <c r="BB96" i="5"/>
  <c r="BC93" i="5"/>
  <c r="BC94" i="5"/>
  <c r="BC95" i="5"/>
  <c r="BC96" i="5"/>
  <c r="BD93" i="5"/>
  <c r="BD94" i="5"/>
  <c r="BD95" i="5"/>
  <c r="BD96" i="5"/>
  <c r="BE93" i="5"/>
  <c r="BE94" i="5"/>
  <c r="BE95" i="5"/>
  <c r="BE96" i="5"/>
  <c r="BF93" i="5"/>
  <c r="BF94" i="5"/>
  <c r="BF95" i="5"/>
  <c r="BF96" i="5"/>
  <c r="BG93" i="5"/>
  <c r="BG94" i="5"/>
  <c r="BG95" i="5"/>
  <c r="BG96" i="5"/>
  <c r="BH93" i="5"/>
  <c r="BH94" i="5"/>
  <c r="BH95" i="5"/>
  <c r="BH96" i="5"/>
  <c r="BI93" i="5"/>
  <c r="BH88" i="20" s="1"/>
  <c r="BI94" i="5"/>
  <c r="BI95" i="5"/>
  <c r="BI96" i="5"/>
  <c r="BJ93" i="5"/>
  <c r="BJ94" i="5"/>
  <c r="BJ95" i="5"/>
  <c r="BJ96" i="5"/>
  <c r="BK93" i="5"/>
  <c r="BJ88" i="20" s="1"/>
  <c r="BK94" i="5"/>
  <c r="BK95" i="5"/>
  <c r="BK96" i="5"/>
  <c r="BL93" i="5"/>
  <c r="BK88" i="20" s="1"/>
  <c r="BL94" i="5"/>
  <c r="BL95" i="5"/>
  <c r="BL96" i="5"/>
  <c r="BN26" i="5"/>
  <c r="BM21" i="20" s="1"/>
  <c r="BN37" i="5"/>
  <c r="BM32" i="20" s="1"/>
  <c r="C14" i="5"/>
  <c r="D14" i="5"/>
  <c r="E14" i="5"/>
  <c r="D9" i="20" s="1"/>
  <c r="F14" i="5"/>
  <c r="G14" i="5"/>
  <c r="H14" i="5"/>
  <c r="I14" i="5"/>
  <c r="H9" i="20" s="1"/>
  <c r="J14" i="5"/>
  <c r="K14" i="5"/>
  <c r="L14" i="5"/>
  <c r="M14" i="5"/>
  <c r="L9" i="20" s="1"/>
  <c r="N14" i="5"/>
  <c r="O14" i="5"/>
  <c r="P14" i="5"/>
  <c r="Q14" i="5"/>
  <c r="P9" i="20" s="1"/>
  <c r="R14" i="5"/>
  <c r="S14" i="5"/>
  <c r="T14" i="5"/>
  <c r="U14" i="5"/>
  <c r="T9" i="20" s="1"/>
  <c r="V14" i="5"/>
  <c r="W14" i="5"/>
  <c r="X14" i="5"/>
  <c r="Y14" i="5"/>
  <c r="X9" i="20" s="1"/>
  <c r="Z14" i="5"/>
  <c r="AA14" i="5"/>
  <c r="AB14" i="5"/>
  <c r="AC14" i="5"/>
  <c r="AB9" i="20" s="1"/>
  <c r="AD14" i="5"/>
  <c r="AE14" i="5"/>
  <c r="AF14" i="5"/>
  <c r="AG14" i="5"/>
  <c r="AF9" i="20" s="1"/>
  <c r="AH14" i="5"/>
  <c r="AG9" i="20" s="1"/>
  <c r="AI14" i="5"/>
  <c r="AH9" i="20" s="1"/>
  <c r="AJ14" i="5"/>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W14" i="5"/>
  <c r="AV9" i="20" s="1"/>
  <c r="AX14" i="5"/>
  <c r="AW9" i="20" s="1"/>
  <c r="AY14" i="5"/>
  <c r="AX9" i="20" s="1"/>
  <c r="AZ14" i="5"/>
  <c r="BA14" i="5"/>
  <c r="AZ9" i="20" s="1"/>
  <c r="BB14" i="5"/>
  <c r="BA9" i="20" s="1"/>
  <c r="BC14" i="5"/>
  <c r="BB9" i="20" s="1"/>
  <c r="BD14" i="5"/>
  <c r="BE14" i="5"/>
  <c r="BD9" i="20" s="1"/>
  <c r="BF14" i="5"/>
  <c r="BE9" i="20" s="1"/>
  <c r="BG14" i="5"/>
  <c r="BF9" i="20" s="1"/>
  <c r="BH14" i="5"/>
  <c r="BG9" i="20" s="1"/>
  <c r="BI14" i="5"/>
  <c r="BH9" i="20" s="1"/>
  <c r="BJ14" i="5"/>
  <c r="BI9" i="20" s="1"/>
  <c r="BK14" i="5"/>
  <c r="BJ9" i="20" s="1"/>
  <c r="BL14" i="5"/>
  <c r="BK9" i="20" s="1"/>
  <c r="BM14" i="5"/>
  <c r="BL9" i="20" s="1"/>
  <c r="C13" i="5"/>
  <c r="D13" i="5"/>
  <c r="E13" i="5"/>
  <c r="F13" i="5"/>
  <c r="E8" i="20" s="1"/>
  <c r="G13" i="5"/>
  <c r="H13" i="5"/>
  <c r="I13" i="5"/>
  <c r="J13" i="5"/>
  <c r="I8" i="20" s="1"/>
  <c r="K13" i="5"/>
  <c r="L13" i="5"/>
  <c r="M13" i="5"/>
  <c r="N13" i="5"/>
  <c r="M8" i="20" s="1"/>
  <c r="O13" i="5"/>
  <c r="P13" i="5"/>
  <c r="Q13" i="5"/>
  <c r="R13" i="5"/>
  <c r="Q8" i="20" s="1"/>
  <c r="S13" i="5"/>
  <c r="T13" i="5"/>
  <c r="U13" i="5"/>
  <c r="V13" i="5"/>
  <c r="U8" i="20" s="1"/>
  <c r="W13" i="5"/>
  <c r="X13" i="5"/>
  <c r="Y13" i="5"/>
  <c r="Z13" i="5"/>
  <c r="Y8" i="20" s="1"/>
  <c r="AA13" i="5"/>
  <c r="AB13" i="5"/>
  <c r="AC13" i="5"/>
  <c r="AD13" i="5"/>
  <c r="AC8" i="20" s="1"/>
  <c r="AE13" i="5"/>
  <c r="AF13" i="5"/>
  <c r="AE8" i="20" s="1"/>
  <c r="AG13" i="5"/>
  <c r="AH13" i="5"/>
  <c r="AG8" i="20" s="1"/>
  <c r="AI13" i="5"/>
  <c r="AJ13" i="5"/>
  <c r="AI8" i="20" s="1"/>
  <c r="AK13" i="5"/>
  <c r="AL13" i="5"/>
  <c r="AK8" i="20" s="1"/>
  <c r="AM13" i="5"/>
  <c r="AL8" i="20" s="1"/>
  <c r="AN13" i="5"/>
  <c r="AM8" i="20" s="1"/>
  <c r="AO13" i="5"/>
  <c r="AN8" i="20" s="1"/>
  <c r="AP13" i="5"/>
  <c r="AO8" i="20" s="1"/>
  <c r="AQ13" i="5"/>
  <c r="AR13" i="5"/>
  <c r="AQ8" i="20" s="1"/>
  <c r="AS13" i="5"/>
  <c r="AT13" i="5"/>
  <c r="AS8" i="20" s="1"/>
  <c r="AU13" i="5"/>
  <c r="AT8" i="20" s="1"/>
  <c r="AV13" i="5"/>
  <c r="AU8" i="20" s="1"/>
  <c r="AW13" i="5"/>
  <c r="AX13" i="5"/>
  <c r="AW8" i="20" s="1"/>
  <c r="AY13" i="5"/>
  <c r="AX8" i="20" s="1"/>
  <c r="AZ13" i="5"/>
  <c r="AY8" i="20" s="1"/>
  <c r="BA13" i="5"/>
  <c r="BB13" i="5"/>
  <c r="BA8" i="20" s="1"/>
  <c r="BC13" i="5"/>
  <c r="BB8" i="20" s="1"/>
  <c r="BD13" i="5"/>
  <c r="BC8" i="20" s="1"/>
  <c r="BE13" i="5"/>
  <c r="BD8" i="20" s="1"/>
  <c r="BF13" i="5"/>
  <c r="BE8" i="20" s="1"/>
  <c r="BG13" i="5"/>
  <c r="BF8" i="20" s="1"/>
  <c r="BH13" i="5"/>
  <c r="BG8" i="20" s="1"/>
  <c r="BI13" i="5"/>
  <c r="BJ13" i="5"/>
  <c r="BI8" i="20" s="1"/>
  <c r="BK13" i="5"/>
  <c r="BL13" i="5"/>
  <c r="BK8" i="20" s="1"/>
  <c r="BM13" i="5"/>
  <c r="BL8" i="20" s="1"/>
  <c r="C12" i="5"/>
  <c r="B7" i="20" s="1"/>
  <c r="D12" i="5"/>
  <c r="E12" i="5"/>
  <c r="F12" i="5"/>
  <c r="G12" i="5"/>
  <c r="F7" i="20" s="1"/>
  <c r="H12" i="5"/>
  <c r="I12" i="5"/>
  <c r="J12" i="5"/>
  <c r="K12" i="5"/>
  <c r="J7" i="20" s="1"/>
  <c r="L12" i="5"/>
  <c r="M12" i="5"/>
  <c r="N12" i="5"/>
  <c r="O12" i="5"/>
  <c r="N7" i="20" s="1"/>
  <c r="P12" i="5"/>
  <c r="Q12" i="5"/>
  <c r="R12" i="5"/>
  <c r="S12" i="5"/>
  <c r="R7" i="20" s="1"/>
  <c r="T12" i="5"/>
  <c r="U12" i="5"/>
  <c r="V12" i="5"/>
  <c r="W12" i="5"/>
  <c r="V7" i="20" s="1"/>
  <c r="X12" i="5"/>
  <c r="Y12" i="5"/>
  <c r="Z12" i="5"/>
  <c r="AA12" i="5"/>
  <c r="Z7" i="20" s="1"/>
  <c r="AB12" i="5"/>
  <c r="AC12" i="5"/>
  <c r="AD12" i="5"/>
  <c r="AE12" i="5"/>
  <c r="AD7" i="20" s="1"/>
  <c r="AF12" i="5"/>
  <c r="AE7" i="20" s="1"/>
  <c r="AG12" i="5"/>
  <c r="AF7" i="20" s="1"/>
  <c r="AH12" i="5"/>
  <c r="AG7" i="20" s="1"/>
  <c r="AI12" i="5"/>
  <c r="AH7" i="20" s="1"/>
  <c r="AJ12" i="5"/>
  <c r="AI7" i="20" s="1"/>
  <c r="AK12" i="5"/>
  <c r="AJ7" i="20" s="1"/>
  <c r="AL12" i="5"/>
  <c r="AM12" i="5"/>
  <c r="AL7" i="20" s="1"/>
  <c r="AN12" i="5"/>
  <c r="AM7" i="20" s="1"/>
  <c r="AO12" i="5"/>
  <c r="AN7" i="20" s="1"/>
  <c r="AP12" i="5"/>
  <c r="AO7" i="20" s="1"/>
  <c r="AQ12" i="5"/>
  <c r="AP7" i="20" s="1"/>
  <c r="AR12" i="5"/>
  <c r="AQ7" i="20" s="1"/>
  <c r="AS12" i="5"/>
  <c r="AR7" i="20" s="1"/>
  <c r="AT12" i="5"/>
  <c r="AU12" i="5"/>
  <c r="AT7" i="20" s="1"/>
  <c r="AV12" i="5"/>
  <c r="AU7" i="20" s="1"/>
  <c r="AW12" i="5"/>
  <c r="AV7" i="20" s="1"/>
  <c r="AX12" i="5"/>
  <c r="AY12" i="5"/>
  <c r="AX7" i="20" s="1"/>
  <c r="AZ12" i="5"/>
  <c r="BA12" i="5"/>
  <c r="AZ7" i="20" s="1"/>
  <c r="BB12" i="5"/>
  <c r="BA7" i="20" s="1"/>
  <c r="BC12" i="5"/>
  <c r="BB7" i="20" s="1"/>
  <c r="BD12" i="5"/>
  <c r="BC7" i="20" s="1"/>
  <c r="BE12" i="5"/>
  <c r="BD7" i="20" s="1"/>
  <c r="BF12" i="5"/>
  <c r="BE7" i="20" s="1"/>
  <c r="BG12" i="5"/>
  <c r="BF7" i="20" s="1"/>
  <c r="BH12" i="5"/>
  <c r="BI12" i="5"/>
  <c r="BH7" i="20" s="1"/>
  <c r="BJ12" i="5"/>
  <c r="BK12" i="5"/>
  <c r="BJ7" i="20" s="1"/>
  <c r="BL12" i="5"/>
  <c r="BK7" i="20" s="1"/>
  <c r="BM12" i="5"/>
  <c r="BL7" i="20" s="1"/>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E6" i="20" s="1"/>
  <c r="AG11" i="5"/>
  <c r="AH11" i="5"/>
  <c r="AG6" i="20" s="1"/>
  <c r="AI11" i="5"/>
  <c r="AH6" i="20" s="1"/>
  <c r="AJ11" i="5"/>
  <c r="AI6" i="20" s="1"/>
  <c r="AK11" i="5"/>
  <c r="AL11" i="5"/>
  <c r="AK6" i="20" s="1"/>
  <c r="AM11" i="5"/>
  <c r="AN11" i="5"/>
  <c r="AM6" i="20" s="1"/>
  <c r="AO11" i="5"/>
  <c r="AN6" i="20" s="1"/>
  <c r="AP11" i="5"/>
  <c r="AO6" i="20" s="1"/>
  <c r="AQ11" i="5"/>
  <c r="AP6" i="20" s="1"/>
  <c r="AR11" i="5"/>
  <c r="AQ6" i="20" s="1"/>
  <c r="AS11" i="5"/>
  <c r="AR6" i="20" s="1"/>
  <c r="AT11" i="5"/>
  <c r="AS6" i="20" s="1"/>
  <c r="AU11" i="5"/>
  <c r="AT6" i="20" s="1"/>
  <c r="AV11" i="5"/>
  <c r="AU6" i="20" s="1"/>
  <c r="AW11" i="5"/>
  <c r="AX11" i="5"/>
  <c r="AW6" i="20" s="1"/>
  <c r="AY11" i="5"/>
  <c r="AZ11" i="5"/>
  <c r="AY6" i="20" s="1"/>
  <c r="BA11" i="5"/>
  <c r="AZ6" i="20" s="1"/>
  <c r="BB11" i="5"/>
  <c r="BA6" i="20" s="1"/>
  <c r="BC11" i="5"/>
  <c r="BB6" i="20" s="1"/>
  <c r="BD11" i="5"/>
  <c r="BC6" i="20" s="1"/>
  <c r="BE11" i="5"/>
  <c r="BD6" i="20" s="1"/>
  <c r="BF11" i="5"/>
  <c r="BE6" i="20" s="1"/>
  <c r="BG11" i="5"/>
  <c r="BF6" i="20" s="1"/>
  <c r="BH11" i="5"/>
  <c r="BG6" i="20" s="1"/>
  <c r="BI11" i="5"/>
  <c r="BJ11" i="5"/>
  <c r="BI6" i="20" s="1"/>
  <c r="BK11" i="5"/>
  <c r="BJ6" i="20" s="1"/>
  <c r="BL11" i="5"/>
  <c r="BK6" i="20" s="1"/>
  <c r="BM11" i="5"/>
  <c r="BL6" i="20" s="1"/>
  <c r="C10" i="5"/>
  <c r="D10" i="5"/>
  <c r="E10" i="5"/>
  <c r="D5" i="20" s="1"/>
  <c r="F10" i="5"/>
  <c r="G10" i="5"/>
  <c r="H10" i="5"/>
  <c r="I10" i="5"/>
  <c r="H5" i="20" s="1"/>
  <c r="J10" i="5"/>
  <c r="K10" i="5"/>
  <c r="L10" i="5"/>
  <c r="M10" i="5"/>
  <c r="L5" i="20" s="1"/>
  <c r="N10" i="5"/>
  <c r="O10" i="5"/>
  <c r="P10" i="5"/>
  <c r="Q10" i="5"/>
  <c r="P5" i="20" s="1"/>
  <c r="R10" i="5"/>
  <c r="S10" i="5"/>
  <c r="T10" i="5"/>
  <c r="U10" i="5"/>
  <c r="T5" i="20" s="1"/>
  <c r="V10" i="5"/>
  <c r="W10" i="5"/>
  <c r="X10" i="5"/>
  <c r="Y10" i="5"/>
  <c r="X5" i="20" s="1"/>
  <c r="Z10" i="5"/>
  <c r="AA10" i="5"/>
  <c r="AB10" i="5"/>
  <c r="AC10" i="5"/>
  <c r="AB5" i="20" s="1"/>
  <c r="AD10" i="5"/>
  <c r="AE10" i="5"/>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M10" i="5"/>
  <c r="BL5" i="20" s="1"/>
  <c r="C9" i="5"/>
  <c r="D9" i="5"/>
  <c r="E9" i="5"/>
  <c r="F9" i="5"/>
  <c r="E4" i="20" s="1"/>
  <c r="G9" i="5"/>
  <c r="H9" i="5"/>
  <c r="I9" i="5"/>
  <c r="J9" i="5"/>
  <c r="I4" i="20" s="1"/>
  <c r="K9" i="5"/>
  <c r="L9" i="5"/>
  <c r="M9" i="5"/>
  <c r="N9" i="5"/>
  <c r="M4" i="20" s="1"/>
  <c r="O9" i="5"/>
  <c r="P9" i="5"/>
  <c r="Q9" i="5"/>
  <c r="R9" i="5"/>
  <c r="Q4" i="20" s="1"/>
  <c r="S9" i="5"/>
  <c r="T9" i="5"/>
  <c r="U9" i="5"/>
  <c r="V9" i="5"/>
  <c r="U4" i="20" s="1"/>
  <c r="W9" i="5"/>
  <c r="X9" i="5"/>
  <c r="Y9" i="5"/>
  <c r="Z9" i="5"/>
  <c r="Y4" i="20" s="1"/>
  <c r="AA9" i="5"/>
  <c r="AB9" i="5"/>
  <c r="AC9" i="5"/>
  <c r="AD9" i="5"/>
  <c r="AC4" i="20" s="1"/>
  <c r="AE9" i="5"/>
  <c r="AF9" i="5"/>
  <c r="AE4" i="20" s="1"/>
  <c r="AG9" i="5"/>
  <c r="AF4" i="20" s="1"/>
  <c r="AH9" i="5"/>
  <c r="AG4" i="20" s="1"/>
  <c r="AI9" i="5"/>
  <c r="AJ9" i="5"/>
  <c r="AI4" i="20" s="1"/>
  <c r="AK9" i="5"/>
  <c r="AJ4" i="20" s="1"/>
  <c r="AL9" i="5"/>
  <c r="AK4" i="20" s="1"/>
  <c r="AM9" i="5"/>
  <c r="AN9" i="5"/>
  <c r="AM4" i="20" s="1"/>
  <c r="AO9" i="5"/>
  <c r="AN4" i="20" s="1"/>
  <c r="AP9" i="5"/>
  <c r="AO4" i="20" s="1"/>
  <c r="AQ9" i="5"/>
  <c r="AP4" i="20" s="1"/>
  <c r="AR9" i="5"/>
  <c r="AQ4" i="20" s="1"/>
  <c r="AS9" i="5"/>
  <c r="AR4" i="20" s="1"/>
  <c r="AT9" i="5"/>
  <c r="AS4" i="20" s="1"/>
  <c r="AU9" i="5"/>
  <c r="AT4" i="20" s="1"/>
  <c r="AV9" i="5"/>
  <c r="AU4" i="20" s="1"/>
  <c r="AW9" i="5"/>
  <c r="AV4" i="20" s="1"/>
  <c r="AX9" i="5"/>
  <c r="AW4" i="20" s="1"/>
  <c r="AY9" i="5"/>
  <c r="AZ9" i="5"/>
  <c r="AY4" i="20" s="1"/>
  <c r="BA9" i="5"/>
  <c r="AZ4" i="20" s="1"/>
  <c r="BB9" i="5"/>
  <c r="BA4" i="20" s="1"/>
  <c r="BC9" i="5"/>
  <c r="BD9" i="5"/>
  <c r="BC4" i="20" s="1"/>
  <c r="BE9" i="5"/>
  <c r="BD4" i="20" s="1"/>
  <c r="BF9" i="5"/>
  <c r="BE4" i="20" s="1"/>
  <c r="BG9" i="5"/>
  <c r="BF4" i="20" s="1"/>
  <c r="BH9" i="5"/>
  <c r="BG4" i="20" s="1"/>
  <c r="BI9" i="5"/>
  <c r="BH4" i="20" s="1"/>
  <c r="BJ9" i="5"/>
  <c r="BI4" i="20" s="1"/>
  <c r="BK9" i="5"/>
  <c r="BL9" i="5"/>
  <c r="BK4" i="20" s="1"/>
  <c r="BM9" i="5"/>
  <c r="BL4" i="20" s="1"/>
  <c r="AV16" i="16"/>
  <c r="AV17" i="16"/>
  <c r="AS16" i="16"/>
  <c r="AS17" i="16"/>
  <c r="I16" i="16"/>
  <c r="I17" i="16"/>
  <c r="AW17" i="16"/>
  <c r="AX17" i="16"/>
  <c r="AY17" i="16"/>
  <c r="BA17" i="16"/>
  <c r="BB17" i="16"/>
  <c r="BC17" i="16"/>
  <c r="BD17" i="16"/>
  <c r="BE17" i="16"/>
  <c r="AW16" i="16"/>
  <c r="AX16" i="16"/>
  <c r="AY16" i="16"/>
  <c r="BA16" i="16"/>
  <c r="BB16" i="16"/>
  <c r="BC16" i="16"/>
  <c r="BD16" i="16"/>
  <c r="BE16" i="16"/>
  <c r="E32" i="6"/>
  <c r="AH4" i="20"/>
  <c r="AL4" i="20"/>
  <c r="AX4" i="20"/>
  <c r="BB4" i="20"/>
  <c r="BJ4" i="20"/>
  <c r="BO9" i="5"/>
  <c r="BN4" i="20" s="1"/>
  <c r="AU5" i="20"/>
  <c r="BK5" i="20"/>
  <c r="BO10" i="5"/>
  <c r="BN5" i="20" s="1"/>
  <c r="AF6" i="20"/>
  <c r="AJ6" i="20"/>
  <c r="AL6" i="20"/>
  <c r="AV6" i="20"/>
  <c r="AX6" i="20"/>
  <c r="BH6" i="20"/>
  <c r="BO11" i="5"/>
  <c r="BN6" i="20" s="1"/>
  <c r="AK7" i="20"/>
  <c r="AS7" i="20"/>
  <c r="AW7" i="20"/>
  <c r="AY7" i="20"/>
  <c r="BG7" i="20"/>
  <c r="BI7" i="20"/>
  <c r="BO12" i="5"/>
  <c r="BN7" i="20" s="1"/>
  <c r="AF8" i="20"/>
  <c r="AH8" i="20"/>
  <c r="AJ8" i="20"/>
  <c r="AP8" i="20"/>
  <c r="AR8" i="20"/>
  <c r="AV8" i="20"/>
  <c r="AZ8" i="20"/>
  <c r="BH8" i="20"/>
  <c r="BJ8" i="20"/>
  <c r="BO13" i="5"/>
  <c r="BN8" i="20" s="1"/>
  <c r="AE9" i="20"/>
  <c r="AI9" i="20"/>
  <c r="AU9" i="20"/>
  <c r="AY9" i="20"/>
  <c r="BC9" i="20"/>
  <c r="BO14" i="5"/>
  <c r="BN9" i="20"/>
  <c r="BO15" i="5"/>
  <c r="BN10" i="20" s="1"/>
  <c r="AE11" i="20"/>
  <c r="AF11" i="20"/>
  <c r="AH11" i="20"/>
  <c r="AI11" i="20"/>
  <c r="AJ11" i="20"/>
  <c r="AL11" i="20"/>
  <c r="AM11" i="20"/>
  <c r="AN11" i="20"/>
  <c r="AP11" i="20"/>
  <c r="AQ11" i="20"/>
  <c r="AR11" i="20"/>
  <c r="AT11" i="20"/>
  <c r="AU11" i="20"/>
  <c r="AV11" i="20"/>
  <c r="AW11" i="20"/>
  <c r="AY11" i="20"/>
  <c r="AZ11" i="20"/>
  <c r="BA11" i="20"/>
  <c r="BC11" i="20"/>
  <c r="BD11" i="20"/>
  <c r="BE11" i="20"/>
  <c r="BG11" i="20"/>
  <c r="BH11" i="20"/>
  <c r="BI11" i="20"/>
  <c r="BK11" i="20"/>
  <c r="BL11" i="20"/>
  <c r="BO16" i="5"/>
  <c r="BN11" i="20" s="1"/>
  <c r="AF12" i="20"/>
  <c r="AG12" i="20"/>
  <c r="AH12" i="20"/>
  <c r="AJ12" i="20"/>
  <c r="AK12" i="20"/>
  <c r="AL12" i="20"/>
  <c r="AN12" i="20"/>
  <c r="AO12" i="20"/>
  <c r="AP12" i="20"/>
  <c r="AR12" i="20"/>
  <c r="AS12" i="20"/>
  <c r="AT12" i="20"/>
  <c r="AU12" i="20"/>
  <c r="AV12" i="20"/>
  <c r="AW12" i="20"/>
  <c r="AX12" i="20"/>
  <c r="AY12" i="20"/>
  <c r="AZ12" i="20"/>
  <c r="BA12" i="20"/>
  <c r="BB12" i="20"/>
  <c r="BC12" i="20"/>
  <c r="BD12" i="20"/>
  <c r="BE12" i="20"/>
  <c r="BF12" i="20"/>
  <c r="BG12" i="20"/>
  <c r="BH12" i="20"/>
  <c r="BI12" i="20"/>
  <c r="BJ12" i="20"/>
  <c r="BK12" i="20"/>
  <c r="BL12" i="20"/>
  <c r="BO17" i="5"/>
  <c r="BN12" i="20"/>
  <c r="BO18" i="5"/>
  <c r="BN13" i="20" s="1"/>
  <c r="AX14" i="20"/>
  <c r="AZ14" i="20"/>
  <c r="BA14" i="20"/>
  <c r="BB14" i="20"/>
  <c r="BH14" i="20"/>
  <c r="BJ14" i="20"/>
  <c r="BO19" i="5"/>
  <c r="BN14" i="20" s="1"/>
  <c r="AF15" i="20"/>
  <c r="AH15" i="20"/>
  <c r="AI15" i="20"/>
  <c r="AJ15" i="20"/>
  <c r="AL15" i="20"/>
  <c r="AM15" i="20"/>
  <c r="AN15" i="20"/>
  <c r="AP15" i="20"/>
  <c r="AQ15" i="20"/>
  <c r="AR15" i="20"/>
  <c r="AT15" i="20"/>
  <c r="AV15" i="20"/>
  <c r="AX15" i="20"/>
  <c r="AY15" i="20"/>
  <c r="AZ15" i="20"/>
  <c r="BB15" i="20"/>
  <c r="BC15" i="20"/>
  <c r="BD15" i="20"/>
  <c r="BG15" i="20"/>
  <c r="BH15" i="20"/>
  <c r="BI15" i="20"/>
  <c r="BJ15" i="20"/>
  <c r="BL15" i="20"/>
  <c r="BO20" i="5"/>
  <c r="BN15" i="20" s="1"/>
  <c r="AF16" i="20"/>
  <c r="AG16" i="20"/>
  <c r="AH16" i="20"/>
  <c r="AJ16" i="20"/>
  <c r="AK16" i="20"/>
  <c r="AN16" i="20"/>
  <c r="AO16" i="20"/>
  <c r="AP16" i="20"/>
  <c r="AR16" i="20"/>
  <c r="AS16" i="20"/>
  <c r="AT16" i="20"/>
  <c r="AU16" i="20"/>
  <c r="AV16" i="20"/>
  <c r="AW16" i="20"/>
  <c r="AX16" i="20"/>
  <c r="AY16" i="20"/>
  <c r="AZ16" i="20"/>
  <c r="BA16" i="20"/>
  <c r="BB16" i="20"/>
  <c r="BD16" i="20"/>
  <c r="BE16" i="20"/>
  <c r="BF16" i="20"/>
  <c r="BG16" i="20"/>
  <c r="BH16" i="20"/>
  <c r="BI16" i="20"/>
  <c r="BJ16" i="20"/>
  <c r="BK16" i="20"/>
  <c r="BL16" i="20"/>
  <c r="BN21" i="5"/>
  <c r="BM16" i="20" s="1"/>
  <c r="BO21" i="5"/>
  <c r="BN16" i="20" s="1"/>
  <c r="AE17" i="20"/>
  <c r="AF17" i="20"/>
  <c r="AG17" i="20"/>
  <c r="AH17" i="20"/>
  <c r="AI17" i="20"/>
  <c r="AJ17" i="20"/>
  <c r="AK17" i="20"/>
  <c r="AL17" i="20"/>
  <c r="AM17" i="20"/>
  <c r="AN17" i="20"/>
  <c r="AO17" i="20"/>
  <c r="AP17" i="20"/>
  <c r="AQ17" i="20"/>
  <c r="AR17" i="20"/>
  <c r="AS17" i="20"/>
  <c r="AT17" i="20"/>
  <c r="AW17" i="20"/>
  <c r="AX17" i="20"/>
  <c r="AY17" i="20"/>
  <c r="AZ17" i="20"/>
  <c r="BA17" i="20"/>
  <c r="BB17" i="20"/>
  <c r="BC17" i="20"/>
  <c r="BD17" i="20"/>
  <c r="BE17" i="20"/>
  <c r="BF17" i="20"/>
  <c r="BG17" i="20"/>
  <c r="BH17" i="20"/>
  <c r="BI17" i="20"/>
  <c r="BJ17" i="20"/>
  <c r="BK17" i="20"/>
  <c r="BL17" i="20"/>
  <c r="BN22" i="5"/>
  <c r="BM17" i="20" s="1"/>
  <c r="BO22" i="5"/>
  <c r="BN17" i="20" s="1"/>
  <c r="AV18" i="20"/>
  <c r="AW18" i="20"/>
  <c r="AX18" i="20"/>
  <c r="AZ18" i="20"/>
  <c r="BA18" i="20"/>
  <c r="BB18" i="20"/>
  <c r="BC18" i="20"/>
  <c r="BD18" i="20"/>
  <c r="BF18" i="20"/>
  <c r="BH18" i="20"/>
  <c r="BI18" i="20"/>
  <c r="BJ18" i="20"/>
  <c r="BK18" i="20"/>
  <c r="BO23" i="5"/>
  <c r="BN18" i="20" s="1"/>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U14" i="25" s="1"/>
  <c r="BO24" i="5"/>
  <c r="BN19" i="20" s="1"/>
  <c r="AE20" i="20"/>
  <c r="AF20" i="20"/>
  <c r="AH20" i="20"/>
  <c r="AI20" i="20"/>
  <c r="AJ20" i="20"/>
  <c r="AL20" i="20"/>
  <c r="AM20" i="20"/>
  <c r="AP20" i="20"/>
  <c r="AQ20" i="20"/>
  <c r="AR20" i="20"/>
  <c r="AS20" i="20"/>
  <c r="AT20" i="20"/>
  <c r="AU20" i="20"/>
  <c r="AV20" i="20"/>
  <c r="AX20" i="20"/>
  <c r="AY20" i="20"/>
  <c r="AZ20" i="20"/>
  <c r="BA20" i="20"/>
  <c r="BB20" i="20"/>
  <c r="BC20" i="20"/>
  <c r="BD20" i="20"/>
  <c r="BE20" i="20"/>
  <c r="BF20" i="20"/>
  <c r="BG20" i="20"/>
  <c r="BH20" i="20"/>
  <c r="BI20" i="20"/>
  <c r="BJ20" i="20"/>
  <c r="BK20" i="20"/>
  <c r="BL20" i="20"/>
  <c r="BO25" i="5"/>
  <c r="BN20" i="20" s="1"/>
  <c r="AE21" i="20"/>
  <c r="AF21" i="20"/>
  <c r="AG21" i="20"/>
  <c r="AH21" i="20"/>
  <c r="AI21" i="20"/>
  <c r="AJ21" i="20"/>
  <c r="AK21" i="20"/>
  <c r="AL21" i="20"/>
  <c r="AM21" i="20"/>
  <c r="AN21" i="20"/>
  <c r="AO21" i="20"/>
  <c r="AP21" i="20"/>
  <c r="AQ21" i="20"/>
  <c r="AR21" i="20"/>
  <c r="AS21" i="20"/>
  <c r="AU21" i="20"/>
  <c r="AV21" i="20"/>
  <c r="AW21" i="20"/>
  <c r="AX21" i="20"/>
  <c r="AY21" i="20"/>
  <c r="AZ21" i="20"/>
  <c r="BA21" i="20"/>
  <c r="BC21" i="20"/>
  <c r="BD21" i="20"/>
  <c r="BE21" i="20"/>
  <c r="BF21" i="20"/>
  <c r="BG21" i="20"/>
  <c r="BH21" i="20"/>
  <c r="BI21" i="20"/>
  <c r="BJ21" i="20"/>
  <c r="BK21" i="20"/>
  <c r="BL21" i="20"/>
  <c r="BO26" i="5"/>
  <c r="BN21" i="20" s="1"/>
  <c r="AF22" i="20"/>
  <c r="AG22" i="20"/>
  <c r="AJ22" i="20"/>
  <c r="AK22" i="20"/>
  <c r="AL22" i="20"/>
  <c r="AN22" i="20"/>
  <c r="AO22" i="20"/>
  <c r="AP22" i="20"/>
  <c r="AQ22" i="20"/>
  <c r="AR22" i="20"/>
  <c r="AS22" i="20"/>
  <c r="AT22" i="20"/>
  <c r="AU22" i="20"/>
  <c r="AW22" i="20"/>
  <c r="AX22" i="20"/>
  <c r="AY22" i="20"/>
  <c r="AZ22" i="20"/>
  <c r="BA22" i="20"/>
  <c r="BB22" i="20"/>
  <c r="BD22" i="20"/>
  <c r="BF22" i="20"/>
  <c r="BG22" i="20"/>
  <c r="BH22" i="20"/>
  <c r="BI22" i="20"/>
  <c r="BJ22" i="20"/>
  <c r="BK22" i="20"/>
  <c r="BL22" i="20"/>
  <c r="BO27" i="5"/>
  <c r="BN22" i="20" s="1"/>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H23" i="20"/>
  <c r="BI23" i="20"/>
  <c r="BJ23" i="20"/>
  <c r="BL23" i="20"/>
  <c r="BO28" i="5"/>
  <c r="BN23" i="20" s="1"/>
  <c r="AE24" i="20"/>
  <c r="AG24" i="20"/>
  <c r="AH24" i="20"/>
  <c r="AI24" i="20"/>
  <c r="AK24" i="20"/>
  <c r="AL24" i="20"/>
  <c r="AM24" i="20"/>
  <c r="AO24" i="20"/>
  <c r="AP24" i="20"/>
  <c r="AQ24" i="20"/>
  <c r="AS24" i="20"/>
  <c r="AT24" i="20"/>
  <c r="AU24" i="20"/>
  <c r="AV24" i="20"/>
  <c r="AW24" i="20"/>
  <c r="AX24" i="20"/>
  <c r="AY24" i="20"/>
  <c r="BA24" i="20"/>
  <c r="BB24" i="20"/>
  <c r="BC24" i="20"/>
  <c r="BE24" i="20"/>
  <c r="BF24" i="20"/>
  <c r="BG24" i="20"/>
  <c r="BH24" i="20"/>
  <c r="BI24" i="20"/>
  <c r="BJ24" i="20"/>
  <c r="BK24" i="20"/>
  <c r="BL24" i="20"/>
  <c r="BO29" i="5"/>
  <c r="BN24" i="20" s="1"/>
  <c r="AE25" i="20"/>
  <c r="AF25" i="20"/>
  <c r="AG25" i="20"/>
  <c r="AH25" i="20"/>
  <c r="AI25" i="20"/>
  <c r="AJ25" i="20"/>
  <c r="AK25" i="20"/>
  <c r="AL25" i="20"/>
  <c r="AM25" i="20"/>
  <c r="AN25" i="20"/>
  <c r="AO25" i="20"/>
  <c r="AP25" i="20"/>
  <c r="AQ25" i="20"/>
  <c r="AR25" i="20"/>
  <c r="AS25" i="20"/>
  <c r="AT25" i="20"/>
  <c r="AU25" i="20"/>
  <c r="AV25" i="20"/>
  <c r="AX25" i="20"/>
  <c r="AY25" i="20"/>
  <c r="AZ25" i="20"/>
  <c r="BA25" i="20"/>
  <c r="BB25" i="20"/>
  <c r="BD25" i="20"/>
  <c r="BE25" i="20"/>
  <c r="BF25" i="20"/>
  <c r="BG25" i="20"/>
  <c r="BH25" i="20"/>
  <c r="BI25" i="20"/>
  <c r="BJ25" i="20"/>
  <c r="BK25" i="20"/>
  <c r="BL25" i="20"/>
  <c r="BO30" i="5"/>
  <c r="BN25" i="20" s="1"/>
  <c r="AE26" i="20"/>
  <c r="AF26" i="20"/>
  <c r="AG26" i="20"/>
  <c r="AH26" i="20"/>
  <c r="AI26" i="20"/>
  <c r="AJ26" i="20"/>
  <c r="AK26" i="20"/>
  <c r="AL26" i="20"/>
  <c r="AM26" i="20"/>
  <c r="AN26" i="20"/>
  <c r="AO26" i="20"/>
  <c r="AP26" i="20"/>
  <c r="AQ26" i="20"/>
  <c r="AR26" i="20"/>
  <c r="AT26" i="20"/>
  <c r="AU26" i="20"/>
  <c r="AV26" i="20"/>
  <c r="AW26" i="20"/>
  <c r="AX26" i="20"/>
  <c r="AY26" i="20"/>
  <c r="AZ26" i="20"/>
  <c r="BB26" i="20"/>
  <c r="BC26" i="20"/>
  <c r="BD26" i="20"/>
  <c r="BF26" i="20"/>
  <c r="BG26" i="20"/>
  <c r="BH26" i="20"/>
  <c r="BJ26" i="20"/>
  <c r="BK26" i="20"/>
  <c r="BL26" i="20"/>
  <c r="BO31" i="5"/>
  <c r="BN26" i="20" s="1"/>
  <c r="AE27" i="20"/>
  <c r="AF27" i="20"/>
  <c r="AG27" i="20"/>
  <c r="AH27" i="20"/>
  <c r="AI27" i="20"/>
  <c r="AJ27" i="20"/>
  <c r="AK27" i="20"/>
  <c r="AL27" i="20"/>
  <c r="AM27" i="20"/>
  <c r="AN27" i="20"/>
  <c r="AO27" i="20"/>
  <c r="AP27" i="20"/>
  <c r="AR27" i="20"/>
  <c r="AS27" i="20"/>
  <c r="AT27" i="20"/>
  <c r="AV27" i="20"/>
  <c r="AW27" i="20"/>
  <c r="AY27" i="20"/>
  <c r="AZ27" i="20"/>
  <c r="BA27" i="20"/>
  <c r="BB27" i="20"/>
  <c r="BC27" i="20"/>
  <c r="BD27" i="20"/>
  <c r="BE27" i="20"/>
  <c r="BF27" i="20"/>
  <c r="BG27" i="20"/>
  <c r="BH27" i="20"/>
  <c r="BI27" i="20"/>
  <c r="BJ27" i="20"/>
  <c r="BK27" i="20"/>
  <c r="BL27" i="20"/>
  <c r="BO32" i="5"/>
  <c r="BN27" i="20" s="1"/>
  <c r="AE28" i="20"/>
  <c r="AF28" i="20"/>
  <c r="AG28" i="20"/>
  <c r="AH28" i="20"/>
  <c r="AI28" i="20"/>
  <c r="AJ28" i="20"/>
  <c r="AK28" i="20"/>
  <c r="AL28" i="20"/>
  <c r="AM28" i="20"/>
  <c r="AN28" i="20"/>
  <c r="AO28" i="20"/>
  <c r="AP28" i="20"/>
  <c r="AR28" i="20"/>
  <c r="AS28" i="20"/>
  <c r="AT28" i="20"/>
  <c r="AV28" i="20"/>
  <c r="AW28" i="20"/>
  <c r="AX28" i="20"/>
  <c r="BA28" i="20"/>
  <c r="BB28" i="20"/>
  <c r="BC28" i="20"/>
  <c r="BD28" i="20"/>
  <c r="BE28" i="20"/>
  <c r="BF28" i="20"/>
  <c r="BG28" i="20"/>
  <c r="BI28" i="20"/>
  <c r="BJ28" i="20"/>
  <c r="BL28" i="20"/>
  <c r="BO33" i="5"/>
  <c r="BN28" i="20" s="1"/>
  <c r="AE29" i="20"/>
  <c r="AG29" i="20"/>
  <c r="AH29" i="20"/>
  <c r="AK29" i="20"/>
  <c r="AL29" i="20"/>
  <c r="AM29" i="20"/>
  <c r="AO29" i="20"/>
  <c r="AP29" i="20"/>
  <c r="AQ29" i="20"/>
  <c r="AS29" i="20"/>
  <c r="AT29" i="20"/>
  <c r="AU29" i="20"/>
  <c r="AV29" i="20"/>
  <c r="AW29" i="20"/>
  <c r="AX29" i="20"/>
  <c r="AY29" i="20"/>
  <c r="BA29" i="20"/>
  <c r="BB29" i="20"/>
  <c r="BD29" i="20"/>
  <c r="BE29" i="20"/>
  <c r="BF29" i="20"/>
  <c r="BG29" i="20"/>
  <c r="BI29" i="20"/>
  <c r="BJ29" i="20"/>
  <c r="BK29" i="20"/>
  <c r="BO34" i="5"/>
  <c r="BN29" i="20" s="1"/>
  <c r="AE30" i="20"/>
  <c r="AF30" i="20"/>
  <c r="AG30" i="20"/>
  <c r="AI30" i="20"/>
  <c r="AJ30" i="20"/>
  <c r="AK30" i="20"/>
  <c r="AM30" i="20"/>
  <c r="AN30" i="20"/>
  <c r="AO30" i="20"/>
  <c r="AQ30" i="20"/>
  <c r="AR30" i="20"/>
  <c r="AT30" i="20"/>
  <c r="AU30" i="20"/>
  <c r="AV30" i="20"/>
  <c r="AW30" i="20"/>
  <c r="AX30" i="20"/>
  <c r="AY30" i="20"/>
  <c r="AZ30" i="20"/>
  <c r="BA30" i="20"/>
  <c r="BB30" i="20"/>
  <c r="BC30" i="20"/>
  <c r="BD30" i="20"/>
  <c r="BE30" i="20"/>
  <c r="BF30" i="20"/>
  <c r="BH30" i="20"/>
  <c r="BJ30" i="20"/>
  <c r="BK30" i="20"/>
  <c r="BL30" i="20"/>
  <c r="BO35" i="5"/>
  <c r="BN30" i="20" s="1"/>
  <c r="AE31" i="20"/>
  <c r="AF31" i="20"/>
  <c r="AH31" i="20"/>
  <c r="AI31" i="20"/>
  <c r="AJ31" i="20"/>
  <c r="AL31" i="20"/>
  <c r="AM31" i="20"/>
  <c r="AN31" i="20"/>
  <c r="AP31" i="20"/>
  <c r="AQ31" i="20"/>
  <c r="AR31" i="20"/>
  <c r="AS31" i="20"/>
  <c r="AT31" i="20"/>
  <c r="AU31" i="20"/>
  <c r="AV31" i="20"/>
  <c r="AW31" i="20"/>
  <c r="AX31" i="20"/>
  <c r="AY31" i="20"/>
  <c r="AZ31" i="20"/>
  <c r="BB31" i="20"/>
  <c r="BC31" i="20"/>
  <c r="BD31" i="20"/>
  <c r="BF31" i="20"/>
  <c r="BG31" i="20"/>
  <c r="BH31" i="20"/>
  <c r="BI31" i="20"/>
  <c r="BJ31" i="20"/>
  <c r="BL31" i="20"/>
  <c r="BO36" i="5"/>
  <c r="BN31" i="20" s="1"/>
  <c r="AE32" i="20"/>
  <c r="AG32" i="20"/>
  <c r="AH32" i="20"/>
  <c r="AI32" i="20"/>
  <c r="AK32" i="20"/>
  <c r="AL32" i="20"/>
  <c r="AM32" i="20"/>
  <c r="AO32" i="20"/>
  <c r="AP32" i="20"/>
  <c r="AQ32" i="20"/>
  <c r="AS32" i="20"/>
  <c r="AT32" i="20"/>
  <c r="AU32" i="20"/>
  <c r="AV32" i="20"/>
  <c r="AW32" i="20"/>
  <c r="AX32" i="20"/>
  <c r="AY32" i="20"/>
  <c r="BA32" i="20"/>
  <c r="BB32" i="20"/>
  <c r="BC32" i="20"/>
  <c r="BD32" i="20"/>
  <c r="BE32" i="20"/>
  <c r="BG32" i="20"/>
  <c r="BH32" i="20"/>
  <c r="BI32" i="20"/>
  <c r="BJ32" i="20"/>
  <c r="BK32" i="20"/>
  <c r="BL32" i="20"/>
  <c r="BO37" i="5"/>
  <c r="BN32" i="20" s="1"/>
  <c r="AE33" i="20"/>
  <c r="AF33" i="20"/>
  <c r="AG33" i="20"/>
  <c r="AH33" i="20"/>
  <c r="AI33" i="20"/>
  <c r="AJ33" i="20"/>
  <c r="AK33" i="20"/>
  <c r="AL33" i="20"/>
  <c r="AM33" i="20"/>
  <c r="AN33" i="20"/>
  <c r="AO33" i="20"/>
  <c r="AP33" i="20"/>
  <c r="AQ33" i="20"/>
  <c r="AR33" i="20"/>
  <c r="AU33" i="20"/>
  <c r="AV33" i="20"/>
  <c r="AW33" i="20"/>
  <c r="AX33" i="20"/>
  <c r="AY33" i="20"/>
  <c r="AZ33" i="20"/>
  <c r="BA33" i="20"/>
  <c r="BD33" i="20"/>
  <c r="BE33" i="20"/>
  <c r="BF33" i="20"/>
  <c r="BG33" i="20"/>
  <c r="BH33" i="20"/>
  <c r="BI33" i="20"/>
  <c r="BJ33" i="20"/>
  <c r="BK33" i="20"/>
  <c r="BL33" i="20"/>
  <c r="BO38" i="5"/>
  <c r="BN33" i="20" s="1"/>
  <c r="AE34" i="20"/>
  <c r="AF34" i="20"/>
  <c r="AG34" i="20"/>
  <c r="AH34" i="20"/>
  <c r="AI34" i="20"/>
  <c r="AJ34" i="20"/>
  <c r="AK34" i="20"/>
  <c r="AL34" i="20"/>
  <c r="AM34" i="20"/>
  <c r="AN34" i="20"/>
  <c r="AO34" i="20"/>
  <c r="AP34" i="20"/>
  <c r="AQ34" i="20"/>
  <c r="AR34" i="20"/>
  <c r="AS34" i="20"/>
  <c r="AT34" i="20"/>
  <c r="AU34" i="20"/>
  <c r="AW34" i="20"/>
  <c r="AX34" i="20"/>
  <c r="AY34" i="20"/>
  <c r="AZ34" i="20"/>
  <c r="BA34" i="20"/>
  <c r="BB34" i="20"/>
  <c r="BC34" i="20"/>
  <c r="BD34" i="20"/>
  <c r="BE34" i="20"/>
  <c r="BF34" i="20"/>
  <c r="BG34" i="20"/>
  <c r="BH34" i="20"/>
  <c r="BI34" i="20"/>
  <c r="BK34" i="20"/>
  <c r="BL34" i="20"/>
  <c r="BO39" i="5"/>
  <c r="BN34" i="20" s="1"/>
  <c r="BO40" i="5"/>
  <c r="BN35" i="20" s="1"/>
  <c r="AF36" i="20"/>
  <c r="AG36" i="20"/>
  <c r="AH36" i="20"/>
  <c r="AJ36" i="20"/>
  <c r="AL36" i="20"/>
  <c r="AN36" i="20"/>
  <c r="AP36" i="20"/>
  <c r="AR36" i="20"/>
  <c r="AT36" i="20"/>
  <c r="AW36" i="20"/>
  <c r="AY36" i="20"/>
  <c r="BA36" i="20"/>
  <c r="BC36" i="20"/>
  <c r="BE36" i="20"/>
  <c r="BG36" i="20"/>
  <c r="BK36" i="20"/>
  <c r="BO41" i="5"/>
  <c r="BN36" i="20" s="1"/>
  <c r="AF37" i="20"/>
  <c r="AG37" i="20"/>
  <c r="AI37" i="20"/>
  <c r="AK37" i="20"/>
  <c r="AM37" i="20"/>
  <c r="AO37" i="20"/>
  <c r="AS37" i="20"/>
  <c r="AU37" i="20"/>
  <c r="AV37" i="20"/>
  <c r="AX37" i="20"/>
  <c r="AZ37" i="20"/>
  <c r="BA37" i="20"/>
  <c r="BB37" i="20"/>
  <c r="BF37" i="20"/>
  <c r="BH37" i="20"/>
  <c r="BI37" i="20"/>
  <c r="BJ37" i="20"/>
  <c r="BL37" i="20"/>
  <c r="BO42" i="5"/>
  <c r="BN37" i="20" s="1"/>
  <c r="AE38" i="20"/>
  <c r="AF38" i="20"/>
  <c r="AH38" i="20"/>
  <c r="AJ38" i="20"/>
  <c r="AL38" i="20"/>
  <c r="AN38" i="20"/>
  <c r="AP38" i="20"/>
  <c r="AR38" i="20"/>
  <c r="AT38" i="20"/>
  <c r="AU38" i="20"/>
  <c r="AW38" i="20"/>
  <c r="AY38" i="20"/>
  <c r="AZ38" i="20"/>
  <c r="BA38" i="20"/>
  <c r="BC38" i="20"/>
  <c r="BE38" i="20"/>
  <c r="BG38" i="20"/>
  <c r="BH38" i="20"/>
  <c r="BI38" i="20"/>
  <c r="BK38" i="20"/>
  <c r="BO43" i="5"/>
  <c r="BN38" i="20" s="1"/>
  <c r="AE39" i="20"/>
  <c r="AG39" i="20"/>
  <c r="AI39" i="20"/>
  <c r="AK39" i="20"/>
  <c r="AL39" i="20"/>
  <c r="AM39" i="20"/>
  <c r="AO39" i="20"/>
  <c r="AP39" i="20"/>
  <c r="AQ39" i="20"/>
  <c r="AS39" i="20"/>
  <c r="AT39" i="20"/>
  <c r="AU39" i="20"/>
  <c r="AV39" i="20"/>
  <c r="AX39" i="20"/>
  <c r="AY39" i="20"/>
  <c r="AZ39" i="20"/>
  <c r="BB39" i="20"/>
  <c r="BC39" i="20"/>
  <c r="BD39" i="20"/>
  <c r="BF39" i="20"/>
  <c r="BG39" i="20"/>
  <c r="BH39" i="20"/>
  <c r="BJ39" i="20"/>
  <c r="BK39" i="20"/>
  <c r="BL39" i="20"/>
  <c r="BO44" i="5"/>
  <c r="BN39" i="20" s="1"/>
  <c r="AE40" i="20"/>
  <c r="AF40" i="20"/>
  <c r="AG40" i="20"/>
  <c r="AH40" i="20"/>
  <c r="AI40" i="20"/>
  <c r="AJ40" i="20"/>
  <c r="AK40" i="20"/>
  <c r="AL40" i="20"/>
  <c r="AM40" i="20"/>
  <c r="AN40" i="20"/>
  <c r="AO40" i="20"/>
  <c r="AP40" i="20"/>
  <c r="AQ40" i="20"/>
  <c r="AR40" i="20"/>
  <c r="AS40" i="20"/>
  <c r="AT40" i="20"/>
  <c r="AU40" i="20"/>
  <c r="AW40" i="20"/>
  <c r="AX40" i="20"/>
  <c r="AY40" i="20"/>
  <c r="BA40" i="20"/>
  <c r="BB40" i="20"/>
  <c r="BC40" i="20"/>
  <c r="BE40" i="20"/>
  <c r="BF40" i="20"/>
  <c r="BG40" i="20"/>
  <c r="BI40" i="20"/>
  <c r="BJ40" i="20"/>
  <c r="BK40" i="20"/>
  <c r="BO45" i="5"/>
  <c r="BN40" i="20" s="1"/>
  <c r="AE41" i="20"/>
  <c r="AF41" i="20"/>
  <c r="AG41" i="20"/>
  <c r="AI41" i="20"/>
  <c r="AJ41" i="20"/>
  <c r="AK41" i="20"/>
  <c r="AM41" i="20"/>
  <c r="AN41" i="20"/>
  <c r="AO41" i="20"/>
  <c r="AQ41" i="20"/>
  <c r="AR41" i="20"/>
  <c r="AS41" i="20"/>
  <c r="AU41" i="20"/>
  <c r="AV41" i="20"/>
  <c r="AW41" i="20"/>
  <c r="AX41" i="20"/>
  <c r="AZ41" i="20"/>
  <c r="BA41" i="20"/>
  <c r="BB41" i="20"/>
  <c r="BD41" i="20"/>
  <c r="BE41" i="20"/>
  <c r="BF41" i="20"/>
  <c r="BH41" i="20"/>
  <c r="BI41" i="20"/>
  <c r="BJ41" i="20"/>
  <c r="BL41" i="20"/>
  <c r="BN46" i="5"/>
  <c r="BM41" i="20" s="1"/>
  <c r="BO46" i="5"/>
  <c r="BN41" i="20" s="1"/>
  <c r="AE42" i="20"/>
  <c r="AF42" i="20"/>
  <c r="AH42" i="20"/>
  <c r="AI42" i="20"/>
  <c r="AJ42" i="20"/>
  <c r="AL42" i="20"/>
  <c r="AM42" i="20"/>
  <c r="AN42" i="20"/>
  <c r="AP42" i="20"/>
  <c r="AQ42" i="20"/>
  <c r="AR42" i="20"/>
  <c r="AT42" i="20"/>
  <c r="AU42" i="20"/>
  <c r="AV42" i="20"/>
  <c r="AW42" i="20"/>
  <c r="AY42" i="20"/>
  <c r="AZ42" i="20"/>
  <c r="BA42" i="20"/>
  <c r="BC42" i="20"/>
  <c r="BD42" i="20"/>
  <c r="BE42" i="20"/>
  <c r="BG42" i="20"/>
  <c r="BH42" i="20"/>
  <c r="BI42" i="20"/>
  <c r="BK42" i="20"/>
  <c r="BL42" i="20"/>
  <c r="BO47" i="5"/>
  <c r="BN42" i="20" s="1"/>
  <c r="AE43" i="20"/>
  <c r="AG43" i="20"/>
  <c r="AH43" i="20"/>
  <c r="AI43" i="20"/>
  <c r="AK43" i="20"/>
  <c r="AL43" i="20"/>
  <c r="AM43" i="20"/>
  <c r="AO43" i="20"/>
  <c r="AP43" i="20"/>
  <c r="AQ43" i="20"/>
  <c r="AS43" i="20"/>
  <c r="AT43" i="20"/>
  <c r="AU43" i="20"/>
  <c r="AV43" i="20"/>
  <c r="AX43" i="20"/>
  <c r="AY43" i="20"/>
  <c r="AZ43" i="20"/>
  <c r="BB43" i="20"/>
  <c r="BC43" i="20"/>
  <c r="BD43" i="20"/>
  <c r="BF43" i="20"/>
  <c r="BG43" i="20"/>
  <c r="BH43" i="20"/>
  <c r="BJ43" i="20"/>
  <c r="BK43" i="20"/>
  <c r="BL43" i="20"/>
  <c r="BO48" i="5"/>
  <c r="BN43" i="20" s="1"/>
  <c r="AF44" i="20"/>
  <c r="AG44" i="20"/>
  <c r="AH44" i="20"/>
  <c r="AJ44" i="20"/>
  <c r="AK44" i="20"/>
  <c r="AL44" i="20"/>
  <c r="AN44" i="20"/>
  <c r="AO44" i="20"/>
  <c r="AP44" i="20"/>
  <c r="AR44" i="20"/>
  <c r="AS44" i="20"/>
  <c r="AT44" i="20"/>
  <c r="AU44" i="20"/>
  <c r="AW44" i="20"/>
  <c r="AX44" i="20"/>
  <c r="AY44" i="20"/>
  <c r="BA44" i="20"/>
  <c r="BB44" i="20"/>
  <c r="BC44" i="20"/>
  <c r="BE44" i="20"/>
  <c r="BF44" i="20"/>
  <c r="BG44" i="20"/>
  <c r="BI44" i="20"/>
  <c r="BJ44" i="20"/>
  <c r="BK44" i="20"/>
  <c r="BO49" i="5"/>
  <c r="BN44" i="20" s="1"/>
  <c r="AE45" i="20"/>
  <c r="AF45" i="20"/>
  <c r="AG45" i="20"/>
  <c r="AI45" i="20"/>
  <c r="AJ45" i="20"/>
  <c r="AK45" i="20"/>
  <c r="AM45" i="20"/>
  <c r="AN45" i="20"/>
  <c r="AO45" i="20"/>
  <c r="AQ45" i="20"/>
  <c r="AR45" i="20"/>
  <c r="AS45" i="20"/>
  <c r="AU45" i="20"/>
  <c r="AV45" i="20"/>
  <c r="AW45" i="20"/>
  <c r="AX45" i="20"/>
  <c r="AZ45" i="20"/>
  <c r="BA45" i="20"/>
  <c r="BB45" i="20"/>
  <c r="BD45" i="20"/>
  <c r="BE45" i="20"/>
  <c r="BF45" i="20"/>
  <c r="BH45" i="20"/>
  <c r="BI45" i="20"/>
  <c r="BJ45" i="20"/>
  <c r="BL45" i="20"/>
  <c r="BO50" i="5"/>
  <c r="BN45" i="20" s="1"/>
  <c r="AE46" i="20"/>
  <c r="AF46" i="20"/>
  <c r="AH46" i="20"/>
  <c r="AI46" i="20"/>
  <c r="AJ46" i="20"/>
  <c r="AL46" i="20"/>
  <c r="AM46" i="20"/>
  <c r="AN46" i="20"/>
  <c r="AP46" i="20"/>
  <c r="AQ46" i="20"/>
  <c r="AR46" i="20"/>
  <c r="AT46" i="20"/>
  <c r="AU46" i="20"/>
  <c r="AV46" i="20"/>
  <c r="AW46" i="20"/>
  <c r="AY46" i="20"/>
  <c r="AZ46" i="20"/>
  <c r="BA46" i="20"/>
  <c r="BC46" i="20"/>
  <c r="BD46" i="20"/>
  <c r="BE46" i="20"/>
  <c r="BG46" i="20"/>
  <c r="BH46" i="20"/>
  <c r="BI46" i="20"/>
  <c r="BK46" i="20"/>
  <c r="BL46" i="20"/>
  <c r="BO51" i="5"/>
  <c r="BN46" i="20" s="1"/>
  <c r="AE47" i="20"/>
  <c r="AG47" i="20"/>
  <c r="AH47" i="20"/>
  <c r="AI47" i="20"/>
  <c r="AK47" i="20"/>
  <c r="AL47" i="20"/>
  <c r="AM47" i="20"/>
  <c r="AO47" i="20"/>
  <c r="AP47" i="20"/>
  <c r="AQ47" i="20"/>
  <c r="AS47" i="20"/>
  <c r="AT47" i="20"/>
  <c r="AU47" i="20"/>
  <c r="AV47" i="20"/>
  <c r="AW47" i="20"/>
  <c r="AX47" i="20"/>
  <c r="AY47" i="20"/>
  <c r="AZ47" i="20"/>
  <c r="BA47" i="20"/>
  <c r="BB47" i="20"/>
  <c r="BC47" i="20"/>
  <c r="BD47" i="20"/>
  <c r="BE47" i="20"/>
  <c r="BF47" i="20"/>
  <c r="BG47" i="20"/>
  <c r="BH47" i="20"/>
  <c r="BI47" i="20"/>
  <c r="BJ47" i="20"/>
  <c r="BK47" i="20"/>
  <c r="BL47" i="20"/>
  <c r="BN52" i="5"/>
  <c r="BM47" i="20" s="1"/>
  <c r="BO52" i="5"/>
  <c r="BN47" i="20" s="1"/>
  <c r="AF48" i="20"/>
  <c r="AG48" i="20"/>
  <c r="AH48" i="20"/>
  <c r="AJ48" i="20"/>
  <c r="AK48" i="20"/>
  <c r="AL48" i="20"/>
  <c r="AN48" i="20"/>
  <c r="AO48" i="20"/>
  <c r="AP48" i="20"/>
  <c r="AR48" i="20"/>
  <c r="AS48" i="20"/>
  <c r="AT48" i="20"/>
  <c r="AU48" i="20"/>
  <c r="AW48" i="20"/>
  <c r="AX48" i="20"/>
  <c r="AY48" i="20"/>
  <c r="BA48" i="20"/>
  <c r="BB48" i="20"/>
  <c r="BC48" i="20"/>
  <c r="BE48" i="20"/>
  <c r="BF48" i="20"/>
  <c r="BG48" i="20"/>
  <c r="BI48" i="20"/>
  <c r="BJ48" i="20"/>
  <c r="BK48" i="20"/>
  <c r="BO53" i="5"/>
  <c r="BN48" i="20" s="1"/>
  <c r="AE49" i="20"/>
  <c r="AF49" i="20"/>
  <c r="AG49" i="20"/>
  <c r="AI49" i="20"/>
  <c r="AJ49" i="20"/>
  <c r="AK49" i="20"/>
  <c r="AM49" i="20"/>
  <c r="AN49" i="20"/>
  <c r="AO49" i="20"/>
  <c r="AQ49" i="20"/>
  <c r="AR49" i="20"/>
  <c r="AS49" i="20"/>
  <c r="AU49" i="20"/>
  <c r="AV49" i="20"/>
  <c r="AW49" i="20"/>
  <c r="AX49" i="20"/>
  <c r="AZ49" i="20"/>
  <c r="BA49" i="20"/>
  <c r="BB49" i="20"/>
  <c r="BD49" i="20"/>
  <c r="BE49" i="20"/>
  <c r="BF49" i="20"/>
  <c r="BH49" i="20"/>
  <c r="BI49" i="20"/>
  <c r="BJ49" i="20"/>
  <c r="BL49" i="20"/>
  <c r="BO54" i="5"/>
  <c r="BN49" i="20" s="1"/>
  <c r="AE50" i="20"/>
  <c r="AF50" i="20"/>
  <c r="AH50" i="20"/>
  <c r="AI50" i="20"/>
  <c r="AJ50" i="20"/>
  <c r="AL50" i="20"/>
  <c r="AM50" i="20"/>
  <c r="AN50" i="20"/>
  <c r="AP50" i="20"/>
  <c r="AQ50" i="20"/>
  <c r="AR50" i="20"/>
  <c r="AT50" i="20"/>
  <c r="AU50" i="20"/>
  <c r="AV50" i="20"/>
  <c r="AW50" i="20"/>
  <c r="AY50" i="20"/>
  <c r="AZ50" i="20"/>
  <c r="BA50" i="20"/>
  <c r="BC50" i="20"/>
  <c r="BD50" i="20"/>
  <c r="BE50" i="20"/>
  <c r="BG50" i="20"/>
  <c r="BH50" i="20"/>
  <c r="BI50" i="20"/>
  <c r="BK50" i="20"/>
  <c r="BL50" i="20"/>
  <c r="BO55" i="5"/>
  <c r="BN50" i="20" s="1"/>
  <c r="AE51" i="20"/>
  <c r="AG51" i="20"/>
  <c r="AH51" i="20"/>
  <c r="AI51" i="20"/>
  <c r="AK51" i="20"/>
  <c r="AL51" i="20"/>
  <c r="AM51" i="20"/>
  <c r="AO51" i="20"/>
  <c r="AP51" i="20"/>
  <c r="AQ51" i="20"/>
  <c r="AS51" i="20"/>
  <c r="AT51" i="20"/>
  <c r="AU51" i="20"/>
  <c r="AV51" i="20"/>
  <c r="AX51" i="20"/>
  <c r="AY51" i="20"/>
  <c r="AZ51" i="20"/>
  <c r="BB51" i="20"/>
  <c r="BC51" i="20"/>
  <c r="BD51" i="20"/>
  <c r="BF51" i="20"/>
  <c r="BG51" i="20"/>
  <c r="BH51" i="20"/>
  <c r="BJ51" i="20"/>
  <c r="BK51" i="20"/>
  <c r="BL51" i="20"/>
  <c r="BO56" i="5"/>
  <c r="BN51" i="20" s="1"/>
  <c r="AF52" i="20"/>
  <c r="AG52" i="20"/>
  <c r="AH52" i="20"/>
  <c r="AJ52" i="20"/>
  <c r="AK52" i="20"/>
  <c r="AL52" i="20"/>
  <c r="AN52" i="20"/>
  <c r="AO52" i="20"/>
  <c r="AP52" i="20"/>
  <c r="AR52" i="20"/>
  <c r="AS52" i="20"/>
  <c r="AT52" i="20"/>
  <c r="AU52" i="20"/>
  <c r="AW52" i="20"/>
  <c r="AX52" i="20"/>
  <c r="AY52" i="20"/>
  <c r="BA52" i="20"/>
  <c r="BB52" i="20"/>
  <c r="BC52" i="20"/>
  <c r="BE52" i="20"/>
  <c r="BF52" i="20"/>
  <c r="BG52" i="20"/>
  <c r="BI52" i="20"/>
  <c r="BJ52" i="20"/>
  <c r="BK52" i="20"/>
  <c r="BO57" i="5"/>
  <c r="BN52" i="20" s="1"/>
  <c r="AE53" i="20"/>
  <c r="AF53" i="20"/>
  <c r="AH53" i="20"/>
  <c r="AI53" i="20"/>
  <c r="AJ53" i="20"/>
  <c r="AL53" i="20"/>
  <c r="AM53" i="20"/>
  <c r="AN53" i="20"/>
  <c r="AP53" i="20"/>
  <c r="AQ53" i="20"/>
  <c r="AR53" i="20"/>
  <c r="AT53" i="20"/>
  <c r="AU53" i="20"/>
  <c r="AV53" i="20"/>
  <c r="AW53" i="20"/>
  <c r="AY53" i="20"/>
  <c r="AZ53" i="20"/>
  <c r="BA53" i="20"/>
  <c r="BC53" i="20"/>
  <c r="BD53" i="20"/>
  <c r="BE53" i="20"/>
  <c r="BG53" i="20"/>
  <c r="BH53" i="20"/>
  <c r="BI53" i="20"/>
  <c r="BK53" i="20"/>
  <c r="BL53" i="20"/>
  <c r="BO58" i="5"/>
  <c r="BN53" i="20" s="1"/>
  <c r="BO59" i="5"/>
  <c r="BN54" i="20" s="1"/>
  <c r="BO60" i="5"/>
  <c r="BN55" i="20" s="1"/>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s="1"/>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s="1"/>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s="1"/>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s="1"/>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s="1"/>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s="1"/>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s="1"/>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s="1"/>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s="1"/>
  <c r="AE65" i="20"/>
  <c r="AF65" i="20"/>
  <c r="AG65" i="20"/>
  <c r="AH65" i="20"/>
  <c r="AI65" i="20"/>
  <c r="AJ65" i="20"/>
  <c r="AK65" i="20"/>
  <c r="AL65" i="20"/>
  <c r="AM65" i="20"/>
  <c r="AN65" i="20"/>
  <c r="AP65" i="20"/>
  <c r="AQ65" i="20"/>
  <c r="AR65" i="20"/>
  <c r="AS65" i="20"/>
  <c r="AZ65" i="20"/>
  <c r="BA65" i="20"/>
  <c r="BB65" i="20"/>
  <c r="BC65" i="20"/>
  <c r="BD65" i="20"/>
  <c r="BE65" i="20"/>
  <c r="BF65" i="20"/>
  <c r="BG65" i="20"/>
  <c r="BH65" i="20"/>
  <c r="BI65" i="20"/>
  <c r="BJ65" i="20"/>
  <c r="BK65" i="20"/>
  <c r="BL65" i="20"/>
  <c r="BO70" i="5"/>
  <c r="BN65" i="20" s="1"/>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s="1"/>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s="1"/>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s="1"/>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C70" i="20"/>
  <c r="BD70" i="20"/>
  <c r="BE70" i="20"/>
  <c r="BF70" i="20"/>
  <c r="BG70" i="20"/>
  <c r="BH70" i="20"/>
  <c r="BI70" i="20"/>
  <c r="BJ70" i="20"/>
  <c r="BK70" i="20"/>
  <c r="BL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O76" i="5"/>
  <c r="BN71" i="20" s="1"/>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D72" i="20"/>
  <c r="BE72" i="20"/>
  <c r="BF72" i="20"/>
  <c r="BG72" i="20"/>
  <c r="BH72" i="20"/>
  <c r="BI72" i="20"/>
  <c r="BJ72" i="20"/>
  <c r="BK72" i="20"/>
  <c r="BL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E73" i="20"/>
  <c r="BF73" i="20"/>
  <c r="BG73" i="20"/>
  <c r="BH73" i="20"/>
  <c r="BI73" i="20"/>
  <c r="BJ73" i="20"/>
  <c r="BK73" i="20"/>
  <c r="BL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C74" i="20"/>
  <c r="BD74" i="20"/>
  <c r="BE74" i="20"/>
  <c r="BF74" i="20"/>
  <c r="BG74" i="20"/>
  <c r="BH74" i="20"/>
  <c r="BI74" i="20"/>
  <c r="BJ74" i="20"/>
  <c r="BK74" i="20"/>
  <c r="BL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F75" i="20"/>
  <c r="BG75" i="20"/>
  <c r="BH75" i="20"/>
  <c r="BI75" i="20"/>
  <c r="BJ75" i="20"/>
  <c r="BK75" i="20"/>
  <c r="BL75" i="20"/>
  <c r="BO80" i="5"/>
  <c r="BN75" i="20" s="1"/>
  <c r="BO81" i="5"/>
  <c r="BN76" i="20" s="1"/>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O83" i="5"/>
  <c r="BN78" i="20" s="1"/>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O84" i="5"/>
  <c r="BN79" i="20" s="1"/>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O85" i="5"/>
  <c r="BN80" i="20" s="1"/>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O86" i="5"/>
  <c r="BN81" i="20" s="1"/>
  <c r="AE82" i="20"/>
  <c r="AF82" i="20"/>
  <c r="AG82" i="20"/>
  <c r="AH82" i="20"/>
  <c r="AI82" i="20"/>
  <c r="AJ82" i="20"/>
  <c r="AK82" i="20"/>
  <c r="AL82" i="20"/>
  <c r="AM82" i="20"/>
  <c r="AN82" i="20"/>
  <c r="AO82" i="20"/>
  <c r="AP82" i="20"/>
  <c r="AQ82" i="20"/>
  <c r="AR82" i="20"/>
  <c r="AS82" i="20"/>
  <c r="AT82" i="20"/>
  <c r="AV82" i="20"/>
  <c r="AW82" i="20"/>
  <c r="AX82" i="20"/>
  <c r="AY82" i="20"/>
  <c r="AZ82" i="20"/>
  <c r="BA82" i="20"/>
  <c r="BB82" i="20"/>
  <c r="BC82" i="20"/>
  <c r="BD82" i="20"/>
  <c r="BE82" i="20"/>
  <c r="BF82" i="20"/>
  <c r="BG82" i="20"/>
  <c r="BH82" i="20"/>
  <c r="BI82" i="20"/>
  <c r="BJ82" i="20"/>
  <c r="BK82" i="20"/>
  <c r="BL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O91" i="5"/>
  <c r="BN86" i="20" s="1"/>
  <c r="BO92" i="5"/>
  <c r="BN87" i="20" s="1"/>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I88" i="20"/>
  <c r="BL88" i="20"/>
  <c r="BO93" i="5"/>
  <c r="BN88" i="20" s="1"/>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O95" i="5"/>
  <c r="BN90" i="20" s="1"/>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O96" i="5"/>
  <c r="BN91" i="20" s="1"/>
  <c r="BO97" i="5"/>
  <c r="BN92" i="20" s="1"/>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O98" i="5"/>
  <c r="BN93" i="20" s="1"/>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O99" i="5"/>
  <c r="BN94" i="20" s="1"/>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O100" i="5"/>
  <c r="BN95" i="20" s="1"/>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O101" i="5"/>
  <c r="BN96" i="20" s="1"/>
  <c r="C4" i="20"/>
  <c r="D4" i="20"/>
  <c r="F4" i="20"/>
  <c r="G4" i="20"/>
  <c r="H4" i="20"/>
  <c r="J4" i="20"/>
  <c r="K4" i="20"/>
  <c r="L4" i="20"/>
  <c r="N4" i="20"/>
  <c r="O4" i="20"/>
  <c r="P4" i="20"/>
  <c r="R4" i="20"/>
  <c r="S4" i="20"/>
  <c r="T4" i="20"/>
  <c r="V4" i="20"/>
  <c r="W4" i="20"/>
  <c r="X4" i="20"/>
  <c r="Z4" i="20"/>
  <c r="AA4" i="20"/>
  <c r="AB4" i="20"/>
  <c r="AD4" i="20"/>
  <c r="C5" i="20"/>
  <c r="E5" i="20"/>
  <c r="F5" i="20"/>
  <c r="G5" i="20"/>
  <c r="I5" i="20"/>
  <c r="J5" i="20"/>
  <c r="K5" i="20"/>
  <c r="M5" i="20"/>
  <c r="N5" i="20"/>
  <c r="O5" i="20"/>
  <c r="Q5" i="20"/>
  <c r="R5" i="20"/>
  <c r="S5" i="20"/>
  <c r="U5" i="20"/>
  <c r="V5" i="20"/>
  <c r="W5" i="20"/>
  <c r="Y5" i="20"/>
  <c r="Z5" i="20"/>
  <c r="AA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G7" i="20"/>
  <c r="H7" i="20"/>
  <c r="I7" i="20"/>
  <c r="K7" i="20"/>
  <c r="L7" i="20"/>
  <c r="M7" i="20"/>
  <c r="O7" i="20"/>
  <c r="P7" i="20"/>
  <c r="Q7" i="20"/>
  <c r="S7" i="20"/>
  <c r="T7" i="20"/>
  <c r="U7" i="20"/>
  <c r="W7" i="20"/>
  <c r="X7" i="20"/>
  <c r="Y7" i="20"/>
  <c r="AA7" i="20"/>
  <c r="AB7" i="20"/>
  <c r="AC7" i="20"/>
  <c r="C8" i="20"/>
  <c r="D8" i="20"/>
  <c r="F8" i="20"/>
  <c r="G8" i="20"/>
  <c r="H8" i="20"/>
  <c r="J8" i="20"/>
  <c r="K8" i="20"/>
  <c r="L8" i="20"/>
  <c r="N8" i="20"/>
  <c r="O8" i="20"/>
  <c r="P8" i="20"/>
  <c r="R8" i="20"/>
  <c r="S8" i="20"/>
  <c r="T8" i="20"/>
  <c r="V8" i="20"/>
  <c r="W8" i="20"/>
  <c r="X8" i="20"/>
  <c r="Z8" i="20"/>
  <c r="AA8" i="20"/>
  <c r="AB8" i="20"/>
  <c r="AD8" i="20"/>
  <c r="C9" i="20"/>
  <c r="E9" i="20"/>
  <c r="F9" i="20"/>
  <c r="G9" i="20"/>
  <c r="I9" i="20"/>
  <c r="J9" i="20"/>
  <c r="K9" i="20"/>
  <c r="M9" i="20"/>
  <c r="N9" i="20"/>
  <c r="O9" i="20"/>
  <c r="Q9" i="20"/>
  <c r="R9" i="20"/>
  <c r="S9" i="20"/>
  <c r="U9" i="20"/>
  <c r="V9" i="20"/>
  <c r="W9" i="20"/>
  <c r="Y9" i="20"/>
  <c r="Z9" i="20"/>
  <c r="AA9" i="20"/>
  <c r="AC9" i="20"/>
  <c r="AD9"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6" i="20"/>
  <c r="D36" i="20"/>
  <c r="E36" i="20"/>
  <c r="F36" i="20"/>
  <c r="G36" i="20"/>
  <c r="H36" i="20"/>
  <c r="I36" i="20"/>
  <c r="J36" i="20"/>
  <c r="K36" i="20"/>
  <c r="L36" i="20"/>
  <c r="M36" i="20"/>
  <c r="N36" i="20"/>
  <c r="O36" i="20"/>
  <c r="P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C39" i="20"/>
  <c r="AD39" i="20"/>
  <c r="C40" i="20"/>
  <c r="D40" i="20"/>
  <c r="E40" i="20"/>
  <c r="F40" i="20"/>
  <c r="G40" i="20"/>
  <c r="H40" i="20"/>
  <c r="I40" i="20"/>
  <c r="J40" i="20"/>
  <c r="K40" i="20"/>
  <c r="L40" i="20"/>
  <c r="M40" i="20"/>
  <c r="N40" i="20"/>
  <c r="O40" i="20"/>
  <c r="P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C43" i="20"/>
  <c r="AD43" i="20"/>
  <c r="C44" i="20"/>
  <c r="D44" i="20"/>
  <c r="E44" i="20"/>
  <c r="F44" i="20"/>
  <c r="G44" i="20"/>
  <c r="H44" i="20"/>
  <c r="I44" i="20"/>
  <c r="J44" i="20"/>
  <c r="K44" i="20"/>
  <c r="L44" i="20"/>
  <c r="M44" i="20"/>
  <c r="N44" i="20"/>
  <c r="O44" i="20"/>
  <c r="P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C47" i="20"/>
  <c r="AD47" i="20"/>
  <c r="C48" i="20"/>
  <c r="D48" i="20"/>
  <c r="E48" i="20"/>
  <c r="F48" i="20"/>
  <c r="G48" i="20"/>
  <c r="H48" i="20"/>
  <c r="I48" i="20"/>
  <c r="J48" i="20"/>
  <c r="K48" i="20"/>
  <c r="L48" i="20"/>
  <c r="M48" i="20"/>
  <c r="N48" i="20"/>
  <c r="O48" i="20"/>
  <c r="P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C51" i="20"/>
  <c r="AD51" i="20"/>
  <c r="C52" i="20"/>
  <c r="D52" i="20"/>
  <c r="E52" i="20"/>
  <c r="F52" i="20"/>
  <c r="G52" i="20"/>
  <c r="H52" i="20"/>
  <c r="I52" i="20"/>
  <c r="J52" i="20"/>
  <c r="K52" i="20"/>
  <c r="L52" i="20"/>
  <c r="M52" i="20"/>
  <c r="N52" i="20"/>
  <c r="O52" i="20"/>
  <c r="P52" i="20"/>
  <c r="R52" i="20"/>
  <c r="S52" i="20"/>
  <c r="T52" i="20"/>
  <c r="U52" i="20"/>
  <c r="V52" i="20"/>
  <c r="W52" i="20"/>
  <c r="X52" i="20"/>
  <c r="Y52" i="20"/>
  <c r="Z52" i="20"/>
  <c r="AA52" i="20"/>
  <c r="AB52" i="20"/>
  <c r="AC52" i="20"/>
  <c r="AD52" i="20"/>
  <c r="C53" i="20"/>
  <c r="D53" i="20"/>
  <c r="F53" i="20"/>
  <c r="G53" i="20"/>
  <c r="H53" i="20"/>
  <c r="J53" i="20"/>
  <c r="K53" i="20"/>
  <c r="L53" i="20"/>
  <c r="N53" i="20"/>
  <c r="O53" i="20"/>
  <c r="P53" i="20"/>
  <c r="R53" i="20"/>
  <c r="S53" i="20"/>
  <c r="T53" i="20"/>
  <c r="V53" i="20"/>
  <c r="W53" i="20"/>
  <c r="X53" i="20"/>
  <c r="Z53" i="20"/>
  <c r="AA53" i="20"/>
  <c r="AB53" i="20"/>
  <c r="AD53"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S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8" i="20"/>
  <c r="B9" i="20"/>
  <c r="B11" i="20"/>
  <c r="B12" i="20"/>
  <c r="B15" i="20"/>
  <c r="B16" i="20"/>
  <c r="B17" i="20"/>
  <c r="B19" i="20"/>
  <c r="B20" i="20"/>
  <c r="B21" i="20"/>
  <c r="B22" i="20"/>
  <c r="B23" i="20"/>
  <c r="B24" i="20"/>
  <c r="B25" i="20"/>
  <c r="B26" i="20"/>
  <c r="B27" i="20"/>
  <c r="B28" i="20"/>
  <c r="B29" i="20"/>
  <c r="B30" i="20"/>
  <c r="B31" i="20"/>
  <c r="B32" i="20"/>
  <c r="B33" i="20"/>
  <c r="B34" i="20"/>
  <c r="B36" i="20"/>
  <c r="B37" i="20"/>
  <c r="B38" i="20"/>
  <c r="B39" i="20"/>
  <c r="B40" i="20"/>
  <c r="B41" i="20"/>
  <c r="B42" i="20"/>
  <c r="B43" i="20"/>
  <c r="B44" i="20"/>
  <c r="B45" i="20"/>
  <c r="B46" i="20"/>
  <c r="B47" i="20"/>
  <c r="B48" i="20"/>
  <c r="B49" i="20"/>
  <c r="B50" i="20"/>
  <c r="B51" i="20"/>
  <c r="B52" i="20"/>
  <c r="B53" i="20"/>
  <c r="B56" i="20"/>
  <c r="B57" i="20"/>
  <c r="B58" i="20"/>
  <c r="B59" i="20"/>
  <c r="B60" i="20"/>
  <c r="B61" i="20"/>
  <c r="B62" i="20"/>
  <c r="B63" i="20"/>
  <c r="B64" i="20"/>
  <c r="B65" i="20"/>
  <c r="B66" i="20"/>
  <c r="B67" i="20"/>
  <c r="B68" i="20"/>
  <c r="B70" i="20"/>
  <c r="B71" i="20"/>
  <c r="B72" i="20"/>
  <c r="B73" i="20"/>
  <c r="B74" i="20"/>
  <c r="B75" i="20"/>
  <c r="B77" i="20"/>
  <c r="B78" i="20"/>
  <c r="B79" i="20"/>
  <c r="B80" i="20"/>
  <c r="B81" i="20"/>
  <c r="B83" i="20"/>
  <c r="B84" i="20"/>
  <c r="B85" i="20"/>
  <c r="B86" i="20"/>
  <c r="B88" i="20"/>
  <c r="B89" i="20"/>
  <c r="B90" i="20"/>
  <c r="B91"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N55" i="20"/>
  <c r="AY68" i="20"/>
  <c r="AX68" i="20"/>
  <c r="AW68" i="20"/>
  <c r="AV68" i="20"/>
  <c r="AU68" i="20"/>
  <c r="AY67" i="20"/>
  <c r="AX67" i="20"/>
  <c r="AW67" i="20"/>
  <c r="AV67" i="20"/>
  <c r="AU67" i="20"/>
  <c r="AT67" i="20"/>
  <c r="AY66" i="20"/>
  <c r="AX66" i="20"/>
  <c r="AW66" i="20"/>
  <c r="AV66" i="20"/>
  <c r="AU66" i="20"/>
  <c r="AT66" i="20"/>
  <c r="AY65" i="20"/>
  <c r="AX65" i="20"/>
  <c r="AW65" i="20"/>
  <c r="AV65" i="20"/>
  <c r="AU65" i="20"/>
  <c r="AT65" i="20"/>
  <c r="AY64" i="20"/>
  <c r="AX64" i="20"/>
  <c r="AW64" i="20"/>
  <c r="AV64" i="20"/>
  <c r="AU64" i="20"/>
  <c r="AY63" i="20"/>
  <c r="AX63" i="20"/>
  <c r="AW63" i="20"/>
  <c r="AV63" i="20"/>
  <c r="AU63" i="20"/>
  <c r="AT63" i="20"/>
  <c r="AY62" i="20"/>
  <c r="AX62" i="20"/>
  <c r="AW62" i="20"/>
  <c r="AV62" i="20"/>
  <c r="AU62" i="20"/>
  <c r="AT62" i="20"/>
  <c r="AY61" i="20"/>
  <c r="AX61" i="20"/>
  <c r="AW61" i="20"/>
  <c r="AV61" i="20"/>
  <c r="AU61" i="20"/>
  <c r="AT61" i="20"/>
  <c r="AY60" i="20"/>
  <c r="AX60" i="20"/>
  <c r="AW60" i="20"/>
  <c r="AV60" i="20"/>
  <c r="AU60" i="20"/>
  <c r="AY59" i="20"/>
  <c r="AX59" i="20"/>
  <c r="AW59" i="20"/>
  <c r="AV59" i="20"/>
  <c r="AU59" i="20"/>
  <c r="AT59" i="20"/>
  <c r="AY58" i="20"/>
  <c r="AX58" i="20"/>
  <c r="AW58" i="20"/>
  <c r="AV58" i="20"/>
  <c r="AU58" i="20"/>
  <c r="AT58" i="20"/>
  <c r="AY57" i="20"/>
  <c r="AX57" i="20"/>
  <c r="AW57" i="20"/>
  <c r="AV57" i="20"/>
  <c r="AU57" i="20"/>
  <c r="AT57" i="20"/>
  <c r="AY56" i="20"/>
  <c r="AX56" i="20"/>
  <c r="AW56" i="20"/>
  <c r="AV56" i="20"/>
  <c r="AU56" i="20"/>
  <c r="AI18" i="16" l="1"/>
  <c r="H32" i="6"/>
  <c r="AU15" i="20"/>
  <c r="AZ92" i="5"/>
  <c r="AY87" i="20" s="1"/>
  <c r="P10" i="25"/>
  <c r="BE15" i="20"/>
  <c r="L10" i="25"/>
  <c r="AW15" i="20"/>
  <c r="F18" i="16"/>
  <c r="E17" i="94"/>
  <c r="AV17" i="20"/>
  <c r="T9" i="25"/>
  <c r="BL14" i="20"/>
  <c r="AU60" i="5"/>
  <c r="AT55" i="20" s="1"/>
  <c r="AT56" i="20"/>
  <c r="D17" i="94"/>
  <c r="D16" i="94"/>
  <c r="AS18" i="16"/>
  <c r="D12" i="94"/>
  <c r="AJ92" i="5"/>
  <c r="AI87" i="20" s="1"/>
  <c r="D11" i="94"/>
  <c r="T92" i="5"/>
  <c r="S87" i="20" s="1"/>
  <c r="N92" i="5"/>
  <c r="M87" i="20" s="1"/>
  <c r="D92" i="5"/>
  <c r="C87" i="20" s="1"/>
  <c r="E12" i="94"/>
  <c r="E16" i="94"/>
  <c r="AZ18" i="16"/>
  <c r="E62" i="49"/>
  <c r="E52" i="46" s="1"/>
  <c r="E48" i="49"/>
  <c r="E20" i="6"/>
  <c r="E35" i="6" s="1"/>
  <c r="AO74" i="5"/>
  <c r="AN69" i="20" s="1"/>
  <c r="AE74" i="5"/>
  <c r="AD69" i="20" s="1"/>
  <c r="E11" i="94"/>
  <c r="E13" i="94" s="1"/>
  <c r="BN82" i="5"/>
  <c r="BM77" i="20" s="1"/>
  <c r="BN31" i="5"/>
  <c r="BM26" i="20" s="1"/>
  <c r="E61" i="49"/>
  <c r="E47" i="46" s="1"/>
  <c r="E59" i="49"/>
  <c r="E37" i="46" s="1"/>
  <c r="D66" i="49"/>
  <c r="D23" i="50" s="1"/>
  <c r="D103" i="50" s="1"/>
  <c r="D37" i="46"/>
  <c r="D55" i="49"/>
  <c r="D12" i="50" s="1"/>
  <c r="L40" i="5"/>
  <c r="K35" i="20" s="1"/>
  <c r="BN91" i="5"/>
  <c r="BM86" i="20" s="1"/>
  <c r="BH60" i="5"/>
  <c r="BG55" i="20" s="1"/>
  <c r="W60" i="5"/>
  <c r="V55" i="20" s="1"/>
  <c r="I74" i="5"/>
  <c r="H69" i="20" s="1"/>
  <c r="BL60" i="5"/>
  <c r="BK55" i="20" s="1"/>
  <c r="AA60" i="5"/>
  <c r="Z55" i="20" s="1"/>
  <c r="AZ97" i="5"/>
  <c r="AY92" i="20" s="1"/>
  <c r="AM60" i="5"/>
  <c r="AL55" i="20" s="1"/>
  <c r="AK60" i="5"/>
  <c r="AJ55" i="20" s="1"/>
  <c r="AG60" i="5"/>
  <c r="AF55" i="20" s="1"/>
  <c r="AE60" i="5"/>
  <c r="AD55" i="20" s="1"/>
  <c r="I81" i="5"/>
  <c r="H76" i="20" s="1"/>
  <c r="BD60" i="5"/>
  <c r="BC55" i="20" s="1"/>
  <c r="G60" i="5"/>
  <c r="F55" i="20" s="1"/>
  <c r="E60" i="5"/>
  <c r="D55" i="20" s="1"/>
  <c r="BN71" i="5"/>
  <c r="BM66" i="20" s="1"/>
  <c r="BN67" i="5"/>
  <c r="BM62" i="20" s="1"/>
  <c r="BN63" i="5"/>
  <c r="BM58" i="20" s="1"/>
  <c r="R13" i="25"/>
  <c r="BN33" i="5"/>
  <c r="BM28" i="20" s="1"/>
  <c r="BN29" i="5"/>
  <c r="BM24" i="20" s="1"/>
  <c r="BN25" i="5"/>
  <c r="BM20" i="20" s="1"/>
  <c r="BN38" i="5"/>
  <c r="BM33" i="20" s="1"/>
  <c r="BN34" i="5"/>
  <c r="BM29" i="20" s="1"/>
  <c r="BN30" i="5"/>
  <c r="BM25" i="20" s="1"/>
  <c r="BN39" i="5"/>
  <c r="BM34" i="20" s="1"/>
  <c r="BN35" i="5"/>
  <c r="BM30" i="20" s="1"/>
  <c r="BN27" i="5"/>
  <c r="BM22" i="20" s="1"/>
  <c r="AQ11" i="16"/>
  <c r="K18" i="16"/>
  <c r="AB92" i="5"/>
  <c r="AA87" i="20" s="1"/>
  <c r="Z92" i="5"/>
  <c r="Y87" i="20" s="1"/>
  <c r="Y92" i="5"/>
  <c r="X87" i="20" s="1"/>
  <c r="X92" i="5"/>
  <c r="W87" i="20" s="1"/>
  <c r="L92" i="5"/>
  <c r="K87" i="20" s="1"/>
  <c r="J92" i="5"/>
  <c r="I87" i="20" s="1"/>
  <c r="I92" i="5"/>
  <c r="H87" i="20" s="1"/>
  <c r="AJ97" i="5"/>
  <c r="AI92" i="20" s="1"/>
  <c r="D28" i="49"/>
  <c r="D51" i="49" s="1"/>
  <c r="D62" i="46"/>
  <c r="BC18" i="5"/>
  <c r="BB13" i="20" s="1"/>
  <c r="AQ81" i="5"/>
  <c r="AP76" i="20" s="1"/>
  <c r="BJ60" i="5"/>
  <c r="BI55" i="20" s="1"/>
  <c r="BF60" i="5"/>
  <c r="BE55" i="20" s="1"/>
  <c r="AZ60" i="5"/>
  <c r="AY55" i="20" s="1"/>
  <c r="AC60" i="5"/>
  <c r="AB55" i="20" s="1"/>
  <c r="Y60" i="5"/>
  <c r="X55" i="20" s="1"/>
  <c r="S60" i="5"/>
  <c r="R55" i="20" s="1"/>
  <c r="P18" i="16"/>
  <c r="O18" i="16"/>
  <c r="AQ18" i="16"/>
  <c r="E58" i="49"/>
  <c r="E32" i="46" s="1"/>
  <c r="E55" i="49"/>
  <c r="E17" i="46" s="1"/>
  <c r="E54" i="49"/>
  <c r="E12" i="46" s="1"/>
  <c r="AR97" i="5"/>
  <c r="AQ92" i="20" s="1"/>
  <c r="AP97" i="5"/>
  <c r="AO92" i="20" s="1"/>
  <c r="AO97" i="5"/>
  <c r="AN92" i="20" s="1"/>
  <c r="D97" i="5"/>
  <c r="C92" i="20" s="1"/>
  <c r="D40" i="5"/>
  <c r="C35" i="20" s="1"/>
  <c r="BD74" i="5"/>
  <c r="BC69" i="20" s="1"/>
  <c r="AS74" i="5"/>
  <c r="AR69" i="20" s="1"/>
  <c r="AG74" i="5"/>
  <c r="AF69" i="20" s="1"/>
  <c r="BB60" i="5"/>
  <c r="BA55" i="20" s="1"/>
  <c r="AX60" i="5"/>
  <c r="AW55" i="20" s="1"/>
  <c r="AQ60" i="5"/>
  <c r="AP55" i="20" s="1"/>
  <c r="BN68" i="5"/>
  <c r="BM63" i="20" s="1"/>
  <c r="U60" i="5"/>
  <c r="T55" i="20" s="1"/>
  <c r="Q60" i="5"/>
  <c r="P55" i="20" s="1"/>
  <c r="K60" i="5"/>
  <c r="J55" i="20" s="1"/>
  <c r="M11" i="16"/>
  <c r="AH11" i="16"/>
  <c r="L97" i="5"/>
  <c r="K92" i="20" s="1"/>
  <c r="J97" i="5"/>
  <c r="I92" i="20" s="1"/>
  <c r="D72" i="46"/>
  <c r="AI81" i="5"/>
  <c r="AH76" i="20" s="1"/>
  <c r="AG81" i="5"/>
  <c r="AF76" i="20" s="1"/>
  <c r="M81" i="5"/>
  <c r="L76" i="20" s="1"/>
  <c r="BN86" i="5"/>
  <c r="BM81" i="20" s="1"/>
  <c r="BL74" i="5"/>
  <c r="BK69" i="20" s="1"/>
  <c r="W74" i="5"/>
  <c r="V69" i="20" s="1"/>
  <c r="M74" i="5"/>
  <c r="L69" i="20" s="1"/>
  <c r="AS60" i="5"/>
  <c r="AR55" i="20" s="1"/>
  <c r="AO60" i="5"/>
  <c r="AN55" i="20" s="1"/>
  <c r="BN72" i="5"/>
  <c r="BM67" i="20" s="1"/>
  <c r="AI60" i="5"/>
  <c r="AH55" i="20" s="1"/>
  <c r="M60" i="5"/>
  <c r="L55" i="20" s="1"/>
  <c r="I60" i="5"/>
  <c r="H55" i="20" s="1"/>
  <c r="C60" i="5"/>
  <c r="B55" i="20" s="1"/>
  <c r="AU18" i="16"/>
  <c r="D65" i="49"/>
  <c r="D60" i="49"/>
  <c r="BH92" i="5"/>
  <c r="BG87" i="20" s="1"/>
  <c r="BF92" i="5"/>
  <c r="BE87" i="20" s="1"/>
  <c r="BE92" i="5"/>
  <c r="BD87" i="20" s="1"/>
  <c r="BD92" i="5"/>
  <c r="BC87" i="20" s="1"/>
  <c r="AT92" i="5"/>
  <c r="AS87" i="20" s="1"/>
  <c r="BH97" i="5"/>
  <c r="BG92" i="20" s="1"/>
  <c r="BF97" i="5"/>
  <c r="BE92" i="20" s="1"/>
  <c r="BE97" i="5"/>
  <c r="BD92" i="20" s="1"/>
  <c r="BD97" i="5"/>
  <c r="BC92" i="20" s="1"/>
  <c r="D17" i="46"/>
  <c r="AR92" i="5"/>
  <c r="AQ87" i="20" s="1"/>
  <c r="AP92" i="5"/>
  <c r="AO87" i="20" s="1"/>
  <c r="AO92" i="5"/>
  <c r="AN87" i="20" s="1"/>
  <c r="AB97" i="5"/>
  <c r="AA92" i="20" s="1"/>
  <c r="T40" i="5"/>
  <c r="S35" i="20" s="1"/>
  <c r="AB40" i="5"/>
  <c r="AA35" i="20" s="1"/>
  <c r="D27" i="46"/>
  <c r="D14" i="50"/>
  <c r="D80" i="50" s="1"/>
  <c r="D24" i="40" s="1"/>
  <c r="D11" i="16"/>
  <c r="BL92" i="5"/>
  <c r="BK87" i="20" s="1"/>
  <c r="BB92" i="5"/>
  <c r="BA87" i="20" s="1"/>
  <c r="AH92" i="5"/>
  <c r="AG87" i="20" s="1"/>
  <c r="AG92" i="5"/>
  <c r="AF87" i="20" s="1"/>
  <c r="AF92" i="5"/>
  <c r="AE87" i="20" s="1"/>
  <c r="V92" i="5"/>
  <c r="U87" i="20" s="1"/>
  <c r="BM97" i="5"/>
  <c r="BL92" i="20" s="1"/>
  <c r="BL97" i="5"/>
  <c r="BK92" i="20" s="1"/>
  <c r="BB97" i="5"/>
  <c r="BA92" i="20" s="1"/>
  <c r="AH97" i="5"/>
  <c r="AG92" i="20" s="1"/>
  <c r="AG97" i="5"/>
  <c r="AF92" i="20" s="1"/>
  <c r="AF97" i="5"/>
  <c r="AE92" i="20" s="1"/>
  <c r="V97" i="5"/>
  <c r="U92" i="20" s="1"/>
  <c r="BN89" i="5"/>
  <c r="BM84" i="20" s="1"/>
  <c r="BN64" i="5"/>
  <c r="BM59" i="20" s="1"/>
  <c r="AV11" i="16"/>
  <c r="X40" i="5"/>
  <c r="W35" i="20" s="1"/>
  <c r="BF81" i="5"/>
  <c r="BE76" i="20" s="1"/>
  <c r="BD81" i="5"/>
  <c r="BC76" i="20" s="1"/>
  <c r="AZ81" i="5"/>
  <c r="AY76" i="20" s="1"/>
  <c r="AU81" i="5"/>
  <c r="AT76" i="20" s="1"/>
  <c r="AN81" i="5"/>
  <c r="AM76" i="20" s="1"/>
  <c r="T81" i="5"/>
  <c r="S76" i="20" s="1"/>
  <c r="P81" i="5"/>
  <c r="O76" i="20" s="1"/>
  <c r="C81" i="5"/>
  <c r="B76" i="20" s="1"/>
  <c r="BB74" i="5"/>
  <c r="BA69" i="20" s="1"/>
  <c r="U74" i="5"/>
  <c r="T69" i="20" s="1"/>
  <c r="BM60" i="5"/>
  <c r="BL55" i="20" s="1"/>
  <c r="BE60" i="5"/>
  <c r="BD55" i="20" s="1"/>
  <c r="AW60" i="5"/>
  <c r="AV55" i="20" s="1"/>
  <c r="AN60" i="5"/>
  <c r="AM55" i="20" s="1"/>
  <c r="AF60" i="5"/>
  <c r="AE55" i="20" s="1"/>
  <c r="X60" i="5"/>
  <c r="W55" i="20" s="1"/>
  <c r="P60" i="5"/>
  <c r="O55" i="20" s="1"/>
  <c r="H60" i="5"/>
  <c r="G55" i="20" s="1"/>
  <c r="G18" i="16"/>
  <c r="S18" i="16"/>
  <c r="BF18" i="16"/>
  <c r="E66" i="49"/>
  <c r="E72" i="46" s="1"/>
  <c r="E64" i="49"/>
  <c r="E62" i="46" s="1"/>
  <c r="D56" i="49"/>
  <c r="AT97" i="5"/>
  <c r="AS92" i="20" s="1"/>
  <c r="Z97" i="5"/>
  <c r="Y92" i="20" s="1"/>
  <c r="X97" i="5"/>
  <c r="W92" i="20" s="1"/>
  <c r="N97" i="5"/>
  <c r="M92" i="20" s="1"/>
  <c r="BN56" i="5"/>
  <c r="BM51" i="20" s="1"/>
  <c r="BN48" i="5"/>
  <c r="BM43" i="20" s="1"/>
  <c r="BN44" i="5"/>
  <c r="BM39" i="20" s="1"/>
  <c r="BN50" i="5"/>
  <c r="BM45" i="20" s="1"/>
  <c r="BN42" i="5"/>
  <c r="BM37" i="20" s="1"/>
  <c r="P40" i="5"/>
  <c r="O35" i="20" s="1"/>
  <c r="N87" i="5"/>
  <c r="M82" i="20" s="1"/>
  <c r="J87" i="5"/>
  <c r="I82" i="20" s="1"/>
  <c r="F87" i="5"/>
  <c r="E82" i="20" s="1"/>
  <c r="AE81" i="5"/>
  <c r="AD76" i="20" s="1"/>
  <c r="AA81" i="5"/>
  <c r="Z76" i="20" s="1"/>
  <c r="W81" i="5"/>
  <c r="V76" i="20" s="1"/>
  <c r="AK74" i="5"/>
  <c r="AJ69" i="20" s="1"/>
  <c r="E74" i="5"/>
  <c r="D69" i="20" s="1"/>
  <c r="M24" i="40"/>
  <c r="L72" i="3" s="1"/>
  <c r="H20" i="6"/>
  <c r="I18" i="16"/>
  <c r="AV18" i="16"/>
  <c r="AX92" i="5"/>
  <c r="AW87" i="20" s="1"/>
  <c r="AW92" i="5"/>
  <c r="AV87" i="20" s="1"/>
  <c r="AV92" i="5"/>
  <c r="AU87" i="20" s="1"/>
  <c r="AL92" i="5"/>
  <c r="AK87" i="20" s="1"/>
  <c r="R92" i="5"/>
  <c r="Q87" i="20" s="1"/>
  <c r="Q92" i="5"/>
  <c r="P87" i="20" s="1"/>
  <c r="P92" i="5"/>
  <c r="O87" i="20" s="1"/>
  <c r="F92" i="5"/>
  <c r="E87" i="20" s="1"/>
  <c r="AX97" i="5"/>
  <c r="AW92" i="20" s="1"/>
  <c r="AW97" i="5"/>
  <c r="AV92" i="20" s="1"/>
  <c r="AV97" i="5"/>
  <c r="AU92" i="20" s="1"/>
  <c r="AL97" i="5"/>
  <c r="AK92" i="20" s="1"/>
  <c r="R97" i="5"/>
  <c r="Q92" i="20" s="1"/>
  <c r="P97" i="5"/>
  <c r="O92" i="20" s="1"/>
  <c r="F97" i="5"/>
  <c r="E92" i="20" s="1"/>
  <c r="H40" i="5"/>
  <c r="G35" i="20" s="1"/>
  <c r="E81" i="5"/>
  <c r="D76" i="20" s="1"/>
  <c r="AM74" i="5"/>
  <c r="AL69" i="20" s="1"/>
  <c r="G74" i="5"/>
  <c r="F69" i="20" s="1"/>
  <c r="AV87" i="5"/>
  <c r="AU82" i="20" s="1"/>
  <c r="BN73" i="5"/>
  <c r="BM68" i="20" s="1"/>
  <c r="BN69" i="5"/>
  <c r="BM64" i="20" s="1"/>
  <c r="BN65" i="5"/>
  <c r="BM60" i="20" s="1"/>
  <c r="BN36" i="5"/>
  <c r="BM31" i="20" s="1"/>
  <c r="BN28" i="5"/>
  <c r="BM23" i="20" s="1"/>
  <c r="T11" i="16"/>
  <c r="D14" i="59"/>
  <c r="C38" i="24"/>
  <c r="C7" i="24"/>
  <c r="C5" i="24"/>
  <c r="BE40" i="5"/>
  <c r="BD35" i="20" s="1"/>
  <c r="BD36" i="20"/>
  <c r="AR40" i="5"/>
  <c r="AQ35" i="20" s="1"/>
  <c r="AN40" i="5"/>
  <c r="AM35" i="20" s="1"/>
  <c r="AF40" i="5"/>
  <c r="AE35" i="20" s="1"/>
  <c r="BN51" i="5"/>
  <c r="BM46" i="20" s="1"/>
  <c r="AB51" i="20"/>
  <c r="AB43" i="20"/>
  <c r="AB39" i="20"/>
  <c r="BN54" i="5"/>
  <c r="BM49" i="20" s="1"/>
  <c r="BN93" i="5"/>
  <c r="BM88" i="20" s="1"/>
  <c r="BN95" i="5"/>
  <c r="BM90" i="20" s="1"/>
  <c r="BN100" i="5"/>
  <c r="BM95" i="20" s="1"/>
  <c r="BN101" i="5"/>
  <c r="BM96" i="20" s="1"/>
  <c r="BM40" i="5"/>
  <c r="BL35" i="20" s="1"/>
  <c r="BL36" i="20"/>
  <c r="BI40" i="5"/>
  <c r="BH35" i="20" s="1"/>
  <c r="BH36" i="20"/>
  <c r="AW40" i="5"/>
  <c r="AV35" i="20" s="1"/>
  <c r="AV36" i="20"/>
  <c r="AA45" i="20"/>
  <c r="AA37" i="20"/>
  <c r="BA40" i="5"/>
  <c r="AZ35" i="20" s="1"/>
  <c r="AZ36" i="20"/>
  <c r="AJ40" i="5"/>
  <c r="AI35" i="20" s="1"/>
  <c r="BN55" i="5"/>
  <c r="BM50" i="20" s="1"/>
  <c r="BN47" i="5"/>
  <c r="BM42" i="20" s="1"/>
  <c r="BN43" i="5"/>
  <c r="BM38" i="20" s="1"/>
  <c r="R40" i="5"/>
  <c r="Q35" i="20" s="1"/>
  <c r="BN57" i="5"/>
  <c r="BM52" i="20" s="1"/>
  <c r="BN53" i="5"/>
  <c r="BM48" i="20" s="1"/>
  <c r="BN49" i="5"/>
  <c r="BM44" i="20" s="1"/>
  <c r="BN45" i="5"/>
  <c r="BM40" i="20" s="1"/>
  <c r="G40" i="5"/>
  <c r="F35" i="20" s="1"/>
  <c r="BN41" i="5"/>
  <c r="BM36" i="20" s="1"/>
  <c r="BC72" i="20"/>
  <c r="BN77" i="5"/>
  <c r="BM72" i="20" s="1"/>
  <c r="Q36" i="20"/>
  <c r="AQ36" i="20"/>
  <c r="AM36" i="20"/>
  <c r="AI36" i="20"/>
  <c r="AE36" i="20"/>
  <c r="BN9" i="5"/>
  <c r="BM4" i="20" s="1"/>
  <c r="BN13" i="5"/>
  <c r="BM8" i="20" s="1"/>
  <c r="C97" i="5"/>
  <c r="B92" i="20" s="1"/>
  <c r="BN99" i="5"/>
  <c r="BM94" i="20" s="1"/>
  <c r="W40" i="5"/>
  <c r="V35" i="20" s="1"/>
  <c r="N40" i="5"/>
  <c r="M35" i="20" s="1"/>
  <c r="BN17" i="5"/>
  <c r="BM12" i="20" s="1"/>
  <c r="P87" i="5"/>
  <c r="O82" i="20" s="1"/>
  <c r="BN88" i="5"/>
  <c r="BM83" i="20" s="1"/>
  <c r="AK81" i="5"/>
  <c r="BN85" i="5"/>
  <c r="BM80" i="20" s="1"/>
  <c r="BN83" i="5"/>
  <c r="BM78" i="20" s="1"/>
  <c r="BN84" i="5"/>
  <c r="BM79" i="20" s="1"/>
  <c r="F81" i="5"/>
  <c r="E76" i="20" s="1"/>
  <c r="E68" i="49"/>
  <c r="E82" i="46" s="1"/>
  <c r="E28" i="49"/>
  <c r="E51" i="49" s="1"/>
  <c r="BN96" i="5"/>
  <c r="BM91" i="20" s="1"/>
  <c r="BN98" i="5"/>
  <c r="BM93" i="20" s="1"/>
  <c r="Z40" i="5"/>
  <c r="Y35" i="20" s="1"/>
  <c r="O40" i="5"/>
  <c r="N35" i="20" s="1"/>
  <c r="F40" i="5"/>
  <c r="E35" i="20" s="1"/>
  <c r="BA74" i="5"/>
  <c r="AZ69" i="20" s="1"/>
  <c r="AY74" i="5"/>
  <c r="BN79" i="5"/>
  <c r="BM74" i="20" s="1"/>
  <c r="BN75" i="5"/>
  <c r="BM70" i="20" s="1"/>
  <c r="T74" i="5"/>
  <c r="S69" i="20" s="1"/>
  <c r="BN78" i="5"/>
  <c r="BM73" i="20" s="1"/>
  <c r="R74" i="5"/>
  <c r="Q69" i="20" s="1"/>
  <c r="BN80" i="5"/>
  <c r="BM75" i="20" s="1"/>
  <c r="BN76" i="5"/>
  <c r="BM71" i="20" s="1"/>
  <c r="BN70" i="5"/>
  <c r="BM65" i="20" s="1"/>
  <c r="BN66" i="5"/>
  <c r="BM61" i="20" s="1"/>
  <c r="BN62" i="5"/>
  <c r="BM57" i="20" s="1"/>
  <c r="AV60" i="5"/>
  <c r="AU55" i="20" s="1"/>
  <c r="BN61" i="5"/>
  <c r="BM56" i="20" s="1"/>
  <c r="AU27" i="20"/>
  <c r="BN32" i="5"/>
  <c r="BM27" i="20" s="1"/>
  <c r="BM19" i="20"/>
  <c r="BN10" i="5"/>
  <c r="BM5" i="20" s="1"/>
  <c r="BN14" i="5"/>
  <c r="BM9" i="20" s="1"/>
  <c r="BJ92" i="5"/>
  <c r="BI87" i="20" s="1"/>
  <c r="AN92" i="5"/>
  <c r="AM87" i="20" s="1"/>
  <c r="AD92" i="5"/>
  <c r="AC87" i="20" s="1"/>
  <c r="H92" i="5"/>
  <c r="G87" i="20" s="1"/>
  <c r="BJ97" i="5"/>
  <c r="BI92" i="20" s="1"/>
  <c r="AN97" i="5"/>
  <c r="AM92" i="20" s="1"/>
  <c r="AD97" i="5"/>
  <c r="AC92" i="20" s="1"/>
  <c r="H97" i="5"/>
  <c r="G92" i="20" s="1"/>
  <c r="H10" i="25"/>
  <c r="AW18" i="5"/>
  <c r="AV13" i="20" s="1"/>
  <c r="AV14" i="20"/>
  <c r="V40" i="5"/>
  <c r="U35" i="20" s="1"/>
  <c r="J40" i="5"/>
  <c r="I35" i="20" s="1"/>
  <c r="AZ11" i="16"/>
  <c r="AU11" i="16"/>
  <c r="BK92" i="5"/>
  <c r="BJ87" i="20" s="1"/>
  <c r="BC92" i="5"/>
  <c r="BB87" i="20" s="1"/>
  <c r="AU92" i="5"/>
  <c r="AT87" i="20" s="1"/>
  <c r="AM92" i="5"/>
  <c r="AL87" i="20" s="1"/>
  <c r="AE92" i="5"/>
  <c r="AD87" i="20" s="1"/>
  <c r="W92" i="5"/>
  <c r="V87" i="20" s="1"/>
  <c r="O92" i="5"/>
  <c r="N87" i="20" s="1"/>
  <c r="G92" i="5"/>
  <c r="F87" i="20" s="1"/>
  <c r="BK97" i="5"/>
  <c r="BJ92" i="20" s="1"/>
  <c r="BC97" i="5"/>
  <c r="BB92" i="20" s="1"/>
  <c r="AU97" i="5"/>
  <c r="AT92" i="20" s="1"/>
  <c r="AM97" i="5"/>
  <c r="AL92" i="20" s="1"/>
  <c r="AE97" i="5"/>
  <c r="AD92" i="20" s="1"/>
  <c r="R10" i="25"/>
  <c r="BL40" i="5"/>
  <c r="BK35" i="20" s="1"/>
  <c r="BH40" i="5"/>
  <c r="BG35" i="20" s="1"/>
  <c r="BD40" i="5"/>
  <c r="BC35" i="20" s="1"/>
  <c r="AZ40" i="5"/>
  <c r="AY35" i="20" s="1"/>
  <c r="AX40" i="5"/>
  <c r="AW35" i="20" s="1"/>
  <c r="AU40" i="5"/>
  <c r="AT35" i="20" s="1"/>
  <c r="AQ40" i="5"/>
  <c r="AP35" i="20" s="1"/>
  <c r="AM40" i="5"/>
  <c r="AL35" i="20" s="1"/>
  <c r="AI40" i="5"/>
  <c r="AH35" i="20" s="1"/>
  <c r="AE40" i="5"/>
  <c r="AD35" i="20" s="1"/>
  <c r="AC40" i="5"/>
  <c r="AB35" i="20" s="1"/>
  <c r="Y40" i="5"/>
  <c r="X35" i="20" s="1"/>
  <c r="Q40" i="5"/>
  <c r="P35" i="20" s="1"/>
  <c r="I40" i="5"/>
  <c r="H35" i="20" s="1"/>
  <c r="Q87" i="5"/>
  <c r="P82" i="20" s="1"/>
  <c r="BL81" i="5"/>
  <c r="BD59" i="5"/>
  <c r="BC54" i="20" s="1"/>
  <c r="AJ81" i="5"/>
  <c r="AI76" i="20" s="1"/>
  <c r="N81" i="5"/>
  <c r="M76" i="20" s="1"/>
  <c r="L81" i="5"/>
  <c r="K76" i="20" s="1"/>
  <c r="BJ74" i="5"/>
  <c r="BH74" i="5"/>
  <c r="BG69" i="20" s="1"/>
  <c r="BF74" i="5"/>
  <c r="BE69" i="20" s="1"/>
  <c r="BG60" i="5"/>
  <c r="BF55" i="20" s="1"/>
  <c r="AY60" i="5"/>
  <c r="AX55" i="20" s="1"/>
  <c r="AP60" i="5"/>
  <c r="AO55" i="20" s="1"/>
  <c r="AH60" i="5"/>
  <c r="AG55" i="20" s="1"/>
  <c r="Z60" i="5"/>
  <c r="Y55" i="20" s="1"/>
  <c r="R60" i="5"/>
  <c r="Q55" i="20" s="1"/>
  <c r="J60" i="5"/>
  <c r="I55" i="20" s="1"/>
  <c r="AV40" i="5"/>
  <c r="AU35" i="20" s="1"/>
  <c r="AV81" i="5"/>
  <c r="AU76" i="20" s="1"/>
  <c r="AP11" i="16"/>
  <c r="AL11" i="16"/>
  <c r="AG11" i="16"/>
  <c r="AC11" i="16"/>
  <c r="Y11" i="16"/>
  <c r="U11" i="16"/>
  <c r="AO11" i="16"/>
  <c r="AK11" i="16"/>
  <c r="AF11" i="16"/>
  <c r="AB11" i="16"/>
  <c r="X11" i="16"/>
  <c r="AN11" i="16"/>
  <c r="AE11" i="16"/>
  <c r="W11" i="16"/>
  <c r="AM11" i="16"/>
  <c r="AD11" i="16"/>
  <c r="V11" i="16"/>
  <c r="AJ11" i="16"/>
  <c r="AA11" i="16"/>
  <c r="AN18" i="16"/>
  <c r="AJ18" i="16"/>
  <c r="AF18" i="16"/>
  <c r="AB18" i="16"/>
  <c r="X18" i="16"/>
  <c r="AP18" i="16"/>
  <c r="AH18" i="16"/>
  <c r="Z18" i="16"/>
  <c r="AM18" i="16"/>
  <c r="AE18" i="16"/>
  <c r="W18" i="16"/>
  <c r="AL18" i="16"/>
  <c r="AD18" i="16"/>
  <c r="V18" i="16"/>
  <c r="P31" i="3"/>
  <c r="M31" i="3"/>
  <c r="BN12" i="5"/>
  <c r="BM7" i="20" s="1"/>
  <c r="BI92" i="5"/>
  <c r="BH87" i="20" s="1"/>
  <c r="BA92" i="5"/>
  <c r="AZ87" i="20" s="1"/>
  <c r="AS92" i="5"/>
  <c r="AR87" i="20" s="1"/>
  <c r="AK92" i="5"/>
  <c r="AJ87" i="20" s="1"/>
  <c r="AC92" i="5"/>
  <c r="AB87" i="20" s="1"/>
  <c r="U92" i="5"/>
  <c r="T87" i="20" s="1"/>
  <c r="M92" i="5"/>
  <c r="L87" i="20" s="1"/>
  <c r="E92" i="5"/>
  <c r="D87" i="20" s="1"/>
  <c r="BI97" i="5"/>
  <c r="BH92" i="20" s="1"/>
  <c r="BA97" i="5"/>
  <c r="AZ92" i="20" s="1"/>
  <c r="AS97" i="5"/>
  <c r="AR92" i="20" s="1"/>
  <c r="AK97" i="5"/>
  <c r="AJ92" i="20" s="1"/>
  <c r="AI11" i="16"/>
  <c r="M10" i="25"/>
  <c r="J10" i="25"/>
  <c r="BN20" i="5"/>
  <c r="AX18" i="5"/>
  <c r="AW13" i="20" s="1"/>
  <c r="BN58" i="5"/>
  <c r="BM53" i="20" s="1"/>
  <c r="BK40" i="5"/>
  <c r="BJ35" i="20" s="1"/>
  <c r="AA40" i="5"/>
  <c r="Z35" i="20" s="1"/>
  <c r="S40" i="5"/>
  <c r="R35" i="20" s="1"/>
  <c r="K40" i="5"/>
  <c r="J35" i="20" s="1"/>
  <c r="C40" i="5"/>
  <c r="B35" i="20" s="1"/>
  <c r="BN16" i="5"/>
  <c r="BM11" i="20" s="1"/>
  <c r="R87" i="5"/>
  <c r="Q82" i="20" s="1"/>
  <c r="AE59" i="5"/>
  <c r="AD54" i="20" s="1"/>
  <c r="W59" i="5"/>
  <c r="V54" i="20" s="1"/>
  <c r="U81" i="5"/>
  <c r="T76" i="20" s="1"/>
  <c r="S81" i="5"/>
  <c r="O81" i="5"/>
  <c r="D81" i="5"/>
  <c r="C76" i="20" s="1"/>
  <c r="BK74" i="5"/>
  <c r="BI74" i="5"/>
  <c r="BH69" i="20" s="1"/>
  <c r="BG74" i="5"/>
  <c r="AU74" i="5"/>
  <c r="AT69" i="20" s="1"/>
  <c r="AC74" i="5"/>
  <c r="AB69" i="20" s="1"/>
  <c r="AA74" i="5"/>
  <c r="Z69" i="20" s="1"/>
  <c r="Y74" i="5"/>
  <c r="X69" i="20" s="1"/>
  <c r="O74" i="5"/>
  <c r="N69" i="20" s="1"/>
  <c r="BI60" i="5"/>
  <c r="BH55" i="20" s="1"/>
  <c r="BA60" i="5"/>
  <c r="AZ55" i="20" s="1"/>
  <c r="AR60" i="5"/>
  <c r="AQ55" i="20" s="1"/>
  <c r="AJ60" i="5"/>
  <c r="AI55" i="20" s="1"/>
  <c r="AB60" i="5"/>
  <c r="AA55" i="20" s="1"/>
  <c r="T60" i="5"/>
  <c r="S55" i="20" s="1"/>
  <c r="L60" i="5"/>
  <c r="K55" i="20" s="1"/>
  <c r="D60" i="5"/>
  <c r="C55" i="20" s="1"/>
  <c r="R11" i="16"/>
  <c r="N11" i="16"/>
  <c r="J11" i="16"/>
  <c r="E11" i="16"/>
  <c r="L11" i="16"/>
  <c r="C11" i="16"/>
  <c r="Q11" i="16"/>
  <c r="H11" i="16"/>
  <c r="P11" i="16"/>
  <c r="G11" i="16"/>
  <c r="BN11" i="5"/>
  <c r="BM6" i="20" s="1"/>
  <c r="BG92" i="5"/>
  <c r="BF87" i="20" s="1"/>
  <c r="AY92" i="5"/>
  <c r="AX87" i="20" s="1"/>
  <c r="AQ92" i="5"/>
  <c r="AP87" i="20" s="1"/>
  <c r="AI92" i="5"/>
  <c r="AH87" i="20" s="1"/>
  <c r="AA92" i="5"/>
  <c r="Z87" i="20" s="1"/>
  <c r="S92" i="5"/>
  <c r="R87" i="20" s="1"/>
  <c r="K92" i="5"/>
  <c r="J87" i="20" s="1"/>
  <c r="C92" i="5"/>
  <c r="BG97" i="5"/>
  <c r="BF92" i="20" s="1"/>
  <c r="AY97" i="5"/>
  <c r="AX92" i="20" s="1"/>
  <c r="AQ97" i="5"/>
  <c r="AP92" i="20" s="1"/>
  <c r="AI97" i="5"/>
  <c r="AH92" i="20" s="1"/>
  <c r="BA18" i="5"/>
  <c r="AZ13" i="20" s="1"/>
  <c r="BJ40" i="5"/>
  <c r="BI35" i="20" s="1"/>
  <c r="BF40" i="5"/>
  <c r="BE35" i="20" s="1"/>
  <c r="BB40" i="5"/>
  <c r="BA35" i="20" s="1"/>
  <c r="AS40" i="5"/>
  <c r="AR35" i="20" s="1"/>
  <c r="AO40" i="5"/>
  <c r="AN35" i="20" s="1"/>
  <c r="AK40" i="5"/>
  <c r="AJ35" i="20" s="1"/>
  <c r="AG40" i="5"/>
  <c r="AF35" i="20" s="1"/>
  <c r="U40" i="5"/>
  <c r="T35" i="20" s="1"/>
  <c r="M40" i="5"/>
  <c r="L35" i="20" s="1"/>
  <c r="E40" i="5"/>
  <c r="D35" i="20" s="1"/>
  <c r="O87" i="5"/>
  <c r="N82" i="20" s="1"/>
  <c r="K87" i="5"/>
  <c r="J82" i="20" s="1"/>
  <c r="G87" i="5"/>
  <c r="F82" i="20" s="1"/>
  <c r="C87" i="5"/>
  <c r="B82" i="20" s="1"/>
  <c r="AH81" i="5"/>
  <c r="AG76" i="20" s="1"/>
  <c r="AF81" i="5"/>
  <c r="AE76" i="20" s="1"/>
  <c r="AD81" i="5"/>
  <c r="AC76" i="20" s="1"/>
  <c r="Z81" i="5"/>
  <c r="Y76" i="20" s="1"/>
  <c r="V81" i="5"/>
  <c r="U76" i="20" s="1"/>
  <c r="G81" i="5"/>
  <c r="AX74" i="5"/>
  <c r="AW69" i="20" s="1"/>
  <c r="AD74" i="5"/>
  <c r="Q74" i="5"/>
  <c r="P69" i="20" s="1"/>
  <c r="BK60" i="5"/>
  <c r="BC60" i="5"/>
  <c r="BB55" i="20" s="1"/>
  <c r="AT60" i="5"/>
  <c r="AS55" i="20" s="1"/>
  <c r="AL60" i="5"/>
  <c r="AK55" i="20" s="1"/>
  <c r="AD60" i="5"/>
  <c r="AC55" i="20" s="1"/>
  <c r="V60" i="5"/>
  <c r="U55" i="20" s="1"/>
  <c r="N60" i="5"/>
  <c r="M55" i="20" s="1"/>
  <c r="F60" i="5"/>
  <c r="E55" i="20" s="1"/>
  <c r="Z11" i="16"/>
  <c r="AA18" i="16"/>
  <c r="AL74" i="5"/>
  <c r="AK69" i="20" s="1"/>
  <c r="AI74" i="5"/>
  <c r="AB74" i="5"/>
  <c r="AA69" i="20" s="1"/>
  <c r="Z74" i="5"/>
  <c r="Y69" i="20" s="1"/>
  <c r="F74" i="5"/>
  <c r="C74" i="5"/>
  <c r="BI18" i="5"/>
  <c r="BH13" i="20" s="1"/>
  <c r="S11" i="16"/>
  <c r="AO18" i="16"/>
  <c r="J18" i="6"/>
  <c r="H48" i="6" s="1"/>
  <c r="E48" i="6" s="1"/>
  <c r="E129" i="46" s="1"/>
  <c r="J11" i="6"/>
  <c r="J14" i="6"/>
  <c r="J17" i="6"/>
  <c r="J16" i="6"/>
  <c r="L87" i="5"/>
  <c r="K82" i="20" s="1"/>
  <c r="H87" i="5"/>
  <c r="G82" i="20" s="1"/>
  <c r="D87" i="5"/>
  <c r="C82" i="20" s="1"/>
  <c r="BM81" i="5"/>
  <c r="BL76" i="20" s="1"/>
  <c r="BJ81" i="5"/>
  <c r="BI76" i="20" s="1"/>
  <c r="BH81" i="5"/>
  <c r="BB81" i="5"/>
  <c r="AX81" i="5"/>
  <c r="AS81" i="5"/>
  <c r="AP81" i="5"/>
  <c r="AO76" i="20" s="1"/>
  <c r="AL81" i="5"/>
  <c r="AK76" i="20" s="1"/>
  <c r="AC81" i="5"/>
  <c r="Y81" i="5"/>
  <c r="R81" i="5"/>
  <c r="Q76" i="20" s="1"/>
  <c r="K81" i="5"/>
  <c r="J76" i="20" s="1"/>
  <c r="H81" i="5"/>
  <c r="G76" i="20" s="1"/>
  <c r="AT74" i="5"/>
  <c r="AQ74" i="5"/>
  <c r="AJ74" i="5"/>
  <c r="AH74" i="5"/>
  <c r="N74" i="5"/>
  <c r="K74" i="5"/>
  <c r="J69" i="20" s="1"/>
  <c r="D74" i="5"/>
  <c r="C69" i="20" s="1"/>
  <c r="BK18" i="5"/>
  <c r="BJ13" i="20" s="1"/>
  <c r="R18" i="16"/>
  <c r="N18" i="16"/>
  <c r="J18" i="16"/>
  <c r="E18" i="16"/>
  <c r="Q18" i="16"/>
  <c r="M18" i="16"/>
  <c r="H18" i="16"/>
  <c r="D18" i="16"/>
  <c r="E60" i="49"/>
  <c r="E42" i="46" s="1"/>
  <c r="J12" i="6"/>
  <c r="H42" i="6" s="1"/>
  <c r="D40" i="40"/>
  <c r="M40" i="40" s="1"/>
  <c r="D15" i="59"/>
  <c r="D61" i="49"/>
  <c r="BG40" i="5"/>
  <c r="BF35" i="20" s="1"/>
  <c r="BC40" i="5"/>
  <c r="BB35" i="20" s="1"/>
  <c r="AY40" i="5"/>
  <c r="AX35" i="20" s="1"/>
  <c r="AT40" i="5"/>
  <c r="AS35" i="20" s="1"/>
  <c r="AP40" i="5"/>
  <c r="AO35" i="20" s="1"/>
  <c r="AL40" i="5"/>
  <c r="AK35" i="20" s="1"/>
  <c r="AH40" i="5"/>
  <c r="AG35" i="20" s="1"/>
  <c r="AD40" i="5"/>
  <c r="AC35" i="20" s="1"/>
  <c r="M87" i="5"/>
  <c r="L82" i="20" s="1"/>
  <c r="I87" i="5"/>
  <c r="H82" i="20" s="1"/>
  <c r="E87" i="5"/>
  <c r="BG81" i="5"/>
  <c r="BF76" i="20" s="1"/>
  <c r="BA81" i="5"/>
  <c r="AZ76" i="20" s="1"/>
  <c r="AW81" i="5"/>
  <c r="AV76" i="20" s="1"/>
  <c r="AR81" i="5"/>
  <c r="AQ76" i="20" s="1"/>
  <c r="AO81" i="5"/>
  <c r="J81" i="5"/>
  <c r="I76" i="20" s="1"/>
  <c r="BC74" i="5"/>
  <c r="AZ74" i="5"/>
  <c r="AY69" i="20" s="1"/>
  <c r="AR74" i="5"/>
  <c r="AQ69" i="20" s="1"/>
  <c r="AP74" i="5"/>
  <c r="AO69" i="20" s="1"/>
  <c r="V74" i="5"/>
  <c r="U69" i="20" s="1"/>
  <c r="S74" i="5"/>
  <c r="R69" i="20" s="1"/>
  <c r="L74" i="5"/>
  <c r="K69" i="20" s="1"/>
  <c r="J74" i="5"/>
  <c r="C18" i="16"/>
  <c r="L18" i="16"/>
  <c r="E65" i="49"/>
  <c r="E67" i="46" s="1"/>
  <c r="J13" i="6"/>
  <c r="H43" i="6" s="1"/>
  <c r="E43" i="6" s="1"/>
  <c r="E104" i="46" s="1"/>
  <c r="D17" i="59"/>
  <c r="D41" i="40" s="1"/>
  <c r="M41" i="40" s="1"/>
  <c r="D63" i="49"/>
  <c r="D62" i="49"/>
  <c r="AV74" i="5"/>
  <c r="AU69" i="20" s="1"/>
  <c r="AT18" i="16"/>
  <c r="BK81" i="5"/>
  <c r="BJ76" i="20" s="1"/>
  <c r="BI81" i="5"/>
  <c r="BH76" i="20" s="1"/>
  <c r="BE81" i="5"/>
  <c r="BD76" i="20" s="1"/>
  <c r="BC81" i="5"/>
  <c r="BB76" i="20" s="1"/>
  <c r="AY81" i="5"/>
  <c r="AX76" i="20" s="1"/>
  <c r="AT81" i="5"/>
  <c r="AS76" i="20" s="1"/>
  <c r="AM81" i="5"/>
  <c r="AB81" i="5"/>
  <c r="AA76" i="20" s="1"/>
  <c r="X81" i="5"/>
  <c r="W76" i="20" s="1"/>
  <c r="Q81" i="5"/>
  <c r="BM74" i="5"/>
  <c r="BE74" i="5"/>
  <c r="BD69" i="20" s="1"/>
  <c r="AW74" i="5"/>
  <c r="AV69" i="20" s="1"/>
  <c r="AN74" i="5"/>
  <c r="AM69" i="20" s="1"/>
  <c r="AF74" i="5"/>
  <c r="X74" i="5"/>
  <c r="W69" i="20" s="1"/>
  <c r="P74" i="5"/>
  <c r="O69" i="20" s="1"/>
  <c r="H74" i="5"/>
  <c r="F11" i="16"/>
  <c r="K11" i="16"/>
  <c r="O11" i="16"/>
  <c r="AT11" i="16"/>
  <c r="U18" i="16"/>
  <c r="Y18" i="16"/>
  <c r="AC18" i="16"/>
  <c r="AG18" i="16"/>
  <c r="AK18" i="16"/>
  <c r="E57" i="49"/>
  <c r="E27" i="46" s="1"/>
  <c r="E63" i="49"/>
  <c r="E57" i="46" s="1"/>
  <c r="E56" i="49"/>
  <c r="E22" i="46" s="1"/>
  <c r="D58" i="49"/>
  <c r="D54" i="49"/>
  <c r="D12" i="46" s="1"/>
  <c r="H129" i="46"/>
  <c r="H41" i="6"/>
  <c r="E41" i="6" s="1"/>
  <c r="E94" i="46" s="1"/>
  <c r="M26" i="3"/>
  <c r="M39" i="3"/>
  <c r="M48" i="3"/>
  <c r="H47" i="6"/>
  <c r="E47" i="6" s="1"/>
  <c r="E124" i="46" s="1"/>
  <c r="H46" i="6"/>
  <c r="E46" i="6" s="1"/>
  <c r="E119" i="46" s="1"/>
  <c r="H44" i="6"/>
  <c r="E44" i="6" s="1"/>
  <c r="E109" i="46" s="1"/>
  <c r="M44" i="3"/>
  <c r="P14" i="3"/>
  <c r="M34" i="40"/>
  <c r="B87" i="20"/>
  <c r="AA97" i="5"/>
  <c r="Z92" i="20" s="1"/>
  <c r="W97" i="5"/>
  <c r="V92" i="20" s="1"/>
  <c r="S97" i="5"/>
  <c r="R92" i="20" s="1"/>
  <c r="O97" i="5"/>
  <c r="N92" i="20" s="1"/>
  <c r="K97" i="5"/>
  <c r="J92" i="20" s="1"/>
  <c r="G97" i="5"/>
  <c r="F92" i="20" s="1"/>
  <c r="BM92" i="5"/>
  <c r="BL87" i="20" s="1"/>
  <c r="AP59" i="5"/>
  <c r="V59" i="5"/>
  <c r="BN94" i="5"/>
  <c r="BM89" i="20" s="1"/>
  <c r="AC97" i="5"/>
  <c r="AB92" i="20" s="1"/>
  <c r="Y97" i="5"/>
  <c r="X92" i="20" s="1"/>
  <c r="U97" i="5"/>
  <c r="T92" i="20" s="1"/>
  <c r="Q97" i="5"/>
  <c r="P92" i="20" s="1"/>
  <c r="M97" i="5"/>
  <c r="L92" i="20" s="1"/>
  <c r="I97" i="5"/>
  <c r="H92" i="20" s="1"/>
  <c r="E97" i="5"/>
  <c r="AN59" i="5"/>
  <c r="T59" i="5"/>
  <c r="D59" i="5"/>
  <c r="E10" i="25"/>
  <c r="AY18" i="5"/>
  <c r="AX13" i="20" s="1"/>
  <c r="BB18" i="5"/>
  <c r="BA13" i="20" s="1"/>
  <c r="L9" i="25"/>
  <c r="AR11" i="16"/>
  <c r="AR18" i="16"/>
  <c r="E86" i="50"/>
  <c r="D126" i="50"/>
  <c r="D36" i="46" s="1"/>
  <c r="E103" i="50"/>
  <c r="D133" i="50"/>
  <c r="D71" i="46" s="1"/>
  <c r="D31" i="40"/>
  <c r="M31" i="40" s="1"/>
  <c r="L75" i="3" s="1"/>
  <c r="E112" i="50"/>
  <c r="E80" i="50"/>
  <c r="D124" i="50"/>
  <c r="D26" i="46" s="1"/>
  <c r="D28" i="46" s="1"/>
  <c r="D29" i="46" s="1"/>
  <c r="E106" i="50"/>
  <c r="D134" i="50"/>
  <c r="D76" i="46" s="1"/>
  <c r="D32" i="40"/>
  <c r="M32" i="40" s="1"/>
  <c r="D118" i="50"/>
  <c r="D115" i="50"/>
  <c r="D25" i="50"/>
  <c r="D109" i="50" s="1"/>
  <c r="D73" i="46" l="1"/>
  <c r="D74" i="46" s="1"/>
  <c r="P59" i="5"/>
  <c r="AR59" i="5"/>
  <c r="E26" i="94"/>
  <c r="E18" i="94"/>
  <c r="E27" i="94"/>
  <c r="E36" i="47" s="1"/>
  <c r="BI59" i="5"/>
  <c r="BN81" i="5"/>
  <c r="BM76" i="20" s="1"/>
  <c r="AG59" i="5"/>
  <c r="AF54" i="20" s="1"/>
  <c r="E21" i="94"/>
  <c r="D13" i="94"/>
  <c r="D26" i="94"/>
  <c r="D18" i="94"/>
  <c r="D38" i="46"/>
  <c r="D39" i="46" s="1"/>
  <c r="E69" i="49"/>
  <c r="E88" i="46" s="1"/>
  <c r="AB59" i="5"/>
  <c r="R59" i="5"/>
  <c r="D27" i="94"/>
  <c r="D49" i="50"/>
  <c r="D52" i="50"/>
  <c r="D18" i="40" s="1"/>
  <c r="M18" i="40" s="1"/>
  <c r="D11" i="50"/>
  <c r="D22" i="50"/>
  <c r="D67" i="46"/>
  <c r="D17" i="50"/>
  <c r="D87" i="50" s="1"/>
  <c r="E20" i="47"/>
  <c r="E21" i="47" s="1"/>
  <c r="D42" i="46"/>
  <c r="L69" i="3"/>
  <c r="AZ59" i="5"/>
  <c r="J15" i="6"/>
  <c r="H45" i="6" s="1"/>
  <c r="E45" i="6" s="1"/>
  <c r="E114" i="46" s="1"/>
  <c r="J19" i="6"/>
  <c r="H49" i="6" s="1"/>
  <c r="D13" i="50"/>
  <c r="D22" i="46"/>
  <c r="E15" i="47"/>
  <c r="BF59" i="5"/>
  <c r="BE54" i="20" s="1"/>
  <c r="BN74" i="5"/>
  <c r="BM69" i="20" s="1"/>
  <c r="H35" i="6"/>
  <c r="D18" i="59"/>
  <c r="E41" i="40" s="1"/>
  <c r="H39" i="34"/>
  <c r="H48" i="40" s="1"/>
  <c r="N48" i="40" s="1"/>
  <c r="H18" i="34"/>
  <c r="H53" i="40" s="1"/>
  <c r="N53" i="40" s="1"/>
  <c r="H99" i="46"/>
  <c r="E42" i="6"/>
  <c r="E99" i="46" s="1"/>
  <c r="BM59" i="5"/>
  <c r="BL54" i="20" s="1"/>
  <c r="BL69" i="20"/>
  <c r="J59" i="5"/>
  <c r="I54" i="20" s="1"/>
  <c r="I69" i="20"/>
  <c r="BN87" i="5"/>
  <c r="BM82" i="20" s="1"/>
  <c r="X59" i="5"/>
  <c r="AW59" i="5"/>
  <c r="BN40" i="5"/>
  <c r="BM35" i="20" s="1"/>
  <c r="H59" i="5"/>
  <c r="G54" i="20" s="1"/>
  <c r="G69" i="20"/>
  <c r="Q59" i="5"/>
  <c r="P54" i="20" s="1"/>
  <c r="P76" i="20"/>
  <c r="D19" i="50"/>
  <c r="D30" i="50" s="1"/>
  <c r="D52" i="46"/>
  <c r="E12" i="47"/>
  <c r="E11" i="47" s="1"/>
  <c r="E13" i="47" s="1"/>
  <c r="AO59" i="5"/>
  <c r="AN54" i="20" s="1"/>
  <c r="AN76" i="20"/>
  <c r="D18" i="50"/>
  <c r="D47" i="46"/>
  <c r="E16" i="47"/>
  <c r="E17" i="47" s="1"/>
  <c r="N59" i="5"/>
  <c r="M54" i="20" s="1"/>
  <c r="M69" i="20"/>
  <c r="AT59" i="5"/>
  <c r="AS54" i="20" s="1"/>
  <c r="AS69" i="20"/>
  <c r="Y59" i="5"/>
  <c r="X54" i="20" s="1"/>
  <c r="X76" i="20"/>
  <c r="AS59" i="5"/>
  <c r="AR54" i="20" s="1"/>
  <c r="AR76" i="20"/>
  <c r="BK59" i="5"/>
  <c r="BJ69" i="20"/>
  <c r="AK59" i="5"/>
  <c r="AJ54" i="20" s="1"/>
  <c r="AJ76" i="20"/>
  <c r="U59" i="5"/>
  <c r="T54" i="20" s="1"/>
  <c r="D15" i="50"/>
  <c r="D83" i="50" s="1"/>
  <c r="D32" i="46"/>
  <c r="AM59" i="5"/>
  <c r="AL54" i="20" s="1"/>
  <c r="AL76" i="20"/>
  <c r="AQ59" i="5"/>
  <c r="AP54" i="20" s="1"/>
  <c r="AP69" i="20"/>
  <c r="BH59" i="5"/>
  <c r="BG54" i="20" s="1"/>
  <c r="BG76" i="20"/>
  <c r="AD59" i="5"/>
  <c r="AC54" i="20" s="1"/>
  <c r="AC69" i="20"/>
  <c r="S59" i="5"/>
  <c r="R54" i="20" s="1"/>
  <c r="R76" i="20"/>
  <c r="D20" i="50"/>
  <c r="D57" i="46"/>
  <c r="E59" i="5"/>
  <c r="D54" i="20" s="1"/>
  <c r="D82" i="20"/>
  <c r="B54" i="24"/>
  <c r="E40" i="40"/>
  <c r="AH59" i="5"/>
  <c r="AG54" i="20" s="1"/>
  <c r="AG69" i="20"/>
  <c r="AC59" i="5"/>
  <c r="AB54" i="20" s="1"/>
  <c r="AB76" i="20"/>
  <c r="AX59" i="5"/>
  <c r="AW76" i="20"/>
  <c r="BN60" i="5"/>
  <c r="BM55" i="20" s="1"/>
  <c r="BJ55" i="20"/>
  <c r="G59" i="5"/>
  <c r="F54" i="20" s="1"/>
  <c r="F76" i="20"/>
  <c r="U10" i="25"/>
  <c r="BM15" i="20"/>
  <c r="I59" i="5"/>
  <c r="H54" i="20" s="1"/>
  <c r="AY59" i="5"/>
  <c r="AX54" i="20" s="1"/>
  <c r="AX69" i="20"/>
  <c r="AF59" i="5"/>
  <c r="AE54" i="20" s="1"/>
  <c r="AE69" i="20"/>
  <c r="F59" i="5"/>
  <c r="E54" i="20" s="1"/>
  <c r="E69" i="20"/>
  <c r="AY54" i="20"/>
  <c r="AV59" i="5"/>
  <c r="AU54" i="20" s="1"/>
  <c r="L59" i="5"/>
  <c r="BA59" i="5"/>
  <c r="BA15" i="5" s="1"/>
  <c r="Z59" i="5"/>
  <c r="D69" i="49"/>
  <c r="D88" i="46" s="1"/>
  <c r="BE59" i="5"/>
  <c r="AL59" i="5"/>
  <c r="AK54" i="20" s="1"/>
  <c r="K59" i="5"/>
  <c r="J54" i="20" s="1"/>
  <c r="BC59" i="5"/>
  <c r="BB69" i="20"/>
  <c r="AJ59" i="5"/>
  <c r="AI54" i="20" s="1"/>
  <c r="AI69" i="20"/>
  <c r="BB59" i="5"/>
  <c r="BA76" i="20"/>
  <c r="C59" i="5"/>
  <c r="B54" i="20" s="1"/>
  <c r="B69" i="20"/>
  <c r="AI59" i="5"/>
  <c r="AH54" i="20" s="1"/>
  <c r="AH69" i="20"/>
  <c r="BG59" i="5"/>
  <c r="BF54" i="20" s="1"/>
  <c r="BF69" i="20"/>
  <c r="O59" i="5"/>
  <c r="N54" i="20" s="1"/>
  <c r="N76" i="20"/>
  <c r="AA59" i="5"/>
  <c r="Z54" i="20" s="1"/>
  <c r="BJ59" i="5"/>
  <c r="BI54" i="20" s="1"/>
  <c r="BI69" i="20"/>
  <c r="AU59" i="5"/>
  <c r="BK76" i="20"/>
  <c r="BL59" i="5"/>
  <c r="BK54" i="20" s="1"/>
  <c r="M59" i="5"/>
  <c r="L54" i="20" s="1"/>
  <c r="E49" i="6"/>
  <c r="H11" i="34"/>
  <c r="H94" i="46"/>
  <c r="H22" i="34"/>
  <c r="H124" i="46"/>
  <c r="E25" i="47"/>
  <c r="H50" i="6"/>
  <c r="H136" i="46" s="1"/>
  <c r="H21" i="34"/>
  <c r="E24" i="47"/>
  <c r="H104" i="46"/>
  <c r="H34" i="34"/>
  <c r="H114" i="46"/>
  <c r="E28" i="47"/>
  <c r="H26" i="34"/>
  <c r="H109" i="46"/>
  <c r="H35" i="34"/>
  <c r="H119" i="46"/>
  <c r="E29" i="47"/>
  <c r="E109" i="50"/>
  <c r="D135" i="50"/>
  <c r="D81" i="46" s="1"/>
  <c r="D83" i="46" s="1"/>
  <c r="D84" i="46" s="1"/>
  <c r="D33" i="40"/>
  <c r="M33" i="40" s="1"/>
  <c r="L70" i="3" s="1"/>
  <c r="E115" i="50"/>
  <c r="E35" i="40" s="1"/>
  <c r="B51" i="24" s="1"/>
  <c r="D35" i="40"/>
  <c r="M35" i="40" s="1"/>
  <c r="E48" i="3"/>
  <c r="D40" i="50"/>
  <c r="E134" i="50"/>
  <c r="E32" i="40"/>
  <c r="B47" i="24" s="1"/>
  <c r="E124" i="50"/>
  <c r="E26" i="46" s="1"/>
  <c r="E24" i="40"/>
  <c r="B38" i="24" s="1"/>
  <c r="E34" i="40"/>
  <c r="B50" i="24" s="1"/>
  <c r="E133" i="50"/>
  <c r="E71" i="46" s="1"/>
  <c r="E31" i="40"/>
  <c r="B46" i="24" s="1"/>
  <c r="E126" i="50"/>
  <c r="E36" i="46" s="1"/>
  <c r="K54" i="20"/>
  <c r="S54" i="20"/>
  <c r="AA54" i="20"/>
  <c r="AQ54" i="20"/>
  <c r="AZ54" i="20"/>
  <c r="BI15" i="5"/>
  <c r="BH10" i="20" s="1"/>
  <c r="BH54" i="20"/>
  <c r="D92" i="20"/>
  <c r="BN97" i="5"/>
  <c r="BM92" i="20" s="1"/>
  <c r="Q54" i="20"/>
  <c r="Y54" i="20"/>
  <c r="AO54" i="20"/>
  <c r="AY15" i="5"/>
  <c r="AX10" i="20" s="1"/>
  <c r="E52" i="50"/>
  <c r="E18" i="40" s="1"/>
  <c r="B33" i="24" s="1"/>
  <c r="E26" i="3"/>
  <c r="E118" i="50"/>
  <c r="E36" i="40" s="1"/>
  <c r="B52" i="24" s="1"/>
  <c r="D36" i="40"/>
  <c r="M36" i="40" s="1"/>
  <c r="E76" i="46"/>
  <c r="D78" i="46"/>
  <c r="D79" i="46" s="1"/>
  <c r="D122" i="50"/>
  <c r="D16" i="46" s="1"/>
  <c r="D18" i="46" s="1"/>
  <c r="D19" i="46" s="1"/>
  <c r="D131" i="50"/>
  <c r="D61" i="46" s="1"/>
  <c r="C54" i="20"/>
  <c r="O54" i="20"/>
  <c r="W54" i="20"/>
  <c r="AM54" i="20"/>
  <c r="AW15" i="5"/>
  <c r="AV54" i="20"/>
  <c r="BD54" i="20"/>
  <c r="U54" i="20"/>
  <c r="BN92" i="5"/>
  <c r="BM87" i="20" s="1"/>
  <c r="D28" i="94" l="1"/>
  <c r="E28" i="94"/>
  <c r="E35" i="47"/>
  <c r="D26" i="50"/>
  <c r="D21" i="94"/>
  <c r="D17" i="40"/>
  <c r="M17" i="40" s="1"/>
  <c r="L65" i="3" s="1"/>
  <c r="E49" i="50"/>
  <c r="E17" i="40" s="1"/>
  <c r="B32" i="24" s="1"/>
  <c r="F20" i="47"/>
  <c r="F19" i="47"/>
  <c r="E87" i="50"/>
  <c r="D127" i="50"/>
  <c r="D41" i="46" s="1"/>
  <c r="D43" i="46" s="1"/>
  <c r="D44" i="46" s="1"/>
  <c r="D88" i="50"/>
  <c r="D26" i="40" s="1"/>
  <c r="M26" i="40" s="1"/>
  <c r="L74" i="3" s="1"/>
  <c r="D97" i="50"/>
  <c r="D100" i="50"/>
  <c r="L71" i="3"/>
  <c r="E29" i="3"/>
  <c r="D65" i="50"/>
  <c r="E65" i="50" s="1"/>
  <c r="D55" i="50"/>
  <c r="D75" i="50"/>
  <c r="E75" i="50" s="1"/>
  <c r="D70" i="50"/>
  <c r="E70" i="50" s="1"/>
  <c r="D60" i="50"/>
  <c r="E60" i="50" s="1"/>
  <c r="B53" i="24"/>
  <c r="E121" i="3"/>
  <c r="H30" i="34"/>
  <c r="H29" i="34"/>
  <c r="E39" i="34"/>
  <c r="E48" i="40" s="1"/>
  <c r="B3" i="24" s="1"/>
  <c r="E116" i="3"/>
  <c r="E119" i="3" s="1"/>
  <c r="E124" i="3" s="1"/>
  <c r="E129" i="3" s="1"/>
  <c r="P129" i="3" s="1"/>
  <c r="H15" i="34"/>
  <c r="H14" i="34"/>
  <c r="H98" i="46"/>
  <c r="H100" i="46" s="1"/>
  <c r="H101" i="46" s="1"/>
  <c r="H128" i="46"/>
  <c r="H130" i="46" s="1"/>
  <c r="H131" i="46" s="1"/>
  <c r="E18" i="34"/>
  <c r="D29" i="50"/>
  <c r="D129" i="50"/>
  <c r="D51" i="46" s="1"/>
  <c r="D53" i="46" s="1"/>
  <c r="D54" i="46" s="1"/>
  <c r="E30" i="50"/>
  <c r="E129" i="50" s="1"/>
  <c r="E51" i="46" s="1"/>
  <c r="E17" i="3"/>
  <c r="D37" i="50"/>
  <c r="D13" i="40" s="1"/>
  <c r="M13" i="40" s="1"/>
  <c r="AT54" i="20"/>
  <c r="F15" i="47"/>
  <c r="F16" i="47"/>
  <c r="AW54" i="20"/>
  <c r="AX15" i="5"/>
  <c r="AW10" i="20" s="1"/>
  <c r="BA54" i="20"/>
  <c r="BB15" i="5"/>
  <c r="BA10" i="20" s="1"/>
  <c r="BB54" i="20"/>
  <c r="BC15" i="5"/>
  <c r="BB10" i="20" s="1"/>
  <c r="D94" i="50"/>
  <c r="D91" i="50"/>
  <c r="D25" i="40"/>
  <c r="M25" i="40" s="1"/>
  <c r="L73" i="3" s="1"/>
  <c r="E83" i="50"/>
  <c r="D125" i="50"/>
  <c r="D31" i="46" s="1"/>
  <c r="D33" i="46" s="1"/>
  <c r="D34" i="46" s="1"/>
  <c r="F12" i="47"/>
  <c r="F11" i="47"/>
  <c r="BJ54" i="20"/>
  <c r="BK15" i="5"/>
  <c r="BJ10" i="20" s="1"/>
  <c r="BN59" i="5"/>
  <c r="BM54" i="20" s="1"/>
  <c r="D43" i="50"/>
  <c r="E43" i="50" s="1"/>
  <c r="E15" i="40" s="1"/>
  <c r="B30" i="24" s="1"/>
  <c r="D61" i="50"/>
  <c r="E31" i="3"/>
  <c r="D56" i="50"/>
  <c r="D71" i="50"/>
  <c r="D66" i="50"/>
  <c r="D76" i="50"/>
  <c r="E26" i="47"/>
  <c r="E50" i="6"/>
  <c r="E136" i="46" s="1"/>
  <c r="H93" i="46"/>
  <c r="H95" i="46" s="1"/>
  <c r="H96" i="46" s="1"/>
  <c r="E30" i="47"/>
  <c r="E21" i="34"/>
  <c r="H103" i="46"/>
  <c r="H105" i="46" s="1"/>
  <c r="H106" i="46" s="1"/>
  <c r="H23" i="34"/>
  <c r="H45" i="40" s="1"/>
  <c r="N45" i="40" s="1"/>
  <c r="H113" i="46"/>
  <c r="H115" i="46" s="1"/>
  <c r="H116" i="46" s="1"/>
  <c r="E34" i="34"/>
  <c r="H123" i="46"/>
  <c r="H125" i="46" s="1"/>
  <c r="H126" i="46" s="1"/>
  <c r="E22" i="34"/>
  <c r="E123" i="46" s="1"/>
  <c r="E35" i="34"/>
  <c r="E118" i="46" s="1"/>
  <c r="H118" i="46"/>
  <c r="H120" i="46" s="1"/>
  <c r="H121" i="46" s="1"/>
  <c r="H36" i="34"/>
  <c r="H108" i="46"/>
  <c r="H110" i="46" s="1"/>
  <c r="H111" i="46" s="1"/>
  <c r="E61" i="46"/>
  <c r="D63" i="46"/>
  <c r="D64" i="46" s="1"/>
  <c r="AZ10" i="20"/>
  <c r="BF19" i="5"/>
  <c r="E73" i="46"/>
  <c r="E74" i="46" s="1"/>
  <c r="E122" i="50"/>
  <c r="E16" i="46" s="1"/>
  <c r="E40" i="50"/>
  <c r="E14" i="40" s="1"/>
  <c r="B28" i="24" s="1"/>
  <c r="D14" i="40"/>
  <c r="M14" i="40" s="1"/>
  <c r="L8" i="25"/>
  <c r="AV10" i="20"/>
  <c r="BG19" i="5"/>
  <c r="E78" i="46"/>
  <c r="E79" i="46" s="1"/>
  <c r="AS19" i="5"/>
  <c r="E38" i="46"/>
  <c r="E39" i="46" s="1"/>
  <c r="E131" i="50"/>
  <c r="AQ19" i="5"/>
  <c r="AP19" i="5"/>
  <c r="AO19" i="5"/>
  <c r="AN19" i="5"/>
  <c r="AM19" i="5"/>
  <c r="AL19" i="5"/>
  <c r="AK19" i="5"/>
  <c r="AJ19" i="5"/>
  <c r="AH19" i="5"/>
  <c r="AG19" i="5"/>
  <c r="AF19" i="5"/>
  <c r="AE19" i="5"/>
  <c r="AD19" i="5"/>
  <c r="AC19" i="5"/>
  <c r="AB19" i="5"/>
  <c r="AA19" i="5"/>
  <c r="Z19" i="5"/>
  <c r="Y19" i="5"/>
  <c r="X19" i="5"/>
  <c r="W19" i="5"/>
  <c r="V19" i="5"/>
  <c r="U19" i="5"/>
  <c r="E28" i="46"/>
  <c r="E29" i="46" s="1"/>
  <c r="E135" i="50"/>
  <c r="E81" i="46" s="1"/>
  <c r="E33" i="40"/>
  <c r="B48" i="24" s="1"/>
  <c r="E100" i="50" l="1"/>
  <c r="E30" i="40" s="1"/>
  <c r="B45" i="24" s="1"/>
  <c r="D30" i="40"/>
  <c r="M30" i="40" s="1"/>
  <c r="E127" i="50"/>
  <c r="E41" i="46" s="1"/>
  <c r="E88" i="50"/>
  <c r="E26" i="40" s="1"/>
  <c r="B41" i="24" s="1"/>
  <c r="D29" i="40"/>
  <c r="M29" i="40" s="1"/>
  <c r="E97" i="50"/>
  <c r="D132" i="50"/>
  <c r="D66" i="46" s="1"/>
  <c r="E44" i="3"/>
  <c r="E55" i="50"/>
  <c r="D123" i="50"/>
  <c r="D21" i="46" s="1"/>
  <c r="D23" i="46" s="1"/>
  <c r="D24" i="46" s="1"/>
  <c r="H43" i="34"/>
  <c r="H52" i="40"/>
  <c r="N52" i="40" s="1"/>
  <c r="E15" i="34"/>
  <c r="E52" i="40" s="1"/>
  <c r="B61" i="24" s="1"/>
  <c r="H46" i="40"/>
  <c r="N46" i="40" s="1"/>
  <c r="E29" i="34"/>
  <c r="H44" i="40"/>
  <c r="N44" i="40" s="1"/>
  <c r="E14" i="34"/>
  <c r="E128" i="46"/>
  <c r="AZ23" i="5" s="1"/>
  <c r="AY18" i="20" s="1"/>
  <c r="E30" i="34"/>
  <c r="E54" i="40" s="1"/>
  <c r="B62" i="24" s="1"/>
  <c r="H54" i="40"/>
  <c r="N54" i="40" s="1"/>
  <c r="E37" i="50"/>
  <c r="E13" i="40" s="1"/>
  <c r="B27" i="24" s="1"/>
  <c r="E53" i="40"/>
  <c r="B60" i="24" s="1"/>
  <c r="E98" i="46"/>
  <c r="E100" i="46" s="1"/>
  <c r="E101" i="46" s="1"/>
  <c r="D15" i="40"/>
  <c r="M15" i="40" s="1"/>
  <c r="E76" i="50"/>
  <c r="E77" i="50" s="1"/>
  <c r="E23" i="40" s="1"/>
  <c r="B37" i="24" s="1"/>
  <c r="D77" i="50"/>
  <c r="D23" i="40" s="1"/>
  <c r="M23" i="40" s="1"/>
  <c r="E66" i="50"/>
  <c r="E67" i="50" s="1"/>
  <c r="E21" i="40" s="1"/>
  <c r="B35" i="24" s="1"/>
  <c r="D67" i="50"/>
  <c r="D21" i="40" s="1"/>
  <c r="M21" i="40" s="1"/>
  <c r="E61" i="50"/>
  <c r="E62" i="50" s="1"/>
  <c r="D62" i="50"/>
  <c r="D20" i="40" s="1"/>
  <c r="M20" i="40" s="1"/>
  <c r="E125" i="50"/>
  <c r="E31" i="46" s="1"/>
  <c r="E25" i="40"/>
  <c r="B39" i="24" s="1"/>
  <c r="E53" i="46"/>
  <c r="E54" i="46" s="1"/>
  <c r="AZ19" i="5"/>
  <c r="AU19" i="5"/>
  <c r="E94" i="50"/>
  <c r="E28" i="40" s="1"/>
  <c r="B43" i="24" s="1"/>
  <c r="D28" i="40"/>
  <c r="M28" i="40" s="1"/>
  <c r="E71" i="50"/>
  <c r="E72" i="50" s="1"/>
  <c r="E22" i="40" s="1"/>
  <c r="B36" i="24" s="1"/>
  <c r="D72" i="50"/>
  <c r="D22" i="40" s="1"/>
  <c r="M22" i="40" s="1"/>
  <c r="D57" i="50"/>
  <c r="D19" i="40" s="1"/>
  <c r="M19" i="40" s="1"/>
  <c r="E56" i="50"/>
  <c r="D128" i="50"/>
  <c r="D46" i="46" s="1"/>
  <c r="D48" i="46" s="1"/>
  <c r="D49" i="46" s="1"/>
  <c r="D27" i="40"/>
  <c r="M27" i="40" s="1"/>
  <c r="E39" i="3"/>
  <c r="E91" i="50"/>
  <c r="D130" i="50"/>
  <c r="D56" i="46" s="1"/>
  <c r="D58" i="46" s="1"/>
  <c r="D59" i="46" s="1"/>
  <c r="E29" i="50"/>
  <c r="E31" i="50" s="1"/>
  <c r="D31" i="50"/>
  <c r="D11" i="40" s="1"/>
  <c r="M11" i="40" s="1"/>
  <c r="D46" i="50"/>
  <c r="F24" i="47"/>
  <c r="F25" i="47"/>
  <c r="F29" i="47"/>
  <c r="F28" i="47"/>
  <c r="AV23" i="5"/>
  <c r="E125" i="46"/>
  <c r="E126" i="46" s="1"/>
  <c r="E113" i="46"/>
  <c r="E36" i="34"/>
  <c r="E47" i="40" s="1"/>
  <c r="B8" i="24" s="1"/>
  <c r="E103" i="46"/>
  <c r="E23" i="34"/>
  <c r="E45" i="40" s="1"/>
  <c r="B7" i="24" s="1"/>
  <c r="H47" i="40"/>
  <c r="N47" i="40" s="1"/>
  <c r="H135" i="46"/>
  <c r="AR23" i="5"/>
  <c r="AT23" i="5"/>
  <c r="E120" i="46"/>
  <c r="E121" i="46" s="1"/>
  <c r="BH19" i="5"/>
  <c r="E83" i="46"/>
  <c r="E84" i="46" s="1"/>
  <c r="T14" i="20"/>
  <c r="V14" i="20"/>
  <c r="X14" i="20"/>
  <c r="Z14" i="20"/>
  <c r="AB14" i="20"/>
  <c r="AD14" i="20"/>
  <c r="AF14" i="20"/>
  <c r="AI14" i="20"/>
  <c r="AK14" i="20"/>
  <c r="AM14" i="20"/>
  <c r="AO14" i="20"/>
  <c r="I9" i="25"/>
  <c r="AR14" i="20"/>
  <c r="I19" i="5"/>
  <c r="E18" i="46"/>
  <c r="E19" i="46" s="1"/>
  <c r="P9" i="25"/>
  <c r="BE14" i="20"/>
  <c r="BJ19" i="5"/>
  <c r="E63" i="46"/>
  <c r="E64" i="46" s="1"/>
  <c r="U14" i="20"/>
  <c r="W14" i="20"/>
  <c r="Y14" i="20"/>
  <c r="AA14" i="20"/>
  <c r="AC14" i="20"/>
  <c r="AE14" i="20"/>
  <c r="AG14" i="20"/>
  <c r="AJ14" i="20"/>
  <c r="AL14" i="20"/>
  <c r="AN14" i="20"/>
  <c r="AP14" i="20"/>
  <c r="Q9" i="25"/>
  <c r="BG18" i="5"/>
  <c r="BF14" i="20"/>
  <c r="E46" i="40" l="1"/>
  <c r="B6" i="24" s="1"/>
  <c r="E26" i="34"/>
  <c r="E108" i="46" s="1"/>
  <c r="E44" i="40"/>
  <c r="E11" i="34"/>
  <c r="L68" i="3"/>
  <c r="L66" i="3"/>
  <c r="D68" i="46"/>
  <c r="D69" i="46" s="1"/>
  <c r="E66" i="46"/>
  <c r="AR19" i="5"/>
  <c r="E43" i="46"/>
  <c r="E44" i="46" s="1"/>
  <c r="AT19" i="5"/>
  <c r="AS14" i="20" s="1"/>
  <c r="E29" i="40"/>
  <c r="B44" i="24" s="1"/>
  <c r="E132" i="50"/>
  <c r="L67" i="3"/>
  <c r="AS18" i="20"/>
  <c r="E20" i="40"/>
  <c r="B34" i="24" s="1"/>
  <c r="E37" i="3"/>
  <c r="E57" i="50"/>
  <c r="E19" i="40" s="1"/>
  <c r="B40" i="24" s="1"/>
  <c r="E123" i="50"/>
  <c r="E21" i="46" s="1"/>
  <c r="E18" i="3"/>
  <c r="E23" i="3" s="1"/>
  <c r="D34" i="50" s="1"/>
  <c r="E130" i="46"/>
  <c r="E131" i="46" s="1"/>
  <c r="AU23" i="5"/>
  <c r="M13" i="25" s="1"/>
  <c r="I23" i="5"/>
  <c r="F13" i="25" s="1"/>
  <c r="E11" i="40"/>
  <c r="M9" i="25"/>
  <c r="AT14" i="20"/>
  <c r="E33" i="46"/>
  <c r="E34" i="46" s="1"/>
  <c r="AI19" i="5"/>
  <c r="H9" i="25" s="1"/>
  <c r="AZ18" i="5"/>
  <c r="AY14" i="20"/>
  <c r="E46" i="50"/>
  <c r="E16" i="40" s="1"/>
  <c r="B31" i="24" s="1"/>
  <c r="D16" i="40"/>
  <c r="M16" i="40" s="1"/>
  <c r="E42" i="3"/>
  <c r="E130" i="50"/>
  <c r="E56" i="46" s="1"/>
  <c r="E27" i="40"/>
  <c r="B42" i="24" s="1"/>
  <c r="E128" i="50"/>
  <c r="E46" i="46" s="1"/>
  <c r="BF23" i="5"/>
  <c r="BF18" i="5" s="1"/>
  <c r="BE13" i="20" s="1"/>
  <c r="B4" i="24"/>
  <c r="E49" i="40"/>
  <c r="T23" i="5"/>
  <c r="E105" i="46"/>
  <c r="E106" i="46" s="1"/>
  <c r="AS23" i="5"/>
  <c r="AS18" i="5" s="1"/>
  <c r="AS15" i="5" s="1"/>
  <c r="E115" i="46"/>
  <c r="E116" i="46" s="1"/>
  <c r="K13" i="25"/>
  <c r="AU18" i="20"/>
  <c r="J13" i="25"/>
  <c r="AQ18" i="20"/>
  <c r="H49" i="40"/>
  <c r="H137" i="46"/>
  <c r="H138" i="46" s="1"/>
  <c r="L55" i="3" s="1"/>
  <c r="BM23" i="5"/>
  <c r="E110" i="46"/>
  <c r="E111" i="46" s="1"/>
  <c r="AA23" i="5"/>
  <c r="AI23" i="5"/>
  <c r="AH18" i="20" s="1"/>
  <c r="AQ23" i="5"/>
  <c r="Z23" i="5"/>
  <c r="AH23" i="5"/>
  <c r="AP23" i="5"/>
  <c r="Y23" i="5"/>
  <c r="AG23" i="5"/>
  <c r="AO23" i="5"/>
  <c r="AB23" i="5"/>
  <c r="AJ23" i="5"/>
  <c r="W23" i="5"/>
  <c r="AE23" i="5"/>
  <c r="AM23" i="5"/>
  <c r="V23" i="5"/>
  <c r="AD23" i="5"/>
  <c r="AL23" i="5"/>
  <c r="U23" i="5"/>
  <c r="U18" i="5" s="1"/>
  <c r="AC23" i="5"/>
  <c r="AK23" i="5"/>
  <c r="X23" i="5"/>
  <c r="AF23" i="5"/>
  <c r="AN23" i="5"/>
  <c r="N49" i="40"/>
  <c r="BF13" i="20"/>
  <c r="BG15" i="5"/>
  <c r="I18" i="5"/>
  <c r="F9" i="25"/>
  <c r="H14" i="20"/>
  <c r="T13" i="20"/>
  <c r="U15" i="5"/>
  <c r="BJ18" i="5"/>
  <c r="BI14" i="20"/>
  <c r="BF15" i="5"/>
  <c r="BH18" i="5"/>
  <c r="BG14" i="20"/>
  <c r="R9" i="25"/>
  <c r="E43" i="34" l="1"/>
  <c r="E135" i="46" s="1"/>
  <c r="E137" i="46" s="1"/>
  <c r="E138" i="46" s="1"/>
  <c r="L58" i="3" s="1"/>
  <c r="M58" i="3" s="1"/>
  <c r="E93" i="46"/>
  <c r="AT18" i="5"/>
  <c r="AR13" i="20"/>
  <c r="L17" i="3"/>
  <c r="M17" i="3" s="1"/>
  <c r="AE18" i="20"/>
  <c r="AF18" i="5"/>
  <c r="AL18" i="20"/>
  <c r="AM18" i="5"/>
  <c r="AA18" i="20"/>
  <c r="AB18" i="5"/>
  <c r="AO18" i="20"/>
  <c r="AP18" i="5"/>
  <c r="BE19" i="5"/>
  <c r="E68" i="46"/>
  <c r="E69" i="46" s="1"/>
  <c r="W18" i="20"/>
  <c r="X18" i="5"/>
  <c r="AK18" i="20"/>
  <c r="AL18" i="5"/>
  <c r="AD18" i="20"/>
  <c r="AE18" i="5"/>
  <c r="AN18" i="20"/>
  <c r="AO18" i="5"/>
  <c r="AG18" i="20"/>
  <c r="AH18" i="5"/>
  <c r="Z18" i="20"/>
  <c r="AA18" i="5"/>
  <c r="AJ18" i="20"/>
  <c r="AK18" i="5"/>
  <c r="AC18" i="20"/>
  <c r="AD18" i="5"/>
  <c r="V18" i="20"/>
  <c r="W18" i="5"/>
  <c r="AF18" i="20"/>
  <c r="AG18" i="5"/>
  <c r="Y18" i="20"/>
  <c r="Z18" i="5"/>
  <c r="AM18" i="20"/>
  <c r="AN18" i="5"/>
  <c r="AB18" i="20"/>
  <c r="AC18" i="5"/>
  <c r="U18" i="20"/>
  <c r="V18" i="5"/>
  <c r="AI18" i="20"/>
  <c r="AJ18" i="5"/>
  <c r="X18" i="20"/>
  <c r="Y18" i="5"/>
  <c r="AP18" i="20"/>
  <c r="AQ18" i="5"/>
  <c r="AQ14" i="20"/>
  <c r="J9" i="25"/>
  <c r="AR18" i="5"/>
  <c r="AU18" i="5"/>
  <c r="AU15" i="5" s="1"/>
  <c r="AS13" i="20"/>
  <c r="AT15" i="5"/>
  <c r="E23" i="46"/>
  <c r="E24" i="46" s="1"/>
  <c r="T19" i="5"/>
  <c r="H18" i="20"/>
  <c r="AT18" i="20"/>
  <c r="E58" i="46"/>
  <c r="E59" i="46" s="1"/>
  <c r="BD19" i="5"/>
  <c r="B29" i="24"/>
  <c r="AY13" i="20"/>
  <c r="AZ15" i="5"/>
  <c r="AY10" i="20" s="1"/>
  <c r="AV19" i="5"/>
  <c r="E48" i="46"/>
  <c r="E49" i="46" s="1"/>
  <c r="AH14" i="20"/>
  <c r="AI18" i="5"/>
  <c r="AT13" i="20"/>
  <c r="BE18" i="20"/>
  <c r="P13" i="25"/>
  <c r="AR18" i="20"/>
  <c r="I13" i="25"/>
  <c r="G13" i="25"/>
  <c r="S18" i="20"/>
  <c r="T18" i="20"/>
  <c r="H13" i="25"/>
  <c r="P55" i="3"/>
  <c r="M55" i="3"/>
  <c r="T13" i="25"/>
  <c r="BM18" i="5"/>
  <c r="BL18" i="20"/>
  <c r="BG13" i="20"/>
  <c r="BH15" i="5"/>
  <c r="I8" i="25"/>
  <c r="AR10" i="20"/>
  <c r="BI13" i="20"/>
  <c r="BJ15" i="5"/>
  <c r="BI10" i="20" s="1"/>
  <c r="E34" i="50"/>
  <c r="E24" i="3" s="1"/>
  <c r="L13" i="3" s="1"/>
  <c r="M13" i="3" s="1"/>
  <c r="D12" i="40"/>
  <c r="D121" i="50"/>
  <c r="Q8" i="25"/>
  <c r="BF10" i="20"/>
  <c r="P8" i="25"/>
  <c r="BE10" i="20"/>
  <c r="T10" i="20"/>
  <c r="H13" i="20"/>
  <c r="I15" i="5"/>
  <c r="J23" i="5" l="1"/>
  <c r="I18" i="20" s="1"/>
  <c r="H23" i="5"/>
  <c r="G18" i="20" s="1"/>
  <c r="G23" i="5"/>
  <c r="F18" i="20" s="1"/>
  <c r="S23" i="5"/>
  <c r="R18" i="20" s="1"/>
  <c r="N23" i="5"/>
  <c r="M18" i="20" s="1"/>
  <c r="M23" i="5"/>
  <c r="L18" i="20" s="1"/>
  <c r="L23" i="5"/>
  <c r="K18" i="20" s="1"/>
  <c r="E23" i="5"/>
  <c r="D18" i="20" s="1"/>
  <c r="D23" i="5"/>
  <c r="C18" i="20" s="1"/>
  <c r="C23" i="5"/>
  <c r="E95" i="46"/>
  <c r="E96" i="46" s="1"/>
  <c r="R23" i="5"/>
  <c r="Q18" i="20" s="1"/>
  <c r="Q23" i="5"/>
  <c r="P18" i="20" s="1"/>
  <c r="P23" i="5"/>
  <c r="O18" i="20" s="1"/>
  <c r="O23" i="5"/>
  <c r="N18" i="20" s="1"/>
  <c r="K23" i="5"/>
  <c r="J18" i="20" s="1"/>
  <c r="F23" i="5"/>
  <c r="E18" i="20" s="1"/>
  <c r="P17" i="3"/>
  <c r="AP13" i="20"/>
  <c r="AQ15" i="5"/>
  <c r="AP10" i="20" s="1"/>
  <c r="AI13" i="20"/>
  <c r="AJ15" i="5"/>
  <c r="AI10" i="20" s="1"/>
  <c r="AB13" i="20"/>
  <c r="AC15" i="5"/>
  <c r="AB10" i="20" s="1"/>
  <c r="Y13" i="20"/>
  <c r="Z15" i="5"/>
  <c r="Y10" i="20" s="1"/>
  <c r="V13" i="20"/>
  <c r="W15" i="5"/>
  <c r="V10" i="20" s="1"/>
  <c r="AJ13" i="20"/>
  <c r="AK15" i="5"/>
  <c r="AJ10" i="20" s="1"/>
  <c r="AG13" i="20"/>
  <c r="AH15" i="5"/>
  <c r="AG10" i="20" s="1"/>
  <c r="AD13" i="20"/>
  <c r="AE15" i="5"/>
  <c r="AD10" i="20" s="1"/>
  <c r="W13" i="20"/>
  <c r="X15" i="5"/>
  <c r="W10" i="20" s="1"/>
  <c r="AO13" i="20"/>
  <c r="AP15" i="5"/>
  <c r="AO10" i="20" s="1"/>
  <c r="AL13" i="20"/>
  <c r="AM15" i="5"/>
  <c r="AL10" i="20" s="1"/>
  <c r="AQ13" i="20"/>
  <c r="AR15" i="5"/>
  <c r="AQ10" i="20" s="1"/>
  <c r="X13" i="20"/>
  <c r="Y15" i="5"/>
  <c r="X10" i="20" s="1"/>
  <c r="U13" i="20"/>
  <c r="V15" i="5"/>
  <c r="U10" i="20" s="1"/>
  <c r="AM13" i="20"/>
  <c r="AN15" i="5"/>
  <c r="AM10" i="20" s="1"/>
  <c r="AF13" i="20"/>
  <c r="AG15" i="5"/>
  <c r="AF10" i="20" s="1"/>
  <c r="AC13" i="20"/>
  <c r="AD15" i="5"/>
  <c r="AC10" i="20" s="1"/>
  <c r="Z13" i="20"/>
  <c r="AA15" i="5"/>
  <c r="Z10" i="20" s="1"/>
  <c r="AN13" i="20"/>
  <c r="AO15" i="5"/>
  <c r="AN10" i="20" s="1"/>
  <c r="AK13" i="20"/>
  <c r="AL15" i="5"/>
  <c r="AK10" i="20" s="1"/>
  <c r="AA13" i="20"/>
  <c r="AB15" i="5"/>
  <c r="AA10" i="20" s="1"/>
  <c r="AE13" i="20"/>
  <c r="AF15" i="5"/>
  <c r="AE10" i="20" s="1"/>
  <c r="BE18" i="5"/>
  <c r="BD14" i="20"/>
  <c r="O9" i="25"/>
  <c r="AS10" i="20"/>
  <c r="T18" i="5"/>
  <c r="G9" i="25"/>
  <c r="S14" i="20"/>
  <c r="L33" i="3"/>
  <c r="M33" i="3" s="1"/>
  <c r="L32" i="3"/>
  <c r="M32" i="3" s="1"/>
  <c r="P13" i="3"/>
  <c r="M8" i="25"/>
  <c r="AT10" i="20"/>
  <c r="AU14" i="20"/>
  <c r="AV18" i="5"/>
  <c r="K9" i="25"/>
  <c r="AI15" i="5"/>
  <c r="AH13" i="20"/>
  <c r="BD18" i="5"/>
  <c r="N9" i="25"/>
  <c r="BC14" i="20"/>
  <c r="L40" i="3"/>
  <c r="M40" i="3" s="1"/>
  <c r="L41" i="3"/>
  <c r="M41" i="3" s="1"/>
  <c r="BL13" i="20"/>
  <c r="BM15" i="5"/>
  <c r="BG10" i="20"/>
  <c r="R8" i="25"/>
  <c r="M12" i="40"/>
  <c r="D37" i="40"/>
  <c r="F8" i="25"/>
  <c r="H10" i="20"/>
  <c r="D136" i="50"/>
  <c r="D87" i="46" s="1"/>
  <c r="D11" i="46"/>
  <c r="D13" i="46" s="1"/>
  <c r="D14" i="46" s="1"/>
  <c r="E12" i="40"/>
  <c r="E121" i="50"/>
  <c r="B18" i="20" l="1"/>
  <c r="E13" i="25"/>
  <c r="BN23" i="5"/>
  <c r="J8" i="25"/>
  <c r="BD13" i="20"/>
  <c r="BE15" i="5"/>
  <c r="M37" i="40"/>
  <c r="L64" i="3"/>
  <c r="B26" i="24"/>
  <c r="L56" i="3" s="1"/>
  <c r="M56" i="3" s="1"/>
  <c r="E37" i="40"/>
  <c r="AH10" i="20"/>
  <c r="H8" i="25"/>
  <c r="S13" i="20"/>
  <c r="T15" i="5"/>
  <c r="BC13" i="20"/>
  <c r="BD15" i="5"/>
  <c r="AV15" i="5"/>
  <c r="AU13" i="20"/>
  <c r="T8" i="25"/>
  <c r="BL10" i="20"/>
  <c r="BL19" i="5"/>
  <c r="D89" i="46"/>
  <c r="D90" i="46" s="1"/>
  <c r="L54" i="3" s="1"/>
  <c r="E136" i="50"/>
  <c r="E87" i="46" s="1"/>
  <c r="E89" i="46" s="1"/>
  <c r="E90" i="46" s="1"/>
  <c r="L57" i="3" s="1"/>
  <c r="M57" i="3" s="1"/>
  <c r="E11" i="46"/>
  <c r="U13" i="25" l="1"/>
  <c r="BM18" i="20"/>
  <c r="BD10" i="20"/>
  <c r="O8" i="25"/>
  <c r="P56" i="3"/>
  <c r="S10" i="20"/>
  <c r="G8" i="25"/>
  <c r="K8" i="25"/>
  <c r="AU10" i="20"/>
  <c r="N8" i="25"/>
  <c r="BC10" i="20"/>
  <c r="E13" i="46"/>
  <c r="E14" i="46" s="1"/>
  <c r="S19" i="5"/>
  <c r="R19" i="5"/>
  <c r="Q19" i="5"/>
  <c r="P19" i="5"/>
  <c r="O19" i="5"/>
  <c r="N19" i="5"/>
  <c r="M19" i="5"/>
  <c r="L19" i="5"/>
  <c r="K19" i="5"/>
  <c r="J19" i="5"/>
  <c r="H19" i="5"/>
  <c r="G19" i="5"/>
  <c r="F19" i="5"/>
  <c r="E19" i="5"/>
  <c r="D19" i="5"/>
  <c r="C19" i="5"/>
  <c r="P54" i="3"/>
  <c r="L10" i="3" s="1"/>
  <c r="M10" i="3" s="1"/>
  <c r="M54" i="3"/>
  <c r="BL18" i="5"/>
  <c r="S9" i="25"/>
  <c r="BK14" i="20"/>
  <c r="BL15" i="5" l="1"/>
  <c r="BK13" i="20"/>
  <c r="D18" i="5"/>
  <c r="C14" i="20"/>
  <c r="F18" i="5"/>
  <c r="E14" i="20"/>
  <c r="H18" i="5"/>
  <c r="G14" i="20"/>
  <c r="K18" i="5"/>
  <c r="J14" i="20"/>
  <c r="M18" i="5"/>
  <c r="L14" i="20"/>
  <c r="O18" i="5"/>
  <c r="N14" i="20"/>
  <c r="Q18" i="5"/>
  <c r="P14" i="20"/>
  <c r="S18" i="5"/>
  <c r="R14" i="20"/>
  <c r="C18" i="5"/>
  <c r="E9" i="25"/>
  <c r="BN19" i="5"/>
  <c r="B14" i="20"/>
  <c r="E18" i="5"/>
  <c r="D14" i="20"/>
  <c r="G18" i="5"/>
  <c r="F14" i="20"/>
  <c r="J18" i="5"/>
  <c r="I14" i="20"/>
  <c r="L18" i="5"/>
  <c r="K14" i="20"/>
  <c r="N18" i="5"/>
  <c r="M14" i="20"/>
  <c r="P18" i="5"/>
  <c r="O14" i="20"/>
  <c r="R18" i="5"/>
  <c r="Q14" i="20"/>
  <c r="L19" i="3"/>
  <c r="M19" i="3" s="1"/>
  <c r="L18" i="3"/>
  <c r="M18" i="3" s="1"/>
  <c r="Q13" i="20" l="1"/>
  <c r="R15" i="5"/>
  <c r="Q10" i="20" s="1"/>
  <c r="O13" i="20"/>
  <c r="P15" i="5"/>
  <c r="O10" i="20" s="1"/>
  <c r="M13" i="20"/>
  <c r="N15" i="5"/>
  <c r="M10" i="20" s="1"/>
  <c r="K13" i="20"/>
  <c r="L15" i="5"/>
  <c r="K10" i="20" s="1"/>
  <c r="I13" i="20"/>
  <c r="J15" i="5"/>
  <c r="I10" i="20" s="1"/>
  <c r="F13" i="20"/>
  <c r="G15" i="5"/>
  <c r="F10" i="20" s="1"/>
  <c r="D13" i="20"/>
  <c r="E15" i="5"/>
  <c r="D10" i="20" s="1"/>
  <c r="U9" i="25"/>
  <c r="BM14" i="20"/>
  <c r="BN18" i="5"/>
  <c r="B13" i="20"/>
  <c r="C15" i="5"/>
  <c r="R13" i="20"/>
  <c r="S15" i="5"/>
  <c r="R10" i="20" s="1"/>
  <c r="P13" i="20"/>
  <c r="Q15" i="5"/>
  <c r="P10" i="20" s="1"/>
  <c r="N13" i="20"/>
  <c r="O15" i="5"/>
  <c r="N10" i="20" s="1"/>
  <c r="L13" i="20"/>
  <c r="M15" i="5"/>
  <c r="L10" i="20" s="1"/>
  <c r="J13" i="20"/>
  <c r="K15" i="5"/>
  <c r="J10" i="20" s="1"/>
  <c r="G13" i="20"/>
  <c r="H15" i="5"/>
  <c r="G10" i="20" s="1"/>
  <c r="E13" i="20"/>
  <c r="F15" i="5"/>
  <c r="E10" i="20" s="1"/>
  <c r="C13" i="20"/>
  <c r="D15" i="5"/>
  <c r="C10" i="20" s="1"/>
  <c r="S8" i="25"/>
  <c r="BK10" i="20"/>
  <c r="E8" i="25" l="1"/>
  <c r="B10" i="20"/>
  <c r="BM13" i="20"/>
  <c r="BN15" i="5"/>
  <c r="U8" i="25" l="1"/>
  <c r="BM10" i="20"/>
  <c r="M58" i="40"/>
  <c r="N58" i="40"/>
  <c r="E141" i="3"/>
  <c r="C57" i="24"/>
</calcChain>
</file>

<file path=xl/sharedStrings.xml><?xml version="1.0" encoding="utf-8"?>
<sst xmlns="http://schemas.openxmlformats.org/spreadsheetml/2006/main" count="2360" uniqueCount="899">
  <si>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</si>
  <si>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</si>
  <si>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</si>
  <si>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</si>
  <si>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</si>
  <si>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</si>
  <si>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</si>
  <si>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</si>
  <si>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</si>
  <si>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</si>
  <si>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</si>
  <si>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</si>
  <si>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</si>
  <si>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</si>
  <si>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</si>
  <si>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</si>
  <si>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</si>
  <si>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</si>
  <si>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</si>
  <si>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</si>
  <si>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</si>
  <si>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</si>
  <si>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</si>
  <si>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</si>
  <si>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</si>
  <si>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</si>
  <si>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</si>
  <si>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</si>
  <si>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</si>
  <si>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</si>
  <si>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</si>
  <si>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</si>
  <si>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</si>
  <si>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</si>
  <si>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</si>
  <si>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</si>
  <si>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</si>
  <si>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</si>
  <si>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</si>
  <si>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</si>
  <si>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</si>
  <si>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</si>
  <si>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</si>
  <si>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</si>
  <si>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</si>
  <si>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</si>
  <si>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</si>
  <si>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</si>
  <si>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</si>
  <si>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</si>
  <si>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</si>
  <si>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</si>
  <si>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</si>
  <si>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</si>
  <si>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</si>
  <si>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</si>
  <si>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</si>
  <si>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</si>
  <si>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</si>
  <si>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</si>
  <si>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</si>
  <si>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</si>
  <si>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</si>
  <si>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</si>
  <si>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</si>
  <si>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</si>
  <si>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</si>
  <si>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</si>
  <si>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</si>
  <si>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</si>
  <si>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</si>
  <si>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</si>
  <si>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</si>
  <si>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</si>
  <si>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</si>
  <si>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</si>
  <si>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</si>
  <si>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</si>
  <si>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</si>
  <si>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</si>
  <si>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</si>
  <si>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</si>
  <si>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</si>
  <si>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</si>
  <si>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</si>
  <si>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</si>
  <si>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</si>
  <si>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</si>
  <si>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</si>
  <si>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</si>
  <si>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</si>
  <si>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</si>
  <si>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</si>
  <si>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</si>
  <si>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</si>
  <si>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</si>
  <si>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</si>
  <si>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</si>
  <si>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</si>
  <si>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</si>
  <si>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</si>
  <si>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</si>
  <si>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</si>
  <si>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</si>
  <si>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</si>
  <si>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</si>
  <si>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</si>
  <si>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</si>
  <si>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</si>
  <si>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</si>
  <si>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</si>
  <si>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</si>
  <si>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</si>
  <si>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</si>
  <si>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</si>
  <si>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</si>
  <si>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</si>
  <si>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</si>
  <si>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</si>
  <si>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</si>
  <si>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</si>
  <si>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</si>
  <si>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</si>
  <si>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</si>
  <si>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</si>
  <si>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</si>
  <si>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</si>
  <si>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</si>
  <si>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</si>
  <si>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</si>
  <si>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</si>
  <si>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</si>
  <si>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</si>
  <si>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</si>
  <si>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</si>
  <si>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</si>
  <si>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</si>
  <si>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</si>
  <si>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</si>
  <si>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</si>
  <si>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</si>
  <si>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</si>
  <si>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</si>
  <si>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</si>
  <si>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</si>
  <si>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</si>
  <si>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</si>
  <si>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</si>
  <si>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</si>
  <si>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</si>
  <si>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</si>
  <si>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</si>
  <si>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</si>
  <si>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</si>
  <si>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</si>
  <si>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</si>
  <si>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</si>
  <si>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</si>
  <si>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</si>
  <si>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</si>
  <si>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</si>
  <si>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</si>
  <si>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</si>
  <si>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</si>
  <si>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</si>
  <si>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</si>
  <si>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</si>
  <si>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</si>
  <si>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</si>
  <si>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</si>
  <si>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</si>
  <si>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</si>
  <si>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</si>
  <si>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</si>
  <si>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</si>
  <si>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</si>
  <si>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</si>
  <si>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</si>
  <si>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</si>
  <si>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</si>
  <si>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</si>
  <si>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</si>
  <si>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</si>
  <si>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</si>
  <si>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</si>
  <si>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</si>
  <si>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</si>
  <si>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</si>
  <si>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</si>
  <si>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</si>
  <si>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</si>
  <si>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</si>
  <si>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</si>
  <si>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</si>
  <si>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</si>
  <si>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</si>
  <si>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</si>
  <si>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</si>
  <si>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</si>
  <si>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</si>
  <si>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</si>
  <si>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</si>
  <si>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</si>
  <si>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</si>
  <si>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</si>
  <si>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</si>
  <si>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</si>
  <si>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</si>
  <si>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</si>
  <si>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</si>
  <si>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</si>
  <si>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</si>
  <si>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</si>
  <si>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</si>
  <si>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</si>
  <si>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</si>
  <si>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</si>
  <si>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</si>
  <si>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</si>
  <si>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</si>
  <si>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</si>
  <si>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</si>
  <si>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</si>
  <si>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</si>
  <si>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</si>
  <si>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</si>
  <si>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</si>
  <si>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</si>
  <si>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</si>
  <si>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</si>
  <si>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</si>
  <si>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</si>
  <si>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</si>
  <si>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</si>
  <si>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</si>
  <si>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</si>
  <si>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</si>
  <si>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</si>
  <si>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</si>
  <si>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</si>
  <si>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</si>
  <si>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</si>
  <si>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</si>
  <si>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</si>
  <si>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</si>
  <si>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</si>
  <si>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</si>
  <si>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</si>
  <si>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</si>
  <si>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</si>
  <si>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</si>
  <si>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</si>
  <si>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</si>
  <si>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</si>
  <si>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</si>
  <si>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</si>
  <si>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</si>
  <si>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</si>
  <si>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</si>
  <si>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</si>
  <si>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</si>
  <si>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</si>
  <si>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</si>
  <si>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</si>
  <si>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</si>
  <si>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</si>
  <si>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</si>
  <si>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</si>
  <si>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</si>
  <si>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</si>
  <si>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</si>
  <si>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</si>
  <si>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</si>
  <si>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</si>
  <si>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</si>
  <si>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</si>
  <si>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</si>
  <si>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</si>
  <si>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</si>
  <si>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</si>
  <si>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</si>
  <si>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</si>
  <si>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</si>
  <si>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</si>
  <si>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</si>
  <si>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</si>
  <si>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</si>
  <si>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</si>
  <si>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</si>
  <si>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</si>
  <si>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</si>
  <si>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</si>
  <si>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</si>
  <si>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</si>
  <si>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</si>
  <si>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</si>
  <si>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</si>
  <si>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</si>
  <si>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</si>
  <si>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</si>
  <si>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</si>
  <si>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</si>
  <si>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</si>
  <si>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</si>
  <si>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</si>
  <si>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</si>
  <si>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</si>
  <si>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</si>
  <si>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</si>
  <si>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</si>
  <si>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</si>
  <si>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</si>
  <si>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</si>
  <si>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</si>
  <si>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</si>
  <si>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</si>
  <si>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</si>
  <si>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</si>
  <si>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</si>
  <si>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</si>
  <si>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</si>
  <si>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</si>
  <si>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</si>
  <si>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</si>
  <si>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</si>
  <si>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</si>
  <si>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</si>
  <si>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</si>
  <si>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</si>
  <si>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</si>
  <si>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</si>
  <si>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</si>
  <si>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</si>
  <si>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</si>
  <si>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</si>
  <si>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</si>
  <si>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</si>
  <si>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</si>
  <si>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</si>
  <si>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</si>
  <si>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</si>
  <si>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</si>
  <si>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</si>
  <si>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</si>
  <si>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</si>
  <si>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</si>
  <si>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</si>
  <si>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</si>
  <si>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</si>
  <si>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</si>
  <si>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</si>
  <si>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</si>
  <si>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</si>
  <si>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</si>
  <si>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</si>
  <si>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</si>
  <si>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</si>
  <si>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</si>
  <si>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</si>
  <si>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</si>
  <si>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</si>
  <si>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</si>
  <si>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</si>
  <si>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</si>
  <si>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</si>
  <si>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</si>
  <si>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</si>
  <si>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</si>
  <si>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</si>
  <si>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</si>
  <si>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</si>
  <si>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</si>
  <si>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</si>
  <si>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</si>
  <si>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</si>
  <si>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</si>
  <si>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</si>
  <si>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</si>
  <si>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</si>
  <si>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</si>
  <si>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</si>
  <si>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</si>
  <si>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</si>
  <si>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</si>
  <si>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</si>
  <si>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</si>
  <si>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</si>
  <si>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</si>
  <si>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</si>
  <si>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</si>
  <si>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</si>
  <si>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</si>
  <si>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</si>
  <si>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</si>
  <si>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</si>
  <si>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</si>
  <si>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</si>
  <si>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</si>
  <si>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</si>
  <si>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</si>
  <si>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</si>
  <si>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</si>
  <si>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</si>
  <si>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</si>
  <si>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</si>
  <si>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</si>
  <si>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</si>
  <si>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</si>
  <si>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</si>
  <si>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</si>
  <si>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</si>
  <si>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</si>
  <si>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</si>
  <si>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</si>
  <si>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</si>
  <si>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</si>
  <si>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</si>
  <si>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</si>
  <si>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</si>
  <si>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</si>
  <si>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</si>
  <si>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</si>
  <si>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</si>
  <si>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</si>
  <si>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</si>
  <si>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</si>
  <si>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</si>
  <si>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</si>
  <si>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</si>
  <si>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</si>
  <si>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</si>
  <si>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</si>
  <si>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</si>
  <si>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</si>
  <si>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</si>
  <si>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</si>
  <si>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</si>
  <si>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</si>
  <si>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</si>
  <si>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</si>
  <si>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</si>
  <si>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</si>
  <si>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</si>
  <si>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</si>
  <si>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</si>
  <si>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</si>
  <si>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</si>
  <si>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</si>
  <si>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</si>
  <si>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</si>
  <si>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</si>
  <si>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</si>
  <si>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</si>
  <si>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</si>
  <si>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</si>
  <si>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</si>
  <si>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</si>
  <si>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</si>
  <si>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</si>
  <si>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</si>
  <si>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</si>
  <si>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</si>
  <si>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</si>
  <si>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</si>
  <si>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</si>
  <si>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</si>
  <si>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</si>
  <si>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</si>
  <si>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</si>
  <si>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</si>
  <si>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</si>
  <si>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</si>
  <si>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</si>
  <si>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</si>
  <si>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</si>
  <si>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</si>
  <si>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</si>
  <si>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</si>
  <si>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</si>
  <si>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</si>
  <si>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</si>
  <si>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</si>
  <si>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</si>
  <si>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</si>
  <si>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</si>
  <si>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</si>
  <si>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</si>
  <si>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</si>
  <si>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</si>
  <si>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</si>
  <si>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</si>
  <si>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</si>
  <si>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</si>
  <si>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</si>
  <si>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</si>
  <si>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</si>
  <si>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</si>
  <si>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</si>
  <si>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</si>
  <si>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</si>
  <si>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</si>
  <si>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</si>
  <si>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</si>
  <si>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</si>
  <si>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</si>
  <si>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</si>
  <si>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</si>
  <si>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</si>
  <si>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</si>
  <si>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</si>
  <si>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</si>
  <si>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</si>
  <si>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</si>
  <si>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</si>
  <si>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</si>
  <si>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</si>
  <si>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</si>
  <si>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</si>
  <si>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</si>
  <si>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</si>
  <si>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</si>
  <si>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</si>
  <si>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</si>
  <si>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</si>
  <si>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</si>
  <si>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</si>
  <si>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</si>
  <si>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</si>
  <si>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</si>
  <si>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</si>
  <si>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</si>
  <si>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</si>
  <si>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</si>
  <si>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</si>
  <si>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</si>
  <si>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</si>
  <si>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</si>
  <si>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</si>
  <si>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</si>
  <si>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</si>
  <si>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</si>
  <si>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</si>
  <si>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</si>
  <si>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</si>
  <si>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</si>
  <si>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</si>
  <si>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</si>
  <si>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</si>
  <si>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</si>
  <si>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</si>
  <si>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</si>
  <si>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</si>
  <si>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</si>
  <si>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</si>
  <si>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</si>
  <si>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</si>
  <si>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</si>
  <si>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</si>
  <si>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</si>
  <si>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</si>
  <si>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</si>
  <si>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</si>
  <si>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</si>
  <si>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</si>
  <si>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</si>
  <si>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</si>
  <si>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</si>
  <si>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</si>
  <si>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</si>
  <si>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</si>
  <si>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</si>
  <si>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</si>
  <si>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</si>
  <si>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</si>
  <si>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</si>
  <si>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</si>
  <si>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</si>
  <si>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</si>
  <si>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</si>
  <si>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</si>
  <si>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</si>
  <si>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</si>
  <si>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</si>
  <si>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</si>
  <si>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</si>
  <si>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</si>
  <si>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</si>
  <si>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</si>
  <si>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</si>
  <si>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</si>
  <si>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</si>
  <si>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</si>
  <si>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</si>
  <si>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</si>
  <si>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</si>
  <si>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</si>
  <si>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</si>
  <si>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</si>
  <si>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</si>
  <si>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</si>
  <si>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</si>
  <si>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</si>
  <si>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</si>
  <si>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</si>
  <si>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</si>
  <si>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</si>
  <si>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</si>
  <si>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</si>
  <si>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</si>
  <si>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</si>
  <si>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</si>
  <si>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</si>
  <si>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</si>
  <si>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</si>
  <si>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</si>
  <si>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</si>
  <si>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</si>
  <si>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</si>
  <si>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</si>
  <si>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</si>
  <si>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</si>
  <si>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</si>
  <si>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</si>
  <si>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</si>
  <si>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</si>
  <si>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Corrected energy balance step 1</t>
  </si>
  <si>
    <t>Heat and power plants specifications</t>
  </si>
  <si>
    <t>Fuel aggregation</t>
  </si>
  <si>
    <t xml:space="preserve">This is a test sheet. Do not delete without asking RD. </t>
  </si>
  <si>
    <t>IEA carrier</t>
  </si>
  <si>
    <t>Total number IEA carriers</t>
  </si>
  <si>
    <t>Total ETM carrier use</t>
  </si>
  <si>
    <t>ETM carrier</t>
  </si>
  <si>
    <t>check</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</si>
  <si>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</si>
  <si>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</si>
  <si>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</si>
  <si>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</si>
  <si>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</si>
  <si>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</si>
  <si>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</si>
  <si>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</si>
  <si>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</si>
  <si>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</si>
  <si>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</si>
  <si>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</si>
  <si>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</si>
  <si>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</si>
  <si>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</si>
  <si>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</si>
  <si>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</si>
  <si>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</si>
  <si>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</si>
  <si>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</si>
  <si>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</si>
  <si>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</si>
  <si>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</si>
  <si>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</si>
  <si>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</si>
  <si>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</si>
  <si>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</si>
  <si>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</si>
  <si>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</si>
  <si>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</si>
  <si>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</si>
  <si>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</si>
  <si>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</si>
  <si>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</si>
  <si>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</si>
  <si>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</si>
  <si>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</si>
  <si>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</si>
  <si>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</si>
  <si>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</si>
  <si>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</si>
  <si>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</si>
  <si>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</si>
  <si>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</si>
  <si>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</si>
  <si>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</si>
  <si>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</si>
  <si>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</si>
  <si>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</si>
  <si>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</si>
  <si>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</si>
  <si>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</si>
  <si>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</si>
  <si>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MW</t>
  </si>
  <si>
    <t>Total installed capacity, per carrier</t>
  </si>
  <si>
    <t>Coal, including co-firing</t>
  </si>
  <si>
    <t>All power producers have positive energy demands</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</si>
  <si>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</si>
  <si>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</si>
  <si>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</si>
  <si>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</si>
  <si>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</si>
  <si>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</si>
  <si>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</si>
  <si>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</si>
  <si>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</si>
  <si>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</si>
  <si>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</si>
  <si>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</si>
  <si>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</si>
  <si>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</si>
  <si>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</si>
  <si>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</si>
  <si>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</si>
  <si>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</si>
  <si>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</si>
  <si>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</si>
  <si>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</si>
  <si>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</si>
  <si>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</si>
  <si>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</si>
  <si>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family val="2"/>
        <scheme val="minor"/>
      </rPr>
      <t>Production shares</t>
    </r>
    <r>
      <rPr>
        <sz val="12"/>
        <rFont val="Calibri"/>
        <family val="2"/>
        <scheme val="minor"/>
      </rPr>
      <t xml:space="preserve"> of the various power plant technologies allow you to 'fine-tune' the fuel use for power production, so electricity production matches the energy balance. The '</t>
    </r>
    <r>
      <rPr>
        <i/>
        <sz val="12"/>
        <rFont val="Calibri"/>
        <family val="2"/>
        <scheme val="minor"/>
      </rPr>
      <t>full load hours</t>
    </r>
    <r>
      <rPr>
        <sz val="12"/>
        <rFont val="Calibri"/>
        <family val="2"/>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</si>
  <si>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</si>
  <si>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</si>
  <si>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</si>
  <si>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</si>
  <si>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</si>
  <si>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</si>
  <si>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</si>
  <si>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r>
      <rPr>
        <b/>
        <sz val="12"/>
        <rFont val="Calibri"/>
        <family val="2"/>
        <scheme val="minor"/>
      </rPr>
      <t>This analysis is tailored to be useful for the Quintel Energytransitionmodel (ETM) and fit the available model structure while remaining as close as possible to the available data.</t>
    </r>
    <r>
      <rPr>
        <sz val="12"/>
        <rFont val="Calibri"/>
        <family val="2"/>
        <scheme val="minor"/>
      </rPr>
      <t xml:space="preserve">
</t>
    </r>
    <r>
      <rPr>
        <b/>
        <sz val="12"/>
        <rFont val="Calibri"/>
        <family val="2"/>
        <scheme val="minor"/>
      </rPr>
      <t xml:space="preserve">The goal of this analysis is to determine the fuel inputs and the heat and power production from main activity power and heat plants. </t>
    </r>
    <r>
      <rPr>
        <sz val="12"/>
        <rFont val="Calibri"/>
        <family val="2"/>
        <scheme val="minor"/>
      </rPr>
      <t xml:space="preserve">It also determines the </t>
    </r>
    <r>
      <rPr>
        <b/>
        <sz val="12"/>
        <rFont val="Calibri"/>
        <family val="2"/>
        <scheme val="minor"/>
      </rPr>
      <t>solar PV production in the Residences</t>
    </r>
    <r>
      <rPr>
        <sz val="12"/>
        <rFont val="Calibri"/>
        <family val="2"/>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</si>
  <si>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family val="2"/>
        <scheme val="minor"/>
      </rPr>
      <t>'Results by fuel'</t>
    </r>
    <r>
      <rPr>
        <sz val="12"/>
        <rFont val="Calibri"/>
        <family val="2"/>
        <scheme val="minor"/>
      </rPr>
      <t xml:space="preserve"> and the </t>
    </r>
    <r>
      <rPr>
        <b/>
        <sz val="12"/>
        <rFont val="Calibri"/>
        <family val="2"/>
        <scheme val="minor"/>
      </rPr>
      <t>'Results by machine'</t>
    </r>
    <r>
      <rPr>
        <sz val="12"/>
        <rFont val="Calibri"/>
        <family val="2"/>
        <scheme val="minor"/>
      </rPr>
      <t xml:space="preserve"> sheets for a more</t>
    </r>
    <r>
      <rPr>
        <b/>
        <sz val="12"/>
        <rFont val="Calibri"/>
        <family val="2"/>
        <scheme val="minor"/>
      </rPr>
      <t xml:space="preserve"> extensive view of the results</t>
    </r>
    <r>
      <rPr>
        <sz val="12"/>
        <rFont val="Calibri"/>
        <family val="2"/>
        <scheme val="minor"/>
      </rPr>
      <t xml:space="preserve"> of this analysis</t>
    </r>
  </si>
  <si>
    <t>pp_share_gas_engine</t>
  </si>
  <si>
    <t>energy_power_engine_network_gas.central_producer</t>
  </si>
  <si>
    <t>Gas Engine</t>
  </si>
  <si>
    <t>energy_power_engine_network_gas</t>
  </si>
  <si>
    <t>pp_flh_gas_engine</t>
  </si>
  <si>
    <t>Fixed reference on 'Results by fuel' sheet (see https://github.com/quintel/etdataset/issues/466)</t>
  </si>
  <si>
    <t>Improved robustness of the 'coal/wood pellets ultra supercritical co-firing' share calculation. The share is set to 0% by an IF statement if the coal input is zero to avoid #DIV/0 errors.</t>
  </si>
  <si>
    <t>Corrected IEA energy balance</t>
  </si>
  <si>
    <t>Completes the share to 100%</t>
  </si>
  <si>
    <t>Globally fixed assumption</t>
  </si>
  <si>
    <t>Review by RD</t>
  </si>
  <si>
    <t>Added buttons on Dashboard</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</si>
  <si>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</si>
  <si>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</si>
  <si>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Added check for negative machine demands to dashboard (cell K75)</t>
  </si>
  <si>
    <t>Improved checks on Results by fuel sheet</t>
  </si>
  <si>
    <t>Added solar_PV in households and services to 'results by machine' sheet</t>
  </si>
  <si>
    <t>In the table below the energy balance from the CHP analysis is imported and will be used in the analysis.</t>
  </si>
  <si>
    <t>In the table below the IEA 'net electricity and heat generation in autoproducers' is imported and will be used in the analysis.</t>
  </si>
  <si>
    <t>Solar thermal (result)</t>
  </si>
  <si>
    <t>Solar thermal (IEA)</t>
  </si>
  <si>
    <t>Obtain electricity production by CSP from the energy balance rather then (incorrectly) determining it as share from solar PV (see https://github.com/quintel/etdataset/issues/495)</t>
  </si>
  <si>
    <t>Hydrogen turbine</t>
  </si>
  <si>
    <t>Dedicated solar pv for hydrogen</t>
  </si>
  <si>
    <t>Dedicated offshore wind for hydrogen</t>
  </si>
  <si>
    <t>P2G plant for dedicated solar pv</t>
  </si>
  <si>
    <t>P2G plant for dedicated offshore wind</t>
  </si>
  <si>
    <t>energy_hydrogen_electrolysis_solar_electricity</t>
  </si>
  <si>
    <t>energy_hydrogen_electrolysis_wind_electricity</t>
  </si>
  <si>
    <t>energy_hydrogen_wind_turbine_offshore</t>
  </si>
  <si>
    <t>energy_hydrogen_solar_pv_solar_radiation</t>
  </si>
  <si>
    <t>On this page, the inputs and outputs to the heat and power plants are given by unit type</t>
  </si>
  <si>
    <t>Dedicated offshore wind</t>
  </si>
  <si>
    <t>Dedicated solar pv</t>
  </si>
  <si>
    <t>Share of solar pv production curtailed</t>
  </si>
  <si>
    <t>Share of solar pv production delivered to P2G plant</t>
  </si>
  <si>
    <t>%</t>
  </si>
  <si>
    <t>share</t>
  </si>
  <si>
    <t>energy_hydrogen_solar_pv_solar_radiation_parent_share</t>
  </si>
  <si>
    <t>energy_hydrogen_curtailed_electricity</t>
  </si>
  <si>
    <t>energy_power_turbine_hydrogen</t>
  </si>
  <si>
    <t>pp_flh_hydrogen_turbine</t>
  </si>
  <si>
    <t>pp_demand_hydrogen_turbine</t>
  </si>
  <si>
    <t>pp_demand_hydrogen_offshore_wind</t>
  </si>
  <si>
    <t>pp_demand_hydrogen_offshore_wind_p2g</t>
  </si>
  <si>
    <t>pp_flh_hydrogen_offshore_wind</t>
  </si>
  <si>
    <t>pp_flh_hydrogen_offshore_wind_p2g</t>
  </si>
  <si>
    <t>pp_demand_hydrogen_solar_pv</t>
  </si>
  <si>
    <t>pp_demand_hydrogen_solar_pv_p2g</t>
  </si>
  <si>
    <t>pp_flh_hydrogen_solar_pv</t>
  </si>
  <si>
    <t>pp_flh_hydrogen_solar_pv_p2g</t>
  </si>
  <si>
    <t>pp_share_solar_pv_p2g</t>
  </si>
  <si>
    <t>pp_share_solar_pv_curtailed</t>
  </si>
  <si>
    <t>Hydrogen production full load hours and demands</t>
  </si>
  <si>
    <t>SMR</t>
  </si>
  <si>
    <t>SMR hydrogen production</t>
  </si>
  <si>
    <t>SMR + CCS hydrogen production</t>
  </si>
  <si>
    <t>Biomass gasification</t>
  </si>
  <si>
    <t>Biomass gasification hydrogen production</t>
  </si>
  <si>
    <t>Biomass gasification + CCS hydrogen production</t>
  </si>
  <si>
    <t>pp_demand_hydrogen_smr</t>
  </si>
  <si>
    <t>pp_demand_hydrogen_smr_ccs</t>
  </si>
  <si>
    <t>pp_flh_hydrogen_smr</t>
  </si>
  <si>
    <t>pp_flh_hydrogen_smr_ccs</t>
  </si>
  <si>
    <t>pp_demand_hydrogen_biomass_gasification</t>
  </si>
  <si>
    <t>pp_demand_hydrogen_biomass_gasification_ccs</t>
  </si>
  <si>
    <t>pp_flh_hydrogen_biomass_gasification</t>
  </si>
  <si>
    <t>pp_flh_hydrogen_biomass_gasification_ccs</t>
  </si>
  <si>
    <t>energy_hydrogen_steam_methane_reformer</t>
  </si>
  <si>
    <t>energy_hydrogen_steam_methane_reformer_ccs</t>
  </si>
  <si>
    <t>energy_hydrogen_biomass_gasification_ccs</t>
  </si>
  <si>
    <t>energy_hydrogen_biomass_gasification</t>
  </si>
  <si>
    <t>energy_heat_burner_coal.central_producer</t>
  </si>
  <si>
    <t>industry_heat_burner_lignite.central_producer</t>
  </si>
  <si>
    <t>energy_heat_burner_crude_oil.central_producer</t>
  </si>
  <si>
    <t>energy_heat_burner_waste_mix.central_producer</t>
  </si>
  <si>
    <t>energy_heat_burner_wood_pellets.central_producer</t>
  </si>
  <si>
    <t>energy_heat_burner_network_gas.central_producer</t>
  </si>
  <si>
    <t>energy_heat_heatpump_water_water_electricity.central_producer</t>
  </si>
  <si>
    <t>Electric heatpump</t>
  </si>
  <si>
    <t>Hydrogen heater</t>
  </si>
  <si>
    <t>Hydrogen</t>
  </si>
  <si>
    <t>energy_heat_burner_hydrogen.central_producer</t>
  </si>
  <si>
    <t>industry_heat_burner_coal.central_producer</t>
  </si>
  <si>
    <t>Coal heater (industry)</t>
  </si>
  <si>
    <t>Oil heater (industry)</t>
  </si>
  <si>
    <t>Industry heat demand</t>
  </si>
  <si>
    <t>Industry heat production</t>
  </si>
  <si>
    <t>Deficit</t>
  </si>
  <si>
    <t>Remaining deficit</t>
  </si>
  <si>
    <t>Residential heat network heat plants</t>
  </si>
  <si>
    <t>Industrial heat network heat plants</t>
  </si>
  <si>
    <t>Heater industry</t>
  </si>
  <si>
    <t>Heater heat network</t>
  </si>
  <si>
    <t>Split residential heat network/industrial</t>
  </si>
  <si>
    <t>Industry coal burner</t>
  </si>
  <si>
    <t>Residential heat network coal burner</t>
  </si>
  <si>
    <t>pp_share_coal_heater</t>
  </si>
  <si>
    <t>Residential heat network oil burner</t>
  </si>
  <si>
    <t>Industry oil burner</t>
  </si>
  <si>
    <t>pp_share_oil_heater</t>
  </si>
  <si>
    <t>energy_chp_local_engine_network_gas</t>
  </si>
  <si>
    <t>energy_chp_local_engine_biogas</t>
  </si>
  <si>
    <t>energy_chp_local_wood_pellets</t>
  </si>
  <si>
    <t>Industry CHPs</t>
  </si>
  <si>
    <t>Fuel mix</t>
  </si>
  <si>
    <t>Combined cycle fuel mix</t>
  </si>
  <si>
    <t>Engine fuel mix</t>
  </si>
  <si>
    <t>Turbine fuel mix</t>
  </si>
  <si>
    <t>CHP wood pellets</t>
  </si>
  <si>
    <t>Ultra supercritical coal</t>
  </si>
  <si>
    <t>industry_chp_combined_cycle_gas_power_fuelmix.central_producer</t>
  </si>
  <si>
    <t>industry_chp_engine_gas_power_fuelmix.central_producer</t>
  </si>
  <si>
    <t>industry_chp_turbine_gas_power_fuelmix.central_producer</t>
  </si>
  <si>
    <t>industry_chp_ultra_supercritical_coal.central_producer</t>
  </si>
  <si>
    <t>industry_chp_wood_pellets.central_producer</t>
  </si>
  <si>
    <t>Residential heat network combined cycle CHP network gas</t>
  </si>
  <si>
    <t>Industry CHP combined cycle fuel mix</t>
  </si>
  <si>
    <t>pp_share_gas_chp_cc</t>
  </si>
  <si>
    <t>energy_heat_burner_wood_pellets</t>
  </si>
  <si>
    <t>energy_heat_burner_coal</t>
  </si>
  <si>
    <t>industry_heat_burner_lignite</t>
  </si>
  <si>
    <t>energy_heat_burner_crude_oil</t>
  </si>
  <si>
    <t>energy_heat_burner_network_gas</t>
  </si>
  <si>
    <t>energy_heat_burner_waste_mix</t>
  </si>
  <si>
    <t>energy_heat_burner_hydrogen</t>
  </si>
  <si>
    <t>energy_heat_heatpump_water_water_electricity</t>
  </si>
  <si>
    <t>industry_chp_wood_pellets</t>
  </si>
  <si>
    <t>Energy CHPs</t>
  </si>
  <si>
    <t>energy_chp_combined_cycle_network_gas.central_producer</t>
  </si>
  <si>
    <t>Electric heat pump</t>
  </si>
  <si>
    <t>industry_heat_burner_coal</t>
  </si>
  <si>
    <t>industry_heat_burner_crude_oil</t>
  </si>
  <si>
    <t>Combined cycle CHPs</t>
  </si>
  <si>
    <t>Energy CHP CC network_gas</t>
  </si>
  <si>
    <t>Industry CHP CC fuelmix</t>
  </si>
  <si>
    <t>FLHs energy_chp_combined_cycle_network_gas according to CHP analysis</t>
  </si>
  <si>
    <t>Allocation heat production residential/industry</t>
  </si>
  <si>
    <t>Allocation coal burner</t>
  </si>
  <si>
    <t>Allocation oil burner</t>
  </si>
  <si>
    <t>Allocation Combined Cycle CHP</t>
  </si>
  <si>
    <t>New FLHs energy_chp_combined_cycle_network_gas after reallocation</t>
  </si>
  <si>
    <t>FLHs industry_chp_combined_cycle_gas_power_fuelmix according to CHP analysis</t>
  </si>
  <si>
    <t>New FLHs industry_chp_combined_cycle_gas_power_fuelmix after reallocation</t>
  </si>
  <si>
    <t>Combined cycle network gas</t>
  </si>
  <si>
    <t>Note that this share may affect the FLHs of the two combined cycle CHPs as chosen in the CHP analysis in order to keep the total installed CHP capacity equal to the CHP analysis</t>
  </si>
  <si>
    <t>Installed capacity energy_chp_combined_cycle_network_gas after reallocation</t>
  </si>
  <si>
    <t>Installed capacity industry_chp_combined_cycle_gas_power_fuelmix after reallocation</t>
  </si>
  <si>
    <t>Installed heat capacity energy_chp_combined_cycle_network_gas according to CHP analysis</t>
  </si>
  <si>
    <t>Installed heat capacity industry_chp_combined_cycle_gas_power_fuelmix according to CHP analysis</t>
  </si>
  <si>
    <t>Added new heaters in 'residential' heat network (households, buildings and agriculture) and industry. Added shares to the dashboard that allow to transfer energy from coal and oil burners and combined cycle gas CHP from energy/residential heat network to industry heat network. This allows for a better match between heat demand and heat production in the industry and other sectors.
Note: For the CC CHP, this means that results from the CHP analysis may get altered. The user may decide to shift production from the energy CHP to the industry CHP or the other way around. This analysis ensures that total demand and total installed capacity stay the same. To achieve this, the FLHs of the industry CHP are recalculated and displayed in the dashboard.</t>
  </si>
  <si>
    <t>Remaining deficit is close to 0 or as close as possible.</t>
  </si>
  <si>
    <t>Total installed capacity is equal to CHP analysis</t>
  </si>
  <si>
    <t>Try to minimize the industrial heat deficit by changing the splits below (shifting heat production from the residential heat network to the industrial heat network; or, in case of surplus, the other way around)</t>
  </si>
  <si>
    <t>input.bio_oil</t>
  </si>
  <si>
    <t>input.crude_oil</t>
  </si>
  <si>
    <t>input.network_gas</t>
  </si>
  <si>
    <t>Energy industry &amp; Industry</t>
  </si>
  <si>
    <t>Gas CHPs</t>
  </si>
  <si>
    <t>Sum of demands of industry gas CHPs (industry_chp_turbine_gas_power_fuelmix, industry_chp_engine_gas_power_fuelmix, industry_chp_combined_cycle_gas_power_fuelmix)</t>
  </si>
  <si>
    <t>Fuel mix and aggregation</t>
  </si>
  <si>
    <t>On this page, data from the IEA energy balance and autoproducers table are aggregated to more functional carriers and sectors. Since we need these aggregations to determine the shares of crude oil and bio-oil in the fuel mix, only the oily fuels are taken into account here. Subsequently, the fuel mixes are used to determine the shares of fuels into co-fueling CHP units.</t>
  </si>
  <si>
    <t>Electricity production (TJ)</t>
  </si>
  <si>
    <t>Main activity CHPs</t>
  </si>
  <si>
    <t>All oily fuels</t>
  </si>
  <si>
    <t>Autoproducer CHPs</t>
  </si>
  <si>
    <t>All CHPs</t>
  </si>
  <si>
    <t>Can not be used currently</t>
  </si>
  <si>
    <t>energy_mixer_for_gas_power_fuel_efficiency</t>
  </si>
  <si>
    <t>Demand (TJ)</t>
  </si>
  <si>
    <t>Fuel demand share of total demand (%)</t>
  </si>
  <si>
    <t>Fuel demand share of total demand (TJ)</t>
  </si>
  <si>
    <t>central_producers</t>
  </si>
  <si>
    <t>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</si>
</sst>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
    <numFmt numFmtId="167" formatCode="0.000000"/>
    <numFmt numFmtId="168" formatCode="[$-409]mmmm\ d\,\ yyyy;@"/>
    <numFmt numFmtId="169" formatCode="0.00000000"/>
  </numFmts>
  <fonts count="42">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i/>
      <sz val="12"/>
      <color rgb="FFFF0000"/>
      <name val="Calibri"/>
      <family val="2"/>
      <scheme val="minor"/>
    </font>
    <font>
      <u/>
      <sz val="12"/>
      <color rgb="FFFF0000"/>
      <name val="Calibri"/>
      <family val="2"/>
      <scheme val="minor"/>
    </font>
    <font>
      <sz val="12"/>
      <color theme="9" tint="-0.249977111117893"/>
      <name val="Calibri"/>
      <family val="2"/>
      <scheme val="minor"/>
    </font>
    <font>
      <sz val="12"/>
      <color theme="0" tint="-0.34998626667073579"/>
      <name val="Calibri"/>
      <family val="2"/>
      <scheme val="minor"/>
    </font>
    <font>
      <i/>
      <sz val="12"/>
      <color theme="0" tint="-0.34998626667073579"/>
      <name val="Calibri"/>
      <family val="2"/>
      <scheme val="minor"/>
    </font>
    <font>
      <b/>
      <sz val="16"/>
      <name val="Calibri"/>
      <family val="2"/>
      <scheme val="minor"/>
    </font>
    <font>
      <u/>
      <sz val="12"/>
      <name val="Calibri"/>
      <family val="2"/>
      <scheme val="minor"/>
    </font>
    <font>
      <sz val="12"/>
      <color rgb="FFFF6600"/>
      <name val="Calibri"/>
      <family val="2"/>
      <scheme val="minor"/>
    </font>
    <font>
      <sz val="12"/>
      <color rgb="FF000000"/>
      <name val="Lucida Grande"/>
      <family val="2"/>
    </font>
    <font>
      <b/>
      <sz val="11"/>
      <color theme="1"/>
      <name val="Calibri"/>
      <family val="2"/>
      <scheme val="minor"/>
    </font>
    <font>
      <sz val="12"/>
      <color theme="0" tint="-0.499984740745262"/>
      <name val="Calibri"/>
      <family val="2"/>
      <scheme val="minor"/>
    </font>
    <font>
      <sz val="12"/>
      <color rgb="FF9C0006"/>
      <name val="Calibri"/>
      <family val="2"/>
      <charset val="238"/>
      <scheme val="minor"/>
    </font>
    <font>
      <b/>
      <i/>
      <sz val="12"/>
      <color theme="1"/>
      <name val="Calibri"/>
      <family val="2"/>
      <scheme val="minor"/>
    </font>
    <font>
      <i/>
      <u/>
      <sz val="12"/>
      <color rgb="FF000000"/>
      <name val="Calibri"/>
      <family val="2"/>
      <scheme val="minor"/>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
      <patternFill patternType="solid">
        <fgColor theme="0" tint="-0.14999847407452621"/>
        <bgColor indexed="64"/>
      </patternFill>
    </fill>
  </fills>
  <borders count="7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auto="1"/>
      </left>
      <right style="thin">
        <color auto="1"/>
      </right>
      <top style="thin">
        <color auto="1"/>
      </top>
      <bottom/>
      <diagonal/>
    </border>
    <border>
      <left style="thin">
        <color indexed="64"/>
      </left>
      <right style="medium">
        <color auto="1"/>
      </right>
      <top/>
      <bottom style="thin">
        <color auto="1"/>
      </bottom>
      <diagonal/>
    </border>
    <border>
      <left/>
      <right style="thin">
        <color indexed="64"/>
      </right>
      <top style="medium">
        <color auto="1"/>
      </top>
      <bottom/>
      <diagonal/>
    </border>
    <border>
      <left style="thin">
        <color auto="1"/>
      </left>
      <right style="thin">
        <color indexed="64"/>
      </right>
      <top style="thin">
        <color auto="1"/>
      </top>
      <bottom style="double">
        <color auto="1"/>
      </bottom>
      <diagonal/>
    </border>
  </borders>
  <cellStyleXfs count="263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37">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2" fontId="0" fillId="0" borderId="7" xfId="0" applyNumberFormat="1" applyFill="1" applyBorder="1"/>
    <xf numFmtId="2" fontId="0" fillId="0" borderId="5" xfId="0" applyNumberFormat="1" applyFill="1" applyBorder="1"/>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3" borderId="0" xfId="0" applyNumberFormat="1" applyFill="1"/>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167" fontId="0" fillId="3" borderId="0" xfId="0" applyNumberFormat="1" applyFill="1"/>
    <xf numFmtId="0" fontId="0" fillId="0" borderId="52" xfId="0" applyFill="1" applyBorder="1"/>
    <xf numFmtId="0" fontId="3" fillId="0" borderId="28" xfId="0" applyFont="1" applyFill="1" applyBorder="1"/>
    <xf numFmtId="0" fontId="12" fillId="0" borderId="0"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0" fontId="20" fillId="3" borderId="60" xfId="0" applyFont="1" applyFill="1" applyBorder="1"/>
    <xf numFmtId="0" fontId="0" fillId="0" borderId="61" xfId="0" applyFont="1" applyFill="1" applyBorder="1" applyAlignment="1">
      <alignment vertical="top"/>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0" fillId="0" borderId="27"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0" fontId="14" fillId="0" borderId="5" xfId="0" applyFont="1" applyBorder="1" applyAlignment="1">
      <alignment vertical="top"/>
    </xf>
    <xf numFmtId="0" fontId="35" fillId="0" borderId="0" xfId="0" applyFont="1"/>
    <xf numFmtId="1" fontId="12" fillId="0" borderId="0" xfId="0" applyNumberFormat="1" applyFont="1"/>
    <xf numFmtId="0" fontId="0" fillId="3" borderId="1" xfId="0" applyFill="1" applyBorder="1"/>
    <xf numFmtId="0" fontId="3" fillId="3" borderId="38" xfId="0"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0" fontId="3" fillId="0" borderId="54"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12" fillId="0" borderId="6" xfId="0" applyFont="1" applyBorder="1" applyAlignment="1">
      <alignment vertical="top" wrapText="1"/>
    </xf>
    <xf numFmtId="168" fontId="0" fillId="3" borderId="0"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4"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6" fillId="0" borderId="0"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3" fillId="0" borderId="4" xfId="0" applyNumberFormat="1" applyFont="1" applyFill="1" applyBorder="1"/>
    <xf numFmtId="168" fontId="14" fillId="0" borderId="4" xfId="0" applyNumberFormat="1" applyFont="1" applyBorder="1" applyAlignment="1">
      <alignment horizontal="left" vertical="top"/>
    </xf>
    <xf numFmtId="2" fontId="14" fillId="0" borderId="5" xfId="0" applyNumberFormat="1" applyFont="1" applyBorder="1" applyAlignment="1">
      <alignment vertical="top"/>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20" fillId="3" borderId="46" xfId="0" applyFont="1" applyFill="1" applyBorder="1"/>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2" fontId="6" fillId="3" borderId="68" xfId="0" applyNumberFormat="1" applyFont="1" applyFill="1" applyBorder="1"/>
    <xf numFmtId="166" fontId="22" fillId="3" borderId="68" xfId="0" applyNumberFormat="1"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3" borderId="67" xfId="0" applyFill="1" applyBorder="1"/>
    <xf numFmtId="0" fontId="0" fillId="3" borderId="4" xfId="0" applyFont="1" applyFill="1" applyBorder="1"/>
    <xf numFmtId="0" fontId="14" fillId="12" borderId="27" xfId="0" applyFont="1" applyFill="1" applyBorder="1"/>
    <xf numFmtId="166" fontId="0" fillId="14" borderId="27" xfId="0" applyNumberFormat="1" applyFill="1" applyBorder="1" applyAlignment="1">
      <alignment horizontal="center"/>
    </xf>
    <xf numFmtId="10" fontId="3" fillId="15" borderId="53" xfId="731" applyNumberFormat="1" applyFont="1" applyFill="1" applyBorder="1"/>
    <xf numFmtId="0" fontId="12" fillId="3" borderId="44" xfId="2577" applyFont="1" applyFill="1" applyBorder="1"/>
    <xf numFmtId="0" fontId="12" fillId="0" borderId="0" xfId="2577" applyFont="1" applyFill="1" applyBorder="1"/>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6" xfId="0" applyFont="1" applyFill="1" applyBorder="1"/>
    <xf numFmtId="0" fontId="3" fillId="3" borderId="26" xfId="0" applyFont="1" applyFill="1" applyBorder="1"/>
    <xf numFmtId="0" fontId="16" fillId="3" borderId="4" xfId="0" applyFont="1" applyFill="1" applyBorder="1"/>
    <xf numFmtId="0" fontId="16" fillId="2" borderId="4" xfId="0" applyFont="1" applyFill="1" applyBorder="1"/>
    <xf numFmtId="0" fontId="0" fillId="3" borderId="66" xfId="0" applyFont="1" applyFill="1" applyBorder="1"/>
    <xf numFmtId="2" fontId="12" fillId="3" borderId="0" xfId="0" applyNumberFormat="1" applyFont="1" applyFill="1" applyBorder="1"/>
    <xf numFmtId="2" fontId="22" fillId="3" borderId="68" xfId="0" applyNumberFormat="1" applyFont="1" applyFill="1" applyBorder="1"/>
    <xf numFmtId="164" fontId="12" fillId="3" borderId="0" xfId="2206" applyFont="1" applyFill="1" applyBorder="1"/>
    <xf numFmtId="164" fontId="22" fillId="3" borderId="68" xfId="2206" applyFont="1" applyFill="1" applyBorder="1"/>
    <xf numFmtId="0" fontId="12" fillId="3" borderId="68" xfId="0" applyFont="1" applyFill="1" applyBorder="1"/>
    <xf numFmtId="0" fontId="0" fillId="3" borderId="0" xfId="0" applyFill="1" applyBorder="1" applyAlignment="1">
      <alignment horizontal="left" indent="2"/>
    </xf>
    <xf numFmtId="166" fontId="12" fillId="3" borderId="16" xfId="731" applyNumberFormat="1" applyFont="1" applyFill="1" applyBorder="1"/>
    <xf numFmtId="166" fontId="12" fillId="3" borderId="44" xfId="0" applyNumberFormat="1" applyFont="1" applyFill="1" applyBorder="1"/>
    <xf numFmtId="166" fontId="12" fillId="3" borderId="9" xfId="0" applyNumberFormat="1" applyFont="1" applyFill="1" applyBorder="1"/>
    <xf numFmtId="166" fontId="12" fillId="3" borderId="45" xfId="0" applyNumberFormat="1" applyFont="1" applyFill="1" applyBorder="1"/>
    <xf numFmtId="166" fontId="12" fillId="3" borderId="37" xfId="0" applyNumberFormat="1" applyFont="1" applyFill="1" applyBorder="1"/>
    <xf numFmtId="3" fontId="12" fillId="3" borderId="0" xfId="2206" applyNumberFormat="1" applyFont="1" applyFill="1" applyBorder="1"/>
    <xf numFmtId="0" fontId="0" fillId="3" borderId="44" xfId="0" applyFill="1" applyBorder="1"/>
    <xf numFmtId="0" fontId="12" fillId="3" borderId="44" xfId="0" applyFont="1" applyFill="1" applyBorder="1"/>
    <xf numFmtId="0" fontId="12" fillId="3" borderId="9" xfId="0" applyFont="1" applyFill="1" applyBorder="1"/>
    <xf numFmtId="0" fontId="12" fillId="3" borderId="45" xfId="0" applyFont="1" applyFill="1" applyBorder="1"/>
    <xf numFmtId="0" fontId="0" fillId="3" borderId="45" xfId="0" applyFill="1" applyBorder="1"/>
    <xf numFmtId="3" fontId="0" fillId="3" borderId="0" xfId="0" applyNumberFormat="1" applyFont="1" applyFill="1" applyBorder="1" applyAlignment="1">
      <alignment horizontal="right"/>
    </xf>
    <xf numFmtId="3" fontId="0" fillId="3" borderId="37" xfId="0" applyNumberFormat="1" applyFont="1" applyFill="1" applyBorder="1" applyAlignment="1">
      <alignment horizontal="right"/>
    </xf>
    <xf numFmtId="0" fontId="3" fillId="3" borderId="0" xfId="0" applyFont="1"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38" xfId="0" applyFill="1" applyBorder="1" applyAlignment="1">
      <alignment horizontal="left"/>
    </xf>
    <xf numFmtId="0" fontId="0" fillId="3" borderId="15" xfId="0" applyFill="1" applyBorder="1" applyAlignment="1">
      <alignment horizontal="left"/>
    </xf>
    <xf numFmtId="0" fontId="3" fillId="3" borderId="26" xfId="0" applyFont="1" applyFill="1" applyBorder="1" applyAlignment="1">
      <alignment horizontal="left"/>
    </xf>
    <xf numFmtId="0" fontId="14" fillId="2" borderId="15" xfId="0" applyFont="1" applyFill="1" applyBorder="1" applyAlignment="1">
      <alignment horizontal="left"/>
    </xf>
    <xf numFmtId="0" fontId="12" fillId="3" borderId="15" xfId="0" applyFont="1" applyFill="1" applyBorder="1" applyAlignment="1">
      <alignment horizontal="left"/>
    </xf>
    <xf numFmtId="0" fontId="12" fillId="3" borderId="26" xfId="0" applyFont="1" applyFill="1" applyBorder="1" applyAlignment="1">
      <alignment horizontal="left"/>
    </xf>
    <xf numFmtId="0" fontId="0" fillId="3" borderId="26" xfId="0" applyFill="1" applyBorder="1" applyAlignment="1">
      <alignment horizontal="left"/>
    </xf>
    <xf numFmtId="0" fontId="0" fillId="3" borderId="47"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vertical="top" wrapText="1"/>
    </xf>
    <xf numFmtId="0" fontId="6" fillId="3" borderId="7" xfId="0" applyFont="1" applyFill="1" applyBorder="1"/>
    <xf numFmtId="0" fontId="0" fillId="3" borderId="28" xfId="0" applyFont="1" applyFill="1" applyBorder="1"/>
    <xf numFmtId="0" fontId="0" fillId="3" borderId="0" xfId="0" applyFill="1" applyAlignment="1">
      <alignment horizontal="left" vertical="center"/>
    </xf>
    <xf numFmtId="0" fontId="12" fillId="3" borderId="0" xfId="0" applyFont="1" applyFill="1" applyAlignment="1">
      <alignment horizontal="left" vertical="center"/>
    </xf>
    <xf numFmtId="0" fontId="12" fillId="3" borderId="2" xfId="0" applyFont="1" applyFill="1" applyBorder="1" applyAlignment="1">
      <alignment horizontal="left" vertical="center"/>
    </xf>
    <xf numFmtId="0" fontId="0" fillId="3" borderId="37" xfId="0" applyFill="1" applyBorder="1" applyAlignment="1">
      <alignment horizontal="left" vertical="center"/>
    </xf>
    <xf numFmtId="0" fontId="0" fillId="3" borderId="0" xfId="0" applyFill="1" applyBorder="1" applyAlignment="1">
      <alignment horizontal="left" vertical="center"/>
    </xf>
    <xf numFmtId="0" fontId="3" fillId="3" borderId="7"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7" xfId="0" applyFill="1" applyBorder="1" applyAlignment="1">
      <alignment horizontal="left" vertical="center"/>
    </xf>
    <xf numFmtId="0" fontId="12" fillId="3" borderId="7" xfId="0" applyFont="1" applyFill="1" applyBorder="1" applyAlignment="1">
      <alignment horizontal="left" vertical="center"/>
    </xf>
    <xf numFmtId="0" fontId="0" fillId="3" borderId="16" xfId="0" applyFill="1" applyBorder="1" applyAlignment="1">
      <alignment horizontal="left" vertical="center"/>
    </xf>
    <xf numFmtId="0" fontId="0" fillId="3" borderId="4" xfId="0" applyFill="1" applyBorder="1" applyAlignment="1">
      <alignment horizontal="left" indent="1"/>
    </xf>
    <xf numFmtId="0" fontId="0" fillId="3" borderId="33" xfId="0" applyFill="1" applyBorder="1" applyAlignment="1">
      <alignment horizontal="left" indent="1"/>
    </xf>
    <xf numFmtId="0" fontId="0" fillId="3" borderId="65" xfId="0" applyFill="1" applyBorder="1" applyAlignment="1">
      <alignment horizontal="right"/>
    </xf>
    <xf numFmtId="3" fontId="0" fillId="3" borderId="34" xfId="0" applyNumberFormat="1" applyFill="1" applyBorder="1" applyAlignment="1">
      <alignment horizontal="right"/>
    </xf>
    <xf numFmtId="0" fontId="12" fillId="3" borderId="0" xfId="0" applyFont="1" applyFill="1" applyBorder="1" applyAlignment="1">
      <alignment horizontal="left"/>
    </xf>
    <xf numFmtId="0" fontId="0" fillId="3" borderId="0" xfId="0" applyFont="1" applyFill="1" applyBorder="1" applyAlignment="1">
      <alignment horizontal="left"/>
    </xf>
    <xf numFmtId="0" fontId="3" fillId="3" borderId="15" xfId="0" applyFont="1" applyFill="1" applyBorder="1" applyAlignment="1">
      <alignment horizontal="left"/>
    </xf>
    <xf numFmtId="0" fontId="13" fillId="3" borderId="7" xfId="0" applyFont="1" applyFill="1" applyBorder="1" applyAlignment="1">
      <alignment horizontal="left"/>
    </xf>
    <xf numFmtId="0" fontId="0" fillId="3" borderId="7" xfId="0" applyFill="1" applyBorder="1" applyAlignment="1">
      <alignment horizontal="left"/>
    </xf>
    <xf numFmtId="0" fontId="0" fillId="0" borderId="10" xfId="0" applyFont="1" applyFill="1" applyBorder="1" applyAlignment="1">
      <alignment vertical="center" wrapText="1"/>
    </xf>
    <xf numFmtId="0" fontId="0" fillId="0" borderId="10" xfId="0" applyFill="1" applyBorder="1" applyAlignment="1">
      <alignment vertical="center" wrapText="1"/>
    </xf>
    <xf numFmtId="0" fontId="12" fillId="0" borderId="10" xfId="0" applyFont="1" applyFill="1" applyBorder="1" applyAlignment="1">
      <alignment vertical="center" wrapText="1"/>
    </xf>
    <xf numFmtId="0" fontId="12" fillId="3" borderId="0" xfId="0" applyFont="1" applyFill="1" applyBorder="1" applyAlignment="1">
      <alignment vertical="top" wrapText="1"/>
    </xf>
    <xf numFmtId="0" fontId="13" fillId="3" borderId="70" xfId="0" applyFont="1" applyFill="1" applyBorder="1"/>
    <xf numFmtId="0" fontId="12" fillId="3" borderId="2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3" fillId="3" borderId="26" xfId="0" applyFont="1" applyFill="1" applyBorder="1" applyAlignment="1">
      <alignment vertical="top"/>
    </xf>
    <xf numFmtId="2" fontId="18" fillId="3" borderId="0" xfId="0" applyNumberFormat="1" applyFont="1" applyFill="1" applyBorder="1" applyAlignment="1">
      <alignment horizontal="right"/>
    </xf>
    <xf numFmtId="9" fontId="0" fillId="3" borderId="4" xfId="731" applyFont="1" applyFill="1" applyBorder="1"/>
    <xf numFmtId="0" fontId="0" fillId="3" borderId="5" xfId="0" applyFont="1" applyFill="1" applyBorder="1" applyAlignment="1">
      <alignment vertical="top"/>
    </xf>
    <xf numFmtId="0" fontId="17" fillId="3" borderId="15" xfId="0" applyFont="1" applyFill="1" applyBorder="1"/>
    <xf numFmtId="0" fontId="0" fillId="3" borderId="54" xfId="0" applyFill="1" applyBorder="1"/>
    <xf numFmtId="2" fontId="6" fillId="3" borderId="53" xfId="0" applyNumberFormat="1" applyFont="1" applyFill="1" applyBorder="1" applyAlignment="1">
      <alignment horizontal="right"/>
    </xf>
    <xf numFmtId="2" fontId="0" fillId="3" borderId="53" xfId="0" applyNumberFormat="1" applyFill="1" applyBorder="1" applyAlignment="1">
      <alignment horizontal="right"/>
    </xf>
    <xf numFmtId="2" fontId="0" fillId="3" borderId="54" xfId="0" applyNumberFormat="1" applyFill="1" applyBorder="1"/>
    <xf numFmtId="3" fontId="6" fillId="3" borderId="53" xfId="0" applyNumberFormat="1" applyFont="1" applyFill="1" applyBorder="1" applyAlignment="1">
      <alignment horizontal="right"/>
    </xf>
    <xf numFmtId="3" fontId="6" fillId="3" borderId="62" xfId="0" applyNumberFormat="1" applyFont="1" applyFill="1" applyBorder="1" applyAlignment="1">
      <alignment horizontal="right"/>
    </xf>
    <xf numFmtId="2" fontId="6" fillId="3" borderId="62" xfId="0" applyNumberFormat="1" applyFont="1" applyFill="1" applyBorder="1" applyAlignment="1">
      <alignment horizontal="right"/>
    </xf>
    <xf numFmtId="2" fontId="0" fillId="3" borderId="61" xfId="0" applyNumberFormat="1" applyFill="1" applyBorder="1"/>
    <xf numFmtId="3" fontId="3" fillId="3" borderId="0" xfId="0" applyNumberFormat="1" applyFont="1" applyFill="1" applyBorder="1"/>
    <xf numFmtId="3" fontId="3" fillId="3" borderId="0" xfId="0" applyNumberFormat="1" applyFont="1" applyFill="1" applyBorder="1" applyAlignment="1">
      <alignment horizontal="right"/>
    </xf>
    <xf numFmtId="3" fontId="3" fillId="3" borderId="53" xfId="0" applyNumberFormat="1" applyFont="1" applyFill="1" applyBorder="1" applyAlignment="1">
      <alignment horizontal="right"/>
    </xf>
    <xf numFmtId="2" fontId="0" fillId="3" borderId="53" xfId="0" applyNumberFormat="1" applyFill="1" applyBorder="1"/>
    <xf numFmtId="0" fontId="3" fillId="3" borderId="7" xfId="0" applyFont="1" applyFill="1" applyBorder="1" applyAlignment="1">
      <alignment vertical="top"/>
    </xf>
    <xf numFmtId="0" fontId="3" fillId="3" borderId="8" xfId="0" applyFont="1" applyFill="1" applyBorder="1" applyAlignment="1">
      <alignment vertical="top"/>
    </xf>
    <xf numFmtId="2" fontId="0" fillId="3" borderId="4" xfId="0" applyNumberFormat="1" applyFill="1" applyBorder="1"/>
    <xf numFmtId="166" fontId="0" fillId="3" borderId="0" xfId="0" applyNumberFormat="1" applyFill="1" applyBorder="1"/>
    <xf numFmtId="3" fontId="0" fillId="3" borderId="4" xfId="0" applyNumberFormat="1" applyFill="1" applyBorder="1"/>
    <xf numFmtId="166" fontId="3" fillId="3" borderId="0" xfId="0" applyNumberFormat="1" applyFont="1" applyFill="1" applyBorder="1"/>
    <xf numFmtId="3" fontId="0" fillId="3" borderId="43" xfId="0" applyNumberFormat="1" applyFill="1" applyBorder="1"/>
    <xf numFmtId="0" fontId="3" fillId="3" borderId="16" xfId="0" applyFont="1" applyFill="1" applyBorder="1"/>
    <xf numFmtId="0" fontId="0" fillId="3" borderId="53" xfId="0" applyFill="1" applyBorder="1"/>
    <xf numFmtId="166" fontId="3" fillId="3" borderId="5" xfId="731" applyNumberFormat="1" applyFont="1" applyFill="1" applyBorder="1"/>
    <xf numFmtId="2" fontId="0" fillId="3" borderId="64" xfId="0" applyNumberFormat="1" applyFill="1" applyBorder="1"/>
    <xf numFmtId="166" fontId="0" fillId="3" borderId="16" xfId="0" applyNumberFormat="1" applyFill="1" applyBorder="1"/>
    <xf numFmtId="2" fontId="6" fillId="3" borderId="52" xfId="0" applyNumberFormat="1" applyFont="1" applyFill="1" applyBorder="1" applyAlignment="1">
      <alignment horizontal="right"/>
    </xf>
    <xf numFmtId="2" fontId="0" fillId="3" borderId="34" xfId="0" applyNumberFormat="1" applyFill="1" applyBorder="1" applyAlignment="1">
      <alignment horizontal="right"/>
    </xf>
    <xf numFmtId="3" fontId="18" fillId="3" borderId="0" xfId="0" applyNumberFormat="1" applyFont="1" applyFill="1" applyBorder="1" applyAlignment="1">
      <alignment horizontal="right"/>
    </xf>
    <xf numFmtId="3" fontId="6" fillId="3" borderId="34" xfId="0" applyNumberFormat="1" applyFont="1" applyFill="1" applyBorder="1" applyAlignment="1">
      <alignment horizontal="right"/>
    </xf>
    <xf numFmtId="3" fontId="16" fillId="3" borderId="0" xfId="0" applyNumberFormat="1" applyFont="1" applyFill="1" applyBorder="1" applyAlignment="1">
      <alignment horizontal="right"/>
    </xf>
    <xf numFmtId="2" fontId="6" fillId="3" borderId="34" xfId="0" applyNumberFormat="1" applyFont="1" applyFill="1" applyBorder="1" applyAlignment="1">
      <alignment horizontal="right"/>
    </xf>
    <xf numFmtId="0" fontId="0" fillId="3" borderId="33" xfId="0" applyFill="1" applyBorder="1"/>
    <xf numFmtId="0" fontId="0" fillId="3" borderId="34" xfId="0" applyFill="1" applyBorder="1"/>
    <xf numFmtId="0" fontId="0" fillId="3" borderId="57" xfId="0" applyFill="1" applyBorder="1"/>
    <xf numFmtId="0" fontId="0" fillId="3" borderId="35" xfId="0" applyFont="1" applyFill="1" applyBorder="1" applyAlignment="1">
      <alignment vertical="top"/>
    </xf>
    <xf numFmtId="3" fontId="22" fillId="3" borderId="34" xfId="0" applyNumberFormat="1" applyFont="1" applyFill="1" applyBorder="1" applyAlignment="1">
      <alignment horizontal="right"/>
    </xf>
    <xf numFmtId="2" fontId="0" fillId="3" borderId="35" xfId="0" applyNumberFormat="1" applyFill="1" applyBorder="1"/>
    <xf numFmtId="1" fontId="0" fillId="3" borderId="6" xfId="0" applyNumberFormat="1" applyFill="1" applyBorder="1"/>
    <xf numFmtId="166" fontId="6" fillId="3" borderId="4" xfId="731" applyNumberFormat="1" applyFont="1" applyFill="1" applyBorder="1"/>
    <xf numFmtId="1" fontId="3" fillId="3" borderId="6" xfId="0" applyNumberFormat="1" applyFont="1" applyFill="1" applyBorder="1"/>
    <xf numFmtId="0" fontId="0" fillId="3" borderId="59" xfId="0" applyFill="1" applyBorder="1"/>
    <xf numFmtId="0" fontId="0" fillId="3" borderId="58" xfId="0" applyFill="1" applyBorder="1"/>
    <xf numFmtId="2" fontId="0" fillId="3" borderId="59" xfId="0" applyNumberFormat="1" applyFill="1" applyBorder="1"/>
    <xf numFmtId="2" fontId="0" fillId="3" borderId="58" xfId="0" applyNumberFormat="1" applyFill="1" applyBorder="1"/>
    <xf numFmtId="2" fontId="0" fillId="3" borderId="7" xfId="0" applyNumberFormat="1" applyFill="1" applyBorder="1"/>
    <xf numFmtId="2" fontId="0" fillId="3" borderId="34" xfId="0" applyNumberFormat="1" applyFill="1" applyBorder="1"/>
    <xf numFmtId="2" fontId="0" fillId="3" borderId="16" xfId="0" applyNumberFormat="1" applyFill="1" applyBorder="1"/>
    <xf numFmtId="2" fontId="0" fillId="3" borderId="42" xfId="0" applyNumberFormat="1" applyFill="1" applyBorder="1"/>
    <xf numFmtId="3" fontId="0" fillId="3" borderId="7" xfId="0" applyNumberFormat="1" applyFill="1" applyBorder="1"/>
    <xf numFmtId="0" fontId="0" fillId="3" borderId="35" xfId="0" applyFill="1" applyBorder="1"/>
    <xf numFmtId="3" fontId="3" fillId="3" borderId="34" xfId="0" applyNumberFormat="1" applyFont="1" applyFill="1" applyBorder="1"/>
    <xf numFmtId="0" fontId="0" fillId="3" borderId="42" xfId="0" applyFill="1" applyBorder="1"/>
    <xf numFmtId="3" fontId="3" fillId="3" borderId="4" xfId="0" applyNumberFormat="1" applyFont="1" applyFill="1" applyBorder="1"/>
    <xf numFmtId="0" fontId="14" fillId="3" borderId="0" xfId="0" applyFont="1" applyFill="1" applyBorder="1"/>
    <xf numFmtId="168" fontId="9" fillId="3" borderId="0" xfId="0" applyNumberFormat="1" applyFont="1" applyFill="1"/>
    <xf numFmtId="168" fontId="4" fillId="2" borderId="1" xfId="0" applyNumberFormat="1" applyFont="1" applyFill="1" applyBorder="1" applyAlignment="1">
      <alignment vertical="center"/>
    </xf>
    <xf numFmtId="168" fontId="4" fillId="2" borderId="4" xfId="0" applyNumberFormat="1" applyFont="1" applyFill="1" applyBorder="1" applyAlignment="1">
      <alignment vertical="center"/>
    </xf>
    <xf numFmtId="168" fontId="0" fillId="3" borderId="0" xfId="0" applyNumberFormat="1" applyFill="1"/>
    <xf numFmtId="168" fontId="0" fillId="0" borderId="6" xfId="0" applyNumberFormat="1" applyFill="1" applyBorder="1" applyAlignment="1">
      <alignment horizontal="left" vertical="top"/>
    </xf>
    <xf numFmtId="0" fontId="14" fillId="0" borderId="0" xfId="0" applyFont="1" applyAlignment="1">
      <alignment vertical="top" wrapText="1"/>
    </xf>
    <xf numFmtId="0" fontId="0" fillId="0" borderId="7" xfId="0" applyFill="1" applyBorder="1" applyAlignment="1">
      <alignment vertical="top"/>
    </xf>
    <xf numFmtId="0" fontId="0" fillId="0" borderId="8" xfId="0" applyFill="1" applyBorder="1" applyAlignment="1">
      <alignment vertical="top"/>
    </xf>
    <xf numFmtId="169" fontId="0" fillId="0" borderId="0" xfId="0" applyNumberFormat="1"/>
    <xf numFmtId="0" fontId="40" fillId="3" borderId="0" xfId="0" applyFont="1" applyFill="1" applyBorder="1"/>
    <xf numFmtId="0" fontId="41" fillId="2" borderId="39" xfId="0" applyFont="1" applyFill="1" applyBorder="1"/>
    <xf numFmtId="9" fontId="0" fillId="3" borderId="0" xfId="731" applyFont="1" applyFill="1" applyBorder="1"/>
    <xf numFmtId="9" fontId="0" fillId="0" borderId="0" xfId="731" applyFont="1" applyFill="1" applyBorder="1"/>
    <xf numFmtId="9" fontId="12" fillId="0" borderId="0" xfId="731" applyFont="1" applyFill="1" applyBorder="1" applyAlignment="1">
      <alignment horizontal="right"/>
    </xf>
    <xf numFmtId="0" fontId="6" fillId="3" borderId="4" xfId="0" applyFont="1" applyFill="1" applyBorder="1"/>
    <xf numFmtId="0" fontId="6" fillId="3" borderId="4" xfId="0" applyFont="1" applyFill="1" applyBorder="1" applyAlignment="1">
      <alignment wrapText="1"/>
    </xf>
    <xf numFmtId="9" fontId="0" fillId="3" borderId="9" xfId="731" applyFont="1" applyFill="1" applyBorder="1"/>
    <xf numFmtId="1" fontId="0" fillId="17" borderId="0" xfId="0" applyNumberFormat="1" applyFill="1" applyBorder="1"/>
    <xf numFmtId="0" fontId="0" fillId="0" borderId="5" xfId="0" applyBorder="1"/>
    <xf numFmtId="3" fontId="0" fillId="0" borderId="0" xfId="0" applyNumberFormat="1"/>
    <xf numFmtId="0" fontId="0" fillId="0" borderId="54" xfId="0" applyBorder="1"/>
    <xf numFmtId="3" fontId="6" fillId="0" borderId="53" xfId="0" applyNumberFormat="1" applyFont="1" applyBorder="1"/>
    <xf numFmtId="166" fontId="0" fillId="0" borderId="53" xfId="0" applyNumberFormat="1" applyBorder="1"/>
    <xf numFmtId="0" fontId="0" fillId="0" borderId="16" xfId="0" applyBorder="1"/>
    <xf numFmtId="0" fontId="0" fillId="0" borderId="42" xfId="0" applyBorder="1"/>
    <xf numFmtId="0" fontId="3" fillId="0" borderId="8" xfId="0" applyFont="1" applyBorder="1" applyAlignment="1">
      <alignment vertical="top" wrapText="1"/>
    </xf>
    <xf numFmtId="0" fontId="0" fillId="0" borderId="5" xfId="0" applyBorder="1" applyAlignment="1">
      <alignment vertical="top"/>
    </xf>
    <xf numFmtId="3" fontId="6" fillId="0" borderId="53" xfId="0" applyNumberFormat="1" applyFont="1" applyBorder="1" applyAlignment="1">
      <alignment horizontal="right"/>
    </xf>
    <xf numFmtId="0" fontId="0" fillId="0" borderId="54" xfId="0" applyBorder="1" applyAlignment="1">
      <alignment vertical="top"/>
    </xf>
    <xf numFmtId="0" fontId="0" fillId="0" borderId="42" xfId="0" applyBorder="1" applyAlignment="1">
      <alignment vertical="top"/>
    </xf>
    <xf numFmtId="3" fontId="0" fillId="0" borderId="16" xfId="0" applyNumberFormat="1" applyBorder="1" applyAlignment="1">
      <alignment horizontal="right"/>
    </xf>
    <xf numFmtId="0" fontId="3" fillId="3" borderId="39" xfId="0" applyFont="1" applyFill="1" applyBorder="1" applyAlignment="1">
      <alignment vertical="top" wrapText="1"/>
    </xf>
    <xf numFmtId="0" fontId="0" fillId="3" borderId="42" xfId="0" applyFill="1" applyBorder="1" applyAlignment="1">
      <alignment vertical="top"/>
    </xf>
    <xf numFmtId="3" fontId="3" fillId="3" borderId="16" xfId="0" applyNumberFormat="1" applyFont="1" applyFill="1" applyBorder="1" applyAlignment="1">
      <alignment horizontal="right"/>
    </xf>
    <xf numFmtId="0" fontId="0" fillId="3" borderId="50" xfId="0" applyFill="1" applyBorder="1"/>
    <xf numFmtId="0" fontId="3" fillId="3" borderId="50" xfId="0" applyFont="1" applyFill="1" applyBorder="1" applyAlignment="1">
      <alignment vertical="top"/>
    </xf>
    <xf numFmtId="0" fontId="0" fillId="3" borderId="71" xfId="0" applyFill="1" applyBorder="1"/>
    <xf numFmtId="0" fontId="0" fillId="3" borderId="49" xfId="0" applyFill="1" applyBorder="1"/>
    <xf numFmtId="3" fontId="6" fillId="0" borderId="0" xfId="0" applyNumberFormat="1" applyFont="1" applyBorder="1" applyAlignment="1">
      <alignment horizontal="right"/>
    </xf>
    <xf numFmtId="3" fontId="3" fillId="3" borderId="0" xfId="0" applyNumberFormat="1" applyFont="1" applyFill="1" applyBorder="1" applyAlignment="1">
      <alignment vertical="top" wrapText="1"/>
    </xf>
    <xf numFmtId="3" fontId="3" fillId="0" borderId="0" xfId="0" applyNumberFormat="1" applyFont="1" applyBorder="1" applyAlignment="1">
      <alignment horizontal="right"/>
    </xf>
    <xf numFmtId="0" fontId="0" fillId="3" borderId="72" xfId="0" applyFill="1" applyBorder="1"/>
    <xf numFmtId="0" fontId="3" fillId="0" borderId="28" xfId="0" applyFont="1" applyBorder="1" applyAlignment="1">
      <alignment vertical="top" wrapText="1"/>
    </xf>
    <xf numFmtId="0" fontId="3" fillId="0" borderId="26" xfId="0" applyFont="1" applyBorder="1" applyAlignment="1">
      <alignment vertical="top"/>
    </xf>
    <xf numFmtId="3" fontId="3" fillId="0" borderId="53" xfId="0" applyNumberFormat="1" applyFont="1" applyBorder="1" applyAlignment="1">
      <alignment horizontal="right"/>
    </xf>
    <xf numFmtId="3" fontId="6" fillId="0" borderId="5" xfId="0" applyNumberFormat="1" applyFont="1" applyBorder="1" applyAlignment="1">
      <alignment horizontal="right"/>
    </xf>
    <xf numFmtId="3" fontId="6" fillId="0" borderId="73" xfId="0" applyNumberFormat="1" applyFont="1" applyBorder="1" applyAlignment="1">
      <alignment horizontal="right"/>
    </xf>
    <xf numFmtId="3" fontId="0" fillId="3" borderId="8" xfId="0" applyNumberFormat="1" applyFill="1" applyBorder="1" applyAlignment="1">
      <alignment horizontal="right"/>
    </xf>
    <xf numFmtId="3" fontId="0" fillId="3" borderId="5" xfId="0" applyNumberFormat="1" applyFill="1" applyBorder="1" applyAlignment="1">
      <alignment horizontal="right"/>
    </xf>
    <xf numFmtId="3" fontId="6" fillId="3" borderId="5" xfId="0" applyNumberFormat="1" applyFont="1" applyFill="1" applyBorder="1" applyAlignment="1">
      <alignment horizontal="right"/>
    </xf>
    <xf numFmtId="3" fontId="6" fillId="0" borderId="54" xfId="0" applyNumberFormat="1" applyFont="1" applyBorder="1" applyAlignment="1">
      <alignment horizontal="right"/>
    </xf>
    <xf numFmtId="3" fontId="0" fillId="0" borderId="42" xfId="0" applyNumberFormat="1" applyBorder="1" applyAlignment="1">
      <alignment horizontal="right"/>
    </xf>
    <xf numFmtId="3" fontId="3" fillId="3" borderId="5" xfId="0" applyNumberFormat="1" applyFont="1" applyFill="1" applyBorder="1" applyAlignment="1">
      <alignment vertical="top" wrapText="1"/>
    </xf>
    <xf numFmtId="3" fontId="3" fillId="0" borderId="5" xfId="0" applyNumberFormat="1" applyFont="1" applyBorder="1" applyAlignment="1">
      <alignment horizontal="right"/>
    </xf>
    <xf numFmtId="3" fontId="3" fillId="0" borderId="73" xfId="0" applyNumberFormat="1" applyFont="1" applyBorder="1" applyAlignment="1">
      <alignment horizontal="right"/>
    </xf>
    <xf numFmtId="3" fontId="3" fillId="3" borderId="42" xfId="0" applyNumberFormat="1" applyFont="1" applyFill="1" applyBorder="1" applyAlignment="1">
      <alignment horizontal="right"/>
    </xf>
    <xf numFmtId="166" fontId="0" fillId="3" borderId="72" xfId="0" applyNumberForma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cellXfs>
  <cellStyles count="2630">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Normal" xfId="0" builtinId="0"/>
    <cellStyle name="Per cent" xfId="731" builtinId="5"/>
  </cellStyles>
  <dxfs count="5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a:extLst>
            <a:ext uri="{FF2B5EF4-FFF2-40B4-BE49-F238E27FC236}">
              <a16:creationId xmlns:a16="http://schemas.microsoft.com/office/drawing/2014/main" id="{00000000-0008-0000-0400-00003D000000}"/>
            </a:ext>
          </a:extLst>
        </xdr:cNvPr>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a:extLst>
            <a:ext uri="{FF2B5EF4-FFF2-40B4-BE49-F238E27FC236}">
              <a16:creationId xmlns:a16="http://schemas.microsoft.com/office/drawing/2014/main" id="{00000000-0008-0000-0400-00000D000000}"/>
            </a:ext>
          </a:extLst>
        </xdr:cNvPr>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a:extLst>
            <a:ext uri="{FF2B5EF4-FFF2-40B4-BE49-F238E27FC236}">
              <a16:creationId xmlns:a16="http://schemas.microsoft.com/office/drawing/2014/main" id="{00000000-0008-0000-0400-000012000000}"/>
            </a:ext>
          </a:extLst>
        </xdr:cNvPr>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a:extLst>
            <a:ext uri="{FF2B5EF4-FFF2-40B4-BE49-F238E27FC236}">
              <a16:creationId xmlns:a16="http://schemas.microsoft.com/office/drawing/2014/main" id="{00000000-0008-0000-0400-000014000000}"/>
            </a:ext>
          </a:extLst>
        </xdr:cNvPr>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a:extLst>
            <a:ext uri="{FF2B5EF4-FFF2-40B4-BE49-F238E27FC236}">
              <a16:creationId xmlns:a16="http://schemas.microsoft.com/office/drawing/2014/main" id="{00000000-0008-0000-0400-000018000000}"/>
            </a:ext>
          </a:extLst>
        </xdr:cNvPr>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a:extLst>
            <a:ext uri="{FF2B5EF4-FFF2-40B4-BE49-F238E27FC236}">
              <a16:creationId xmlns:a16="http://schemas.microsoft.com/office/drawing/2014/main" id="{00000000-0008-0000-0400-000019000000}"/>
            </a:ext>
          </a:extLst>
        </xdr:cNvPr>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a:extLst>
            <a:ext uri="{FF2B5EF4-FFF2-40B4-BE49-F238E27FC236}">
              <a16:creationId xmlns:a16="http://schemas.microsoft.com/office/drawing/2014/main" id="{00000000-0008-0000-0400-00001A000000}"/>
            </a:ext>
          </a:extLst>
        </xdr:cNvPr>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a:extLst>
            <a:ext uri="{FF2B5EF4-FFF2-40B4-BE49-F238E27FC236}">
              <a16:creationId xmlns:a16="http://schemas.microsoft.com/office/drawing/2014/main" id="{00000000-0008-0000-0400-00001C000000}"/>
            </a:ext>
          </a:extLst>
        </xdr:cNvPr>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a:extLst>
            <a:ext uri="{FF2B5EF4-FFF2-40B4-BE49-F238E27FC236}">
              <a16:creationId xmlns:a16="http://schemas.microsoft.com/office/drawing/2014/main" id="{00000000-0008-0000-0400-000020000000}"/>
            </a:ext>
          </a:extLst>
        </xdr:cNvPr>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a:extLst>
            <a:ext uri="{FF2B5EF4-FFF2-40B4-BE49-F238E27FC236}">
              <a16:creationId xmlns:a16="http://schemas.microsoft.com/office/drawing/2014/main" id="{00000000-0008-0000-0400-000021000000}"/>
            </a:ext>
          </a:extLst>
        </xdr:cNvPr>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a:extLst>
            <a:ext uri="{FF2B5EF4-FFF2-40B4-BE49-F238E27FC236}">
              <a16:creationId xmlns:a16="http://schemas.microsoft.com/office/drawing/2014/main" id="{00000000-0008-0000-0400-000023000000}"/>
            </a:ext>
          </a:extLst>
        </xdr:cNvPr>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a:extLst>
            <a:ext uri="{FF2B5EF4-FFF2-40B4-BE49-F238E27FC236}">
              <a16:creationId xmlns:a16="http://schemas.microsoft.com/office/drawing/2014/main" id="{00000000-0008-0000-0400-000026000000}"/>
            </a:ext>
          </a:extLst>
        </xdr:cNvPr>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a:extLst>
            <a:ext uri="{FF2B5EF4-FFF2-40B4-BE49-F238E27FC236}">
              <a16:creationId xmlns:a16="http://schemas.microsoft.com/office/drawing/2014/main" id="{00000000-0008-0000-0400-00002F000000}"/>
            </a:ext>
          </a:extLst>
        </xdr:cNvPr>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a:extLst>
            <a:ext uri="{FF2B5EF4-FFF2-40B4-BE49-F238E27FC236}">
              <a16:creationId xmlns:a16="http://schemas.microsoft.com/office/drawing/2014/main" id="{00000000-0008-0000-0400-000032000000}"/>
            </a:ext>
          </a:extLst>
        </xdr:cNvPr>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a:extLst>
            <a:ext uri="{FF2B5EF4-FFF2-40B4-BE49-F238E27FC236}">
              <a16:creationId xmlns:a16="http://schemas.microsoft.com/office/drawing/2014/main" id="{00000000-0008-0000-0400-000037000000}"/>
            </a:ext>
          </a:extLst>
        </xdr:cNvPr>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a:extLst>
            <a:ext uri="{FF2B5EF4-FFF2-40B4-BE49-F238E27FC236}">
              <a16:creationId xmlns:a16="http://schemas.microsoft.com/office/drawing/2014/main" id="{00000000-0008-0000-0400-00005C000000}"/>
            </a:ext>
          </a:extLst>
        </xdr:cNvPr>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a:extLst>
            <a:ext uri="{FF2B5EF4-FFF2-40B4-BE49-F238E27FC236}">
              <a16:creationId xmlns:a16="http://schemas.microsoft.com/office/drawing/2014/main" id="{00000000-0008-0000-0400-00007B000000}"/>
            </a:ext>
          </a:extLst>
        </xdr:cNvPr>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a:extLst>
            <a:ext uri="{FF2B5EF4-FFF2-40B4-BE49-F238E27FC236}">
              <a16:creationId xmlns:a16="http://schemas.microsoft.com/office/drawing/2014/main" id="{00000000-0008-0000-0400-0000C2000000}"/>
            </a:ext>
          </a:extLst>
        </xdr:cNvPr>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a:extLst>
            <a:ext uri="{FF2B5EF4-FFF2-40B4-BE49-F238E27FC236}">
              <a16:creationId xmlns:a16="http://schemas.microsoft.com/office/drawing/2014/main" id="{00000000-0008-0000-0400-0000CB000000}"/>
            </a:ext>
          </a:extLst>
        </xdr:cNvPr>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a:extLst>
            <a:ext uri="{FF2B5EF4-FFF2-40B4-BE49-F238E27FC236}">
              <a16:creationId xmlns:a16="http://schemas.microsoft.com/office/drawing/2014/main" id="{00000000-0008-0000-0400-00003E000000}"/>
            </a:ext>
          </a:extLst>
        </xdr:cNvPr>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a:extLst>
            <a:ext uri="{FF2B5EF4-FFF2-40B4-BE49-F238E27FC236}">
              <a16:creationId xmlns:a16="http://schemas.microsoft.com/office/drawing/2014/main" id="{00000000-0008-0000-0400-000041000000}"/>
            </a:ext>
          </a:extLst>
        </xdr:cNvPr>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a:extLst>
            <a:ext uri="{FF2B5EF4-FFF2-40B4-BE49-F238E27FC236}">
              <a16:creationId xmlns:a16="http://schemas.microsoft.com/office/drawing/2014/main" id="{00000000-0008-0000-0400-0000E5000000}"/>
            </a:ext>
          </a:extLst>
        </xdr:cNvPr>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a:extLst>
            <a:ext uri="{FF2B5EF4-FFF2-40B4-BE49-F238E27FC236}">
              <a16:creationId xmlns:a16="http://schemas.microsoft.com/office/drawing/2014/main" id="{00000000-0008-0000-0400-000056000000}"/>
            </a:ext>
          </a:extLst>
        </xdr:cNvPr>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a:extLst>
            <a:ext uri="{FF2B5EF4-FFF2-40B4-BE49-F238E27FC236}">
              <a16:creationId xmlns:a16="http://schemas.microsoft.com/office/drawing/2014/main" id="{00000000-0008-0000-0400-000058000000}"/>
            </a:ext>
          </a:extLst>
        </xdr:cNvPr>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a:extLst>
            <a:ext uri="{FF2B5EF4-FFF2-40B4-BE49-F238E27FC236}">
              <a16:creationId xmlns:a16="http://schemas.microsoft.com/office/drawing/2014/main" id="{00000000-0008-0000-0400-00006C000000}"/>
            </a:ext>
          </a:extLst>
        </xdr:cNvPr>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a:extLst>
            <a:ext uri="{FF2B5EF4-FFF2-40B4-BE49-F238E27FC236}">
              <a16:creationId xmlns:a16="http://schemas.microsoft.com/office/drawing/2014/main" id="{00000000-0008-0000-0400-000070000000}"/>
            </a:ext>
          </a:extLst>
        </xdr:cNvPr>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a:extLst>
            <a:ext uri="{FF2B5EF4-FFF2-40B4-BE49-F238E27FC236}">
              <a16:creationId xmlns:a16="http://schemas.microsoft.com/office/drawing/2014/main" id="{00000000-0008-0000-0400-00001B000000}"/>
            </a:ext>
          </a:extLst>
        </xdr:cNvPr>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a:extLst>
            <a:ext uri="{FF2B5EF4-FFF2-40B4-BE49-F238E27FC236}">
              <a16:creationId xmlns:a16="http://schemas.microsoft.com/office/drawing/2014/main" id="{00000000-0008-0000-0400-000019010000}"/>
            </a:ext>
          </a:extLst>
        </xdr:cNvPr>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a:extLst>
            <a:ext uri="{FF2B5EF4-FFF2-40B4-BE49-F238E27FC236}">
              <a16:creationId xmlns:a16="http://schemas.microsoft.com/office/drawing/2014/main" id="{00000000-0008-0000-0400-000023010000}"/>
            </a:ext>
          </a:extLst>
        </xdr:cNvPr>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 uri="{FF2B5EF4-FFF2-40B4-BE49-F238E27FC236}">
                  <a16:creationId xmlns:a16="http://schemas.microsoft.com/office/drawing/2014/main" id="{00000000-0008-0000-0600-000006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_chp_analysi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tep 1"/>
      <sheetName val="CEB allocation factors step 2"/>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_1"/>
    </sheetNames>
    <sheetDataSet>
      <sheetData sheetId="0"/>
      <sheetData sheetId="1"/>
      <sheetData sheetId="2"/>
      <sheetData sheetId="3"/>
      <sheetData sheetId="4"/>
      <sheetData sheetId="5">
        <row r="173">
          <cell r="C173">
            <v>3.6</v>
          </cell>
        </row>
      </sheetData>
      <sheetData sheetId="6">
        <row r="12">
          <cell r="E12" t="str">
            <v>nl</v>
          </cell>
        </row>
        <row r="13">
          <cell r="E13">
            <v>2015</v>
          </cell>
        </row>
      </sheetData>
      <sheetData sheetId="7"/>
      <sheetData sheetId="8"/>
      <sheetData sheetId="9"/>
      <sheetData sheetId="10"/>
      <sheetData sheetId="11"/>
      <sheetData sheetId="12"/>
      <sheetData sheetId="13"/>
      <sheetData sheetId="14">
        <row r="12">
          <cell r="D12">
            <v>1.0623148656061439</v>
          </cell>
        </row>
      </sheetData>
      <sheetData sheetId="15">
        <row r="10">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0.41366037728531807</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1</v>
          </cell>
          <cell r="AM11">
            <v>0</v>
          </cell>
          <cell r="AN11">
            <v>0</v>
          </cell>
          <cell r="AO11">
            <v>0</v>
          </cell>
          <cell r="AP11">
            <v>0</v>
          </cell>
          <cell r="AQ11">
            <v>0</v>
          </cell>
          <cell r="AR11">
            <v>0</v>
          </cell>
          <cell r="AS11">
            <v>0</v>
          </cell>
          <cell r="AT11">
            <v>0</v>
          </cell>
        </row>
        <row r="12">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F15">
            <v>0</v>
          </cell>
          <cell r="G15">
            <v>0</v>
          </cell>
          <cell r="H15">
            <v>0</v>
          </cell>
          <cell r="I15">
            <v>0</v>
          </cell>
          <cell r="J15">
            <v>0</v>
          </cell>
          <cell r="K15">
            <v>0</v>
          </cell>
          <cell r="L15">
            <v>0</v>
          </cell>
          <cell r="M15">
            <v>0</v>
          </cell>
          <cell r="N15">
            <v>0</v>
          </cell>
          <cell r="O15">
            <v>0</v>
          </cell>
          <cell r="P15">
            <v>0</v>
          </cell>
          <cell r="Q15">
            <v>0</v>
          </cell>
          <cell r="R15">
            <v>0</v>
          </cell>
          <cell r="S15">
            <v>1</v>
          </cell>
          <cell r="T15">
            <v>1</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0.57991321358268522</v>
          </cell>
          <cell r="X18">
            <v>0</v>
          </cell>
          <cell r="Y18">
            <v>0</v>
          </cell>
          <cell r="Z18">
            <v>0</v>
          </cell>
          <cell r="AA18">
            <v>0</v>
          </cell>
          <cell r="AB18">
            <v>0</v>
          </cell>
          <cell r="AC18">
            <v>0</v>
          </cell>
          <cell r="AD18">
            <v>1</v>
          </cell>
          <cell r="AE18">
            <v>0</v>
          </cell>
          <cell r="AF18">
            <v>1</v>
          </cell>
          <cell r="AG18">
            <v>0</v>
          </cell>
          <cell r="AH18">
            <v>0</v>
          </cell>
          <cell r="AI18">
            <v>0</v>
          </cell>
          <cell r="AJ18">
            <v>0</v>
          </cell>
          <cell r="AK18">
            <v>0</v>
          </cell>
          <cell r="AL18">
            <v>0</v>
          </cell>
          <cell r="AM18">
            <v>1</v>
          </cell>
          <cell r="AN18">
            <v>0</v>
          </cell>
          <cell r="AO18">
            <v>0</v>
          </cell>
          <cell r="AP18">
            <v>0</v>
          </cell>
          <cell r="AQ18">
            <v>0</v>
          </cell>
          <cell r="AR18">
            <v>0</v>
          </cell>
          <cell r="AS18">
            <v>1</v>
          </cell>
          <cell r="AT18">
            <v>0</v>
          </cell>
        </row>
        <row r="19">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5">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30">
          <cell r="F30">
            <v>0</v>
          </cell>
          <cell r="G30">
            <v>0</v>
          </cell>
          <cell r="H30">
            <v>0</v>
          </cell>
          <cell r="I30">
            <v>1</v>
          </cell>
          <cell r="J30">
            <v>0</v>
          </cell>
          <cell r="K30">
            <v>0</v>
          </cell>
          <cell r="L30">
            <v>0</v>
          </cell>
          <cell r="M30">
            <v>0</v>
          </cell>
          <cell r="N30">
            <v>0.78205353126405763</v>
          </cell>
          <cell r="O30">
            <v>0</v>
          </cell>
          <cell r="P30">
            <v>0</v>
          </cell>
          <cell r="Q30">
            <v>0</v>
          </cell>
          <cell r="R30">
            <v>0</v>
          </cell>
          <cell r="S30">
            <v>1</v>
          </cell>
          <cell r="T30">
            <v>1</v>
          </cell>
          <cell r="U30">
            <v>0</v>
          </cell>
          <cell r="V30">
            <v>0</v>
          </cell>
          <cell r="W30">
            <v>5.5431868104897593E-2</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9.6618850541865062E-3</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row>
        <row r="31">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0.35759049278634741</v>
          </cell>
          <cell r="X31">
            <v>0</v>
          </cell>
          <cell r="Y31">
            <v>0</v>
          </cell>
          <cell r="Z31">
            <v>0</v>
          </cell>
          <cell r="AA31">
            <v>0</v>
          </cell>
          <cell r="AB31">
            <v>0</v>
          </cell>
          <cell r="AC31">
            <v>0</v>
          </cell>
          <cell r="AD31">
            <v>1</v>
          </cell>
          <cell r="AE31">
            <v>0</v>
          </cell>
          <cell r="AF31">
            <v>0.9142913931142429</v>
          </cell>
          <cell r="AG31">
            <v>0</v>
          </cell>
          <cell r="AH31">
            <v>0</v>
          </cell>
          <cell r="AI31">
            <v>0</v>
          </cell>
          <cell r="AJ31">
            <v>0</v>
          </cell>
          <cell r="AK31">
            <v>0</v>
          </cell>
          <cell r="AL31">
            <v>2.4143372394792337E-3</v>
          </cell>
          <cell r="AM31">
            <v>0</v>
          </cell>
          <cell r="AN31">
            <v>0</v>
          </cell>
          <cell r="AO31">
            <v>0</v>
          </cell>
          <cell r="AP31">
            <v>0</v>
          </cell>
          <cell r="AQ31">
            <v>0</v>
          </cell>
          <cell r="AR31">
            <v>0</v>
          </cell>
          <cell r="AS31">
            <v>0</v>
          </cell>
          <cell r="AT31">
            <v>1</v>
          </cell>
          <cell r="AU31">
            <v>0</v>
          </cell>
          <cell r="AV31">
            <v>0</v>
          </cell>
          <cell r="AW31">
            <v>0</v>
          </cell>
          <cell r="AX31">
            <v>0</v>
          </cell>
          <cell r="AY31">
            <v>0</v>
          </cell>
          <cell r="AZ31">
            <v>0</v>
          </cell>
          <cell r="BA31">
            <v>0</v>
          </cell>
          <cell r="BB31">
            <v>0</v>
          </cell>
          <cell r="BC31">
            <v>0</v>
          </cell>
        </row>
        <row r="32">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1.3562464463506322E-2</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row>
        <row r="33">
          <cell r="F33">
            <v>0</v>
          </cell>
          <cell r="G33">
            <v>0</v>
          </cell>
          <cell r="H33">
            <v>0</v>
          </cell>
          <cell r="I33">
            <v>0</v>
          </cell>
          <cell r="J33">
            <v>0</v>
          </cell>
          <cell r="K33">
            <v>0</v>
          </cell>
          <cell r="L33">
            <v>0.65853271871417773</v>
          </cell>
          <cell r="M33">
            <v>0</v>
          </cell>
          <cell r="N33">
            <v>0.20513045434098065</v>
          </cell>
          <cell r="O33">
            <v>0</v>
          </cell>
          <cell r="P33">
            <v>0</v>
          </cell>
          <cell r="Q33">
            <v>0</v>
          </cell>
          <cell r="R33">
            <v>0</v>
          </cell>
          <cell r="S33">
            <v>0</v>
          </cell>
          <cell r="T33">
            <v>0</v>
          </cell>
          <cell r="U33">
            <v>0</v>
          </cell>
          <cell r="V33">
            <v>0</v>
          </cell>
          <cell r="W33">
            <v>8.9176760053504139E-2</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1.207622229366574E-2</v>
          </cell>
          <cell r="AM33">
            <v>1</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row>
        <row r="34">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9.9002626121316977E-3</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2.6569616886979196E-2</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row>
        <row r="35">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5.1378713691418471E-2</v>
          </cell>
          <cell r="X35">
            <v>0</v>
          </cell>
          <cell r="Y35">
            <v>0</v>
          </cell>
          <cell r="Z35">
            <v>0</v>
          </cell>
          <cell r="AA35">
            <v>0</v>
          </cell>
          <cell r="AB35">
            <v>0</v>
          </cell>
          <cell r="AC35">
            <v>0</v>
          </cell>
          <cell r="AD35">
            <v>0</v>
          </cell>
          <cell r="AE35">
            <v>0</v>
          </cell>
          <cell r="AF35">
            <v>5.7130789632233746E-2</v>
          </cell>
          <cell r="AG35">
            <v>0</v>
          </cell>
          <cell r="AH35">
            <v>0</v>
          </cell>
          <cell r="AI35">
            <v>0</v>
          </cell>
          <cell r="AJ35">
            <v>0</v>
          </cell>
          <cell r="AK35">
            <v>0</v>
          </cell>
          <cell r="AL35">
            <v>4.8309425270932531E-3</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row>
        <row r="36">
          <cell r="F36">
            <v>0</v>
          </cell>
          <cell r="G36">
            <v>0</v>
          </cell>
          <cell r="H36">
            <v>0</v>
          </cell>
          <cell r="I36">
            <v>0</v>
          </cell>
          <cell r="J36">
            <v>0</v>
          </cell>
          <cell r="K36">
            <v>0</v>
          </cell>
          <cell r="L36">
            <v>0.34146728128582227</v>
          </cell>
          <cell r="M36">
            <v>0</v>
          </cell>
          <cell r="N36">
            <v>0</v>
          </cell>
          <cell r="O36">
            <v>0</v>
          </cell>
          <cell r="P36">
            <v>0</v>
          </cell>
          <cell r="Q36">
            <v>0</v>
          </cell>
          <cell r="R36">
            <v>0</v>
          </cell>
          <cell r="S36">
            <v>0</v>
          </cell>
          <cell r="T36">
            <v>0</v>
          </cell>
          <cell r="U36">
            <v>0</v>
          </cell>
          <cell r="V36">
            <v>0</v>
          </cell>
          <cell r="W36">
            <v>1.0098295475462945E-2</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1.9324337120406709E-2</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row>
        <row r="37">
          <cell r="F37">
            <v>0</v>
          </cell>
          <cell r="G37">
            <v>0</v>
          </cell>
          <cell r="H37">
            <v>1</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0.28453850621965338</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1.207622229366574E-2</v>
          </cell>
          <cell r="AM37">
            <v>0</v>
          </cell>
          <cell r="AN37">
            <v>0</v>
          </cell>
          <cell r="AO37">
            <v>0</v>
          </cell>
          <cell r="AP37">
            <v>0</v>
          </cell>
          <cell r="AQ37">
            <v>0</v>
          </cell>
          <cell r="AR37">
            <v>0</v>
          </cell>
          <cell r="AS37">
            <v>0</v>
          </cell>
          <cell r="AT37">
            <v>0</v>
          </cell>
          <cell r="AU37">
            <v>0</v>
          </cell>
          <cell r="AV37">
            <v>0</v>
          </cell>
          <cell r="AW37">
            <v>0</v>
          </cell>
          <cell r="AX37">
            <v>0</v>
          </cell>
          <cell r="AY37">
            <v>0.70698324952545866</v>
          </cell>
          <cell r="AZ37">
            <v>0</v>
          </cell>
          <cell r="BA37">
            <v>0</v>
          </cell>
          <cell r="BB37">
            <v>0</v>
          </cell>
          <cell r="BC37">
            <v>0</v>
          </cell>
        </row>
        <row r="38">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6.2452345306319462E-2</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0.20532374260437133</v>
          </cell>
          <cell r="AZ38">
            <v>0</v>
          </cell>
          <cell r="BA38">
            <v>0</v>
          </cell>
          <cell r="BB38">
            <v>0</v>
          </cell>
          <cell r="BC38">
            <v>0</v>
          </cell>
        </row>
        <row r="39">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2.429162218213501E-3</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0.17737420048783475</v>
          </cell>
          <cell r="AY39">
            <v>0</v>
          </cell>
          <cell r="AZ39">
            <v>0</v>
          </cell>
          <cell r="BA39">
            <v>0</v>
          </cell>
          <cell r="BB39">
            <v>0</v>
          </cell>
          <cell r="BC39">
            <v>0</v>
          </cell>
        </row>
        <row r="40">
          <cell r="F40">
            <v>0</v>
          </cell>
          <cell r="G40">
            <v>0</v>
          </cell>
          <cell r="H40">
            <v>0</v>
          </cell>
          <cell r="I40">
            <v>0</v>
          </cell>
          <cell r="J40">
            <v>0</v>
          </cell>
          <cell r="K40">
            <v>0</v>
          </cell>
          <cell r="L40">
            <v>0</v>
          </cell>
          <cell r="M40">
            <v>0</v>
          </cell>
          <cell r="N40">
            <v>1.2816014394961764E-2</v>
          </cell>
          <cell r="O40">
            <v>0</v>
          </cell>
          <cell r="P40">
            <v>0</v>
          </cell>
          <cell r="Q40">
            <v>0</v>
          </cell>
          <cell r="R40">
            <v>0</v>
          </cell>
          <cell r="S40">
            <v>0</v>
          </cell>
          <cell r="T40">
            <v>0</v>
          </cell>
          <cell r="U40">
            <v>0</v>
          </cell>
          <cell r="V40">
            <v>0</v>
          </cell>
          <cell r="W40">
            <v>2.0573533442141474E-2</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0.90580115681795126</v>
          </cell>
          <cell r="AM40">
            <v>0</v>
          </cell>
          <cell r="AN40">
            <v>0</v>
          </cell>
          <cell r="AO40">
            <v>0</v>
          </cell>
          <cell r="AP40">
            <v>0</v>
          </cell>
          <cell r="AQ40">
            <v>0</v>
          </cell>
          <cell r="AR40">
            <v>0</v>
          </cell>
          <cell r="AS40">
            <v>0</v>
          </cell>
          <cell r="AT40">
            <v>0</v>
          </cell>
          <cell r="AU40">
            <v>0</v>
          </cell>
          <cell r="AV40">
            <v>0</v>
          </cell>
          <cell r="AW40">
            <v>0</v>
          </cell>
          <cell r="AX40">
            <v>2.0806357828485018E-2</v>
          </cell>
          <cell r="AY40">
            <v>0</v>
          </cell>
          <cell r="AZ40">
            <v>0</v>
          </cell>
          <cell r="BA40">
            <v>1</v>
          </cell>
          <cell r="BB40">
            <v>0</v>
          </cell>
          <cell r="BC40">
            <v>0</v>
          </cell>
        </row>
        <row r="41">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1.1965878830271569E-2</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row>
        <row r="42">
          <cell r="F42">
            <v>0</v>
          </cell>
          <cell r="G42">
            <v>0</v>
          </cell>
          <cell r="H42">
            <v>0</v>
          </cell>
          <cell r="I42">
            <v>0</v>
          </cell>
          <cell r="J42">
            <v>0</v>
          </cell>
          <cell r="K42">
            <v>0</v>
          </cell>
          <cell r="L42">
            <v>0</v>
          </cell>
          <cell r="M42">
            <v>0</v>
          </cell>
          <cell r="N42">
            <v>0</v>
          </cell>
          <cell r="O42">
            <v>0</v>
          </cell>
          <cell r="P42">
            <v>0</v>
          </cell>
          <cell r="Q42">
            <v>1</v>
          </cell>
          <cell r="R42">
            <v>0</v>
          </cell>
          <cell r="S42">
            <v>0</v>
          </cell>
          <cell r="T42">
            <v>0</v>
          </cell>
          <cell r="U42">
            <v>0</v>
          </cell>
          <cell r="V42">
            <v>0</v>
          </cell>
          <cell r="W42">
            <v>3.0901716796131993E-2</v>
          </cell>
          <cell r="X42">
            <v>0</v>
          </cell>
          <cell r="Y42">
            <v>0</v>
          </cell>
          <cell r="Z42">
            <v>0</v>
          </cell>
          <cell r="AA42">
            <v>0</v>
          </cell>
          <cell r="AB42">
            <v>0</v>
          </cell>
          <cell r="AC42">
            <v>0</v>
          </cell>
          <cell r="AD42">
            <v>0</v>
          </cell>
          <cell r="AE42">
            <v>0</v>
          </cell>
          <cell r="AF42">
            <v>2.8577817253523312E-2</v>
          </cell>
          <cell r="AG42">
            <v>0</v>
          </cell>
          <cell r="AH42">
            <v>0</v>
          </cell>
          <cell r="AI42">
            <v>0</v>
          </cell>
          <cell r="AJ42">
            <v>0</v>
          </cell>
          <cell r="AK42">
            <v>0</v>
          </cell>
          <cell r="AL42">
            <v>7.2452797665724872E-3</v>
          </cell>
          <cell r="AM42">
            <v>0</v>
          </cell>
          <cell r="AN42">
            <v>0</v>
          </cell>
          <cell r="AO42">
            <v>0</v>
          </cell>
          <cell r="AP42">
            <v>0</v>
          </cell>
          <cell r="AQ42">
            <v>0</v>
          </cell>
          <cell r="AR42">
            <v>0</v>
          </cell>
          <cell r="AS42">
            <v>0</v>
          </cell>
          <cell r="AT42">
            <v>0</v>
          </cell>
          <cell r="AU42">
            <v>0</v>
          </cell>
          <cell r="AV42">
            <v>0</v>
          </cell>
          <cell r="AW42">
            <v>0</v>
          </cell>
          <cell r="AX42">
            <v>0.80181944168368013</v>
          </cell>
          <cell r="AY42">
            <v>8.7693007870169939E-2</v>
          </cell>
          <cell r="AZ42">
            <v>0</v>
          </cell>
          <cell r="BA42">
            <v>0</v>
          </cell>
          <cell r="BB42">
            <v>0</v>
          </cell>
          <cell r="BC42">
            <v>0</v>
          </cell>
        </row>
        <row r="48">
          <cell r="D48">
            <v>0</v>
          </cell>
        </row>
        <row r="49">
          <cell r="D49">
            <v>1.6087182148417228E-2</v>
          </cell>
        </row>
        <row r="50">
          <cell r="D50">
            <v>0</v>
          </cell>
        </row>
        <row r="51">
          <cell r="D51">
            <v>0</v>
          </cell>
        </row>
        <row r="52">
          <cell r="D52">
            <v>0</v>
          </cell>
        </row>
        <row r="53">
          <cell r="D53">
            <v>0</v>
          </cell>
        </row>
        <row r="54">
          <cell r="D54">
            <v>0</v>
          </cell>
        </row>
        <row r="55">
          <cell r="D55">
            <v>0</v>
          </cell>
        </row>
        <row r="56">
          <cell r="D56">
            <v>0.9839128178515828</v>
          </cell>
        </row>
        <row r="57">
          <cell r="D57">
            <v>0</v>
          </cell>
        </row>
        <row r="58">
          <cell r="D58">
            <v>0</v>
          </cell>
        </row>
        <row r="59">
          <cell r="D59">
            <v>0</v>
          </cell>
        </row>
        <row r="63">
          <cell r="D63">
            <v>0</v>
          </cell>
        </row>
        <row r="64">
          <cell r="D64">
            <v>0</v>
          </cell>
        </row>
        <row r="68">
          <cell r="D68">
            <v>5.2795031055900624E-2</v>
          </cell>
        </row>
        <row r="69">
          <cell r="D69">
            <v>0.38291925465838511</v>
          </cell>
        </row>
        <row r="70">
          <cell r="D70">
            <v>0</v>
          </cell>
        </row>
        <row r="71">
          <cell r="D71">
            <v>8.6956521739130436E-3</v>
          </cell>
        </row>
        <row r="72">
          <cell r="D72">
            <v>0</v>
          </cell>
        </row>
        <row r="73">
          <cell r="D73">
            <v>0</v>
          </cell>
        </row>
        <row r="74">
          <cell r="D74">
            <v>0</v>
          </cell>
        </row>
        <row r="75">
          <cell r="D75">
            <v>0.36149068322981365</v>
          </cell>
        </row>
        <row r="76">
          <cell r="D76">
            <v>0.18416149068322982</v>
          </cell>
        </row>
        <row r="77">
          <cell r="D77">
            <v>5.2795031055900624E-3</v>
          </cell>
        </row>
        <row r="78">
          <cell r="D78">
            <v>4.658385093167702E-3</v>
          </cell>
        </row>
        <row r="79">
          <cell r="D79">
            <v>0</v>
          </cell>
        </row>
        <row r="80">
          <cell r="D80">
            <v>0</v>
          </cell>
        </row>
      </sheetData>
      <sheetData sheetId="16"/>
      <sheetData sheetId="17"/>
      <sheetData sheetId="18">
        <row r="48">
          <cell r="C48">
            <v>0</v>
          </cell>
        </row>
        <row r="89">
          <cell r="C89">
            <v>1</v>
          </cell>
        </row>
        <row r="130">
          <cell r="C130">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heetViews>
  <sheetFormatPr baseColWidth="10" defaultRowHeight="16"/>
  <cols>
    <col min="1" max="1" width="10.83203125" style="2" customWidth="1"/>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1">
      <c r="B2" s="22" t="s">
        <v>231</v>
      </c>
    </row>
    <row r="4" spans="2:8">
      <c r="B4" s="3" t="s">
        <v>5</v>
      </c>
      <c r="C4" s="4" t="str">
        <f>"Power and heat plant analysis "&amp;country&amp;" "&amp;base_year</f>
        <v>Power and heat plant analysis br 2013</v>
      </c>
      <c r="D4" s="5"/>
      <c r="F4" s="18"/>
      <c r="G4" s="9"/>
      <c r="H4" s="18"/>
    </row>
    <row r="5" spans="2:8">
      <c r="B5" s="6" t="s">
        <v>1</v>
      </c>
      <c r="C5" s="327">
        <f>MAX(Changelog!D:D)</f>
        <v>2.5</v>
      </c>
      <c r="D5" s="8"/>
      <c r="F5" s="9"/>
      <c r="G5" s="9"/>
      <c r="H5" s="9"/>
    </row>
    <row r="6" spans="2:8">
      <c r="B6" s="6" t="s">
        <v>273</v>
      </c>
      <c r="C6" s="7" t="str">
        <f>country</f>
        <v>br</v>
      </c>
      <c r="D6" s="8"/>
      <c r="F6" s="9"/>
      <c r="G6" s="9"/>
      <c r="H6" s="9"/>
    </row>
    <row r="7" spans="2:8">
      <c r="B7" s="6" t="s">
        <v>368</v>
      </c>
      <c r="C7" s="7">
        <f>base_year</f>
        <v>2013</v>
      </c>
      <c r="D7" s="8"/>
      <c r="F7" s="9"/>
      <c r="G7" s="9"/>
      <c r="H7" s="9"/>
    </row>
    <row r="8" spans="2:8">
      <c r="B8" s="6" t="s">
        <v>2</v>
      </c>
      <c r="C8" s="322">
        <f>MAX(Changelog!B:B)</f>
        <v>43798</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0"/>
      <c r="C13" s="9"/>
      <c r="D13" s="8"/>
    </row>
    <row r="14" spans="2:8">
      <c r="B14" s="20" t="s">
        <v>37</v>
      </c>
      <c r="C14" s="17" t="s">
        <v>38</v>
      </c>
      <c r="D14" s="8"/>
    </row>
    <row r="15" spans="2:8" ht="17" thickBot="1">
      <c r="B15" s="20"/>
      <c r="C15" s="18" t="s">
        <v>11</v>
      </c>
      <c r="D15" s="8"/>
    </row>
    <row r="16" spans="2:8" ht="17" thickBot="1">
      <c r="B16" s="20"/>
      <c r="C16" s="19" t="s">
        <v>13</v>
      </c>
      <c r="D16" s="8"/>
    </row>
    <row r="17" spans="2:4">
      <c r="B17" s="20"/>
      <c r="C17" s="9" t="s">
        <v>15</v>
      </c>
      <c r="D17" s="8"/>
    </row>
    <row r="18" spans="2:4">
      <c r="B18" s="20"/>
      <c r="C18" s="9"/>
      <c r="D18" s="8"/>
    </row>
    <row r="19" spans="2:4">
      <c r="B19" s="20" t="s">
        <v>264</v>
      </c>
      <c r="C19" s="23" t="s">
        <v>263</v>
      </c>
      <c r="D19" s="8"/>
    </row>
    <row r="20" spans="2:4">
      <c r="B20" s="20"/>
      <c r="C20" s="135" t="s">
        <v>30</v>
      </c>
      <c r="D20" s="8"/>
    </row>
    <row r="21" spans="2:4">
      <c r="B21" s="20"/>
      <c r="C21" s="27" t="s">
        <v>207</v>
      </c>
      <c r="D21" s="8"/>
    </row>
    <row r="22" spans="2:4">
      <c r="B22" s="20"/>
      <c r="C22" s="65" t="s">
        <v>17</v>
      </c>
      <c r="D22" s="8"/>
    </row>
    <row r="23" spans="2:4">
      <c r="B23" s="15"/>
      <c r="C23" s="24" t="s">
        <v>12</v>
      </c>
      <c r="D23" s="8"/>
    </row>
    <row r="24" spans="2:4">
      <c r="B24" s="15"/>
      <c r="C24" s="25" t="s">
        <v>14</v>
      </c>
      <c r="D24" s="8"/>
    </row>
    <row r="25" spans="2:4">
      <c r="B25" s="15"/>
      <c r="C25" s="26" t="s">
        <v>16</v>
      </c>
      <c r="D25" s="8"/>
    </row>
    <row r="26" spans="2:4">
      <c r="B26" s="15"/>
      <c r="C26" s="127" t="s">
        <v>18</v>
      </c>
      <c r="D26" s="8"/>
    </row>
    <row r="27" spans="2:4">
      <c r="B27" s="16"/>
      <c r="C27" s="11"/>
      <c r="D27" s="12"/>
    </row>
    <row r="29" spans="2:4">
      <c r="B29" s="3" t="s">
        <v>19</v>
      </c>
      <c r="C29" s="4"/>
      <c r="D29" s="5"/>
    </row>
    <row r="30" spans="2:4">
      <c r="B30" s="15"/>
      <c r="C30" s="328"/>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1"/>
      <c r="D39" s="12"/>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C22"/>
  <sheetViews>
    <sheetView workbookViewId="0">
      <selection activeCell="B2" sqref="B2"/>
    </sheetView>
  </sheetViews>
  <sheetFormatPr baseColWidth="10" defaultRowHeight="16"/>
  <cols>
    <col min="1" max="1" width="43" bestFit="1" customWidth="1"/>
    <col min="2" max="2" width="12.1640625" bestFit="1" customWidth="1"/>
    <col min="3" max="3" width="14" bestFit="1" customWidth="1"/>
  </cols>
  <sheetData>
    <row r="1" spans="1:3">
      <c r="A1" t="s">
        <v>327</v>
      </c>
      <c r="B1" t="s">
        <v>206</v>
      </c>
      <c r="C1" t="s">
        <v>272</v>
      </c>
    </row>
    <row r="2" spans="1:3">
      <c r="A2" t="s">
        <v>826</v>
      </c>
    </row>
    <row r="3" spans="1:3">
      <c r="A3" t="s">
        <v>827</v>
      </c>
    </row>
    <row r="4" spans="1:3">
      <c r="A4" t="s">
        <v>828</v>
      </c>
    </row>
    <row r="5" spans="1:3">
      <c r="A5" t="s">
        <v>408</v>
      </c>
    </row>
    <row r="6" spans="1:3">
      <c r="A6" t="s">
        <v>409</v>
      </c>
    </row>
    <row r="7" spans="1:3">
      <c r="A7" t="s">
        <v>410</v>
      </c>
    </row>
    <row r="8" spans="1:3">
      <c r="A8" t="s">
        <v>411</v>
      </c>
    </row>
    <row r="9" spans="1:3">
      <c r="A9" t="s">
        <v>852</v>
      </c>
    </row>
    <row r="10" spans="1:3">
      <c r="A10" t="s">
        <v>412</v>
      </c>
    </row>
    <row r="11" spans="1:3">
      <c r="A11" t="s">
        <v>641</v>
      </c>
    </row>
    <row r="12" spans="1:3">
      <c r="A12" t="s">
        <v>642</v>
      </c>
    </row>
    <row r="13" spans="1:3">
      <c r="A13" t="s">
        <v>413</v>
      </c>
    </row>
    <row r="14" spans="1:3">
      <c r="A14" t="s">
        <v>414</v>
      </c>
    </row>
    <row r="21" spans="1:3">
      <c r="B21" s="126"/>
      <c r="C21" s="126"/>
    </row>
    <row r="22" spans="1:3">
      <c r="A22" s="60"/>
      <c r="B22" s="126"/>
      <c r="C22" s="126"/>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K61"/>
  <sheetViews>
    <sheetView workbookViewId="0">
      <selection activeCell="G51" sqref="G51"/>
    </sheetView>
  </sheetViews>
  <sheetFormatPr baseColWidth="10" defaultRowHeight="16"/>
  <cols>
    <col min="1" max="1" width="3.83203125" style="2" customWidth="1"/>
    <col min="2" max="2" width="17.5" style="2" customWidth="1"/>
    <col min="3" max="3" width="43.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1">
      <c r="B2" s="22" t="s">
        <v>322</v>
      </c>
    </row>
    <row r="4" spans="2:11">
      <c r="B4" s="3" t="s">
        <v>39</v>
      </c>
      <c r="C4" s="4"/>
      <c r="D4" s="4"/>
      <c r="E4" s="4"/>
      <c r="F4" s="4"/>
      <c r="G4" s="4"/>
      <c r="H4" s="4"/>
      <c r="I4" s="4"/>
      <c r="J4" s="4"/>
      <c r="K4" s="5"/>
    </row>
    <row r="5" spans="2:11">
      <c r="B5" s="628" t="s">
        <v>323</v>
      </c>
      <c r="C5" s="629"/>
      <c r="D5" s="629"/>
      <c r="E5" s="629"/>
      <c r="F5" s="629"/>
      <c r="G5" s="629"/>
      <c r="H5" s="629"/>
      <c r="I5" s="629"/>
      <c r="J5" s="629"/>
      <c r="K5" s="630"/>
    </row>
    <row r="6" spans="2:11" ht="17" thickBot="1"/>
    <row r="7" spans="2:11">
      <c r="B7" s="69" t="s">
        <v>626</v>
      </c>
      <c r="C7" s="89"/>
      <c r="D7" s="89"/>
      <c r="E7" s="89"/>
      <c r="F7" s="89"/>
      <c r="G7" s="89"/>
      <c r="H7" s="89"/>
      <c r="I7" s="89"/>
      <c r="J7" s="89"/>
      <c r="K7" s="71"/>
    </row>
    <row r="8" spans="2:11" ht="20" customHeight="1">
      <c r="B8" s="72"/>
      <c r="C8" s="9"/>
      <c r="D8" s="9"/>
      <c r="E8" s="490" t="s">
        <v>679</v>
      </c>
      <c r="F8" s="490" t="s">
        <v>680</v>
      </c>
      <c r="G8" s="491" t="s">
        <v>680</v>
      </c>
      <c r="H8" s="458" t="s">
        <v>683</v>
      </c>
      <c r="I8" s="458" t="s">
        <v>202</v>
      </c>
      <c r="J8" s="458"/>
      <c r="K8" s="492" t="s">
        <v>19</v>
      </c>
    </row>
    <row r="9" spans="2:11" ht="15" customHeight="1">
      <c r="B9" s="90" t="s">
        <v>31</v>
      </c>
      <c r="C9" s="332" t="s">
        <v>40</v>
      </c>
      <c r="D9" s="333" t="s">
        <v>201</v>
      </c>
      <c r="E9" s="493"/>
      <c r="F9" s="398" t="s">
        <v>681</v>
      </c>
      <c r="G9" s="494" t="s">
        <v>682</v>
      </c>
      <c r="H9" s="398"/>
      <c r="I9" s="494"/>
      <c r="J9" s="494"/>
      <c r="K9" s="469"/>
    </row>
    <row r="10" spans="2:11">
      <c r="B10" s="95" t="s">
        <v>304</v>
      </c>
      <c r="C10" s="30"/>
      <c r="D10" s="30"/>
      <c r="E10" s="30"/>
      <c r="F10" s="30"/>
      <c r="G10" s="30"/>
      <c r="H10" s="30"/>
      <c r="I10" s="30"/>
      <c r="J10" s="30"/>
      <c r="K10" s="37"/>
    </row>
    <row r="11" spans="2:11">
      <c r="B11" s="72"/>
      <c r="C11" s="30" t="s">
        <v>306</v>
      </c>
      <c r="D11" s="30" t="s">
        <v>42</v>
      </c>
      <c r="E11" s="58" t="s">
        <v>652</v>
      </c>
      <c r="F11" s="30"/>
      <c r="G11" s="30"/>
      <c r="H11" s="399">
        <f>F11</f>
        <v>0</v>
      </c>
      <c r="I11" s="30"/>
      <c r="J11" s="30"/>
      <c r="K11" s="37"/>
    </row>
    <row r="12" spans="2:11">
      <c r="B12" s="72"/>
      <c r="C12" s="30" t="s">
        <v>308</v>
      </c>
      <c r="D12" s="30" t="s">
        <v>42</v>
      </c>
      <c r="E12" s="58" t="s">
        <v>653</v>
      </c>
      <c r="F12" s="30"/>
      <c r="G12" s="30"/>
      <c r="H12" s="399">
        <f t="shared" ref="H12:H38" si="0">F12</f>
        <v>0</v>
      </c>
      <c r="I12" s="30"/>
      <c r="J12" s="30"/>
      <c r="K12" s="37"/>
    </row>
    <row r="13" spans="2:11">
      <c r="B13" s="72"/>
      <c r="C13" s="30" t="s">
        <v>307</v>
      </c>
      <c r="D13" s="30" t="s">
        <v>42</v>
      </c>
      <c r="E13" s="58" t="s">
        <v>654</v>
      </c>
      <c r="F13" s="30"/>
      <c r="G13" s="30"/>
      <c r="H13" s="399">
        <f t="shared" si="0"/>
        <v>0</v>
      </c>
      <c r="I13" s="30"/>
      <c r="J13" s="30"/>
      <c r="K13" s="37"/>
    </row>
    <row r="14" spans="2:11">
      <c r="B14" s="72"/>
      <c r="C14" s="30" t="s">
        <v>370</v>
      </c>
      <c r="D14" s="30" t="s">
        <v>371</v>
      </c>
      <c r="E14" s="58" t="s">
        <v>655</v>
      </c>
      <c r="F14" s="30"/>
      <c r="G14" s="30"/>
      <c r="H14" s="399">
        <f t="shared" si="0"/>
        <v>0</v>
      </c>
      <c r="I14" s="30"/>
      <c r="J14" s="30"/>
      <c r="K14" s="37"/>
    </row>
    <row r="15" spans="2:11">
      <c r="B15" s="72"/>
      <c r="C15" s="30" t="s">
        <v>310</v>
      </c>
      <c r="D15" s="30" t="s">
        <v>42</v>
      </c>
      <c r="E15" s="58" t="s">
        <v>656</v>
      </c>
      <c r="F15" s="30"/>
      <c r="G15" s="30"/>
      <c r="H15" s="399">
        <f t="shared" si="0"/>
        <v>0</v>
      </c>
      <c r="I15" s="30"/>
      <c r="J15" s="30"/>
      <c r="K15" s="37"/>
    </row>
    <row r="16" spans="2:11">
      <c r="B16" s="72"/>
      <c r="C16" s="30" t="s">
        <v>309</v>
      </c>
      <c r="D16" s="30" t="s">
        <v>42</v>
      </c>
      <c r="E16" s="58" t="s">
        <v>657</v>
      </c>
      <c r="F16" s="30"/>
      <c r="G16" s="30"/>
      <c r="H16" s="399">
        <f t="shared" si="0"/>
        <v>0</v>
      </c>
      <c r="I16" s="30"/>
      <c r="J16" s="30"/>
      <c r="K16" s="37"/>
    </row>
    <row r="17" spans="2:11">
      <c r="B17" s="72"/>
      <c r="C17" s="30" t="s">
        <v>308</v>
      </c>
      <c r="D17" s="30" t="s">
        <v>142</v>
      </c>
      <c r="E17" s="58" t="s">
        <v>658</v>
      </c>
      <c r="F17" s="30"/>
      <c r="G17" s="30"/>
      <c r="H17" s="399">
        <f t="shared" si="0"/>
        <v>0</v>
      </c>
      <c r="I17" s="30"/>
      <c r="J17" s="30"/>
      <c r="K17" s="37"/>
    </row>
    <row r="18" spans="2:11">
      <c r="B18" s="72"/>
      <c r="C18" s="30" t="s">
        <v>305</v>
      </c>
      <c r="D18" s="30" t="s">
        <v>142</v>
      </c>
      <c r="E18" s="58" t="s">
        <v>659</v>
      </c>
      <c r="F18" s="30"/>
      <c r="G18" s="30"/>
      <c r="H18" s="399">
        <f t="shared" si="0"/>
        <v>0</v>
      </c>
      <c r="I18" s="30"/>
      <c r="J18" s="30"/>
      <c r="K18" s="37"/>
    </row>
    <row r="19" spans="2:11">
      <c r="B19" s="72"/>
      <c r="C19" s="30" t="s">
        <v>316</v>
      </c>
      <c r="D19" s="30" t="s">
        <v>43</v>
      </c>
      <c r="E19" s="58" t="s">
        <v>726</v>
      </c>
      <c r="F19" s="431"/>
      <c r="G19" s="30"/>
      <c r="H19" s="399">
        <f t="shared" si="0"/>
        <v>0</v>
      </c>
      <c r="I19" s="30"/>
      <c r="J19" s="30"/>
      <c r="K19" s="37"/>
    </row>
    <row r="20" spans="2:11">
      <c r="B20" s="72"/>
      <c r="C20" s="30" t="s">
        <v>320</v>
      </c>
      <c r="D20" s="30" t="s">
        <v>43</v>
      </c>
      <c r="E20" s="58" t="s">
        <v>660</v>
      </c>
      <c r="F20" s="30"/>
      <c r="G20" s="30"/>
      <c r="H20" s="399">
        <f t="shared" si="0"/>
        <v>0</v>
      </c>
      <c r="I20" s="30"/>
      <c r="J20" s="30"/>
      <c r="K20" s="37"/>
    </row>
    <row r="21" spans="2:11">
      <c r="B21" s="72"/>
      <c r="C21" s="30" t="s">
        <v>310</v>
      </c>
      <c r="D21" s="30" t="s">
        <v>43</v>
      </c>
      <c r="E21" s="58" t="s">
        <v>661</v>
      </c>
      <c r="F21" s="30"/>
      <c r="G21" s="30"/>
      <c r="H21" s="399">
        <f t="shared" si="0"/>
        <v>0</v>
      </c>
      <c r="I21" s="30"/>
      <c r="J21" s="30"/>
      <c r="K21" s="37"/>
    </row>
    <row r="22" spans="2:11">
      <c r="B22" s="72"/>
      <c r="C22" s="30" t="s">
        <v>309</v>
      </c>
      <c r="D22" s="30" t="s">
        <v>43</v>
      </c>
      <c r="E22" s="58" t="s">
        <v>662</v>
      </c>
      <c r="F22" s="30"/>
      <c r="G22" s="30"/>
      <c r="H22" s="399">
        <f t="shared" si="0"/>
        <v>0</v>
      </c>
      <c r="I22" s="30"/>
      <c r="J22" s="30"/>
      <c r="K22" s="37"/>
    </row>
    <row r="23" spans="2:11">
      <c r="B23" s="72"/>
      <c r="C23" s="30" t="s">
        <v>308</v>
      </c>
      <c r="D23" s="30" t="s">
        <v>43</v>
      </c>
      <c r="E23" s="58" t="s">
        <v>663</v>
      </c>
      <c r="F23" s="30"/>
      <c r="G23" s="30"/>
      <c r="H23" s="399">
        <f t="shared" si="0"/>
        <v>0</v>
      </c>
      <c r="I23" s="30"/>
      <c r="J23" s="30"/>
      <c r="K23" s="37"/>
    </row>
    <row r="24" spans="2:11">
      <c r="B24" s="72"/>
      <c r="C24" s="30" t="s">
        <v>308</v>
      </c>
      <c r="D24" s="30" t="s">
        <v>44</v>
      </c>
      <c r="E24" s="58" t="s">
        <v>664</v>
      </c>
      <c r="F24" s="30"/>
      <c r="G24" s="30"/>
      <c r="H24" s="399">
        <f t="shared" si="0"/>
        <v>0</v>
      </c>
      <c r="I24" s="30"/>
      <c r="J24" s="30"/>
      <c r="K24" s="37"/>
    </row>
    <row r="25" spans="2:11">
      <c r="B25" s="72"/>
      <c r="C25" s="30" t="s">
        <v>316</v>
      </c>
      <c r="D25" s="30" t="s">
        <v>317</v>
      </c>
      <c r="E25" s="58" t="s">
        <v>665</v>
      </c>
      <c r="F25" s="30"/>
      <c r="G25" s="30"/>
      <c r="H25" s="399">
        <f t="shared" si="0"/>
        <v>0</v>
      </c>
      <c r="I25" s="30"/>
      <c r="J25" s="30"/>
      <c r="K25" s="37"/>
    </row>
    <row r="26" spans="2:11">
      <c r="B26" s="72"/>
      <c r="C26" s="30" t="s">
        <v>306</v>
      </c>
      <c r="D26" s="30" t="s">
        <v>284</v>
      </c>
      <c r="E26" s="58" t="s">
        <v>666</v>
      </c>
      <c r="F26" s="30"/>
      <c r="G26" s="30"/>
      <c r="H26" s="399">
        <f t="shared" si="0"/>
        <v>0</v>
      </c>
      <c r="I26" s="30"/>
      <c r="J26" s="30"/>
      <c r="K26" s="37"/>
    </row>
    <row r="27" spans="2:11">
      <c r="B27" s="72"/>
      <c r="C27" s="30" t="s">
        <v>318</v>
      </c>
      <c r="D27" s="30" t="s">
        <v>321</v>
      </c>
      <c r="E27" s="58" t="s">
        <v>667</v>
      </c>
      <c r="F27" s="30"/>
      <c r="G27" s="30"/>
      <c r="H27" s="399">
        <f t="shared" si="0"/>
        <v>0</v>
      </c>
      <c r="I27" s="30"/>
      <c r="J27" s="30"/>
      <c r="K27" s="37"/>
    </row>
    <row r="28" spans="2:11">
      <c r="B28" s="72"/>
      <c r="C28" s="30" t="s">
        <v>319</v>
      </c>
      <c r="D28" s="30" t="s">
        <v>321</v>
      </c>
      <c r="E28" s="58" t="s">
        <v>668</v>
      </c>
      <c r="F28" s="30"/>
      <c r="G28" s="30"/>
      <c r="H28" s="399">
        <f t="shared" si="0"/>
        <v>0</v>
      </c>
      <c r="I28" s="30"/>
      <c r="J28" s="30"/>
      <c r="K28" s="37"/>
    </row>
    <row r="29" spans="2:11">
      <c r="B29" s="72"/>
      <c r="C29" s="30" t="s">
        <v>315</v>
      </c>
      <c r="D29" s="30" t="s">
        <v>190</v>
      </c>
      <c r="E29" s="58" t="s">
        <v>669</v>
      </c>
      <c r="F29" s="30"/>
      <c r="G29" s="30"/>
      <c r="H29" s="399">
        <f t="shared" si="0"/>
        <v>0</v>
      </c>
      <c r="I29" s="30"/>
      <c r="J29" s="30"/>
      <c r="K29" s="37"/>
    </row>
    <row r="30" spans="2:11">
      <c r="B30" s="72"/>
      <c r="C30" s="30" t="s">
        <v>311</v>
      </c>
      <c r="D30" s="30" t="s">
        <v>190</v>
      </c>
      <c r="E30" s="58" t="s">
        <v>670</v>
      </c>
      <c r="F30" s="30"/>
      <c r="G30" s="30"/>
      <c r="H30" s="399">
        <f t="shared" si="0"/>
        <v>0</v>
      </c>
      <c r="I30" s="30"/>
      <c r="J30" s="30"/>
      <c r="K30" s="37"/>
    </row>
    <row r="31" spans="2:11">
      <c r="B31" s="72"/>
      <c r="C31" s="30" t="s">
        <v>191</v>
      </c>
      <c r="D31" s="30" t="s">
        <v>286</v>
      </c>
      <c r="E31" s="58" t="s">
        <v>671</v>
      </c>
      <c r="F31" s="30"/>
      <c r="G31" s="30"/>
      <c r="H31" s="399">
        <f t="shared" si="0"/>
        <v>0</v>
      </c>
      <c r="I31" s="30"/>
      <c r="J31" s="30"/>
      <c r="K31" s="37"/>
    </row>
    <row r="32" spans="2:11">
      <c r="B32" s="72"/>
      <c r="C32" s="30" t="s">
        <v>475</v>
      </c>
      <c r="D32" s="30" t="s">
        <v>373</v>
      </c>
      <c r="E32" s="58" t="s">
        <v>672</v>
      </c>
      <c r="F32" s="30"/>
      <c r="G32" s="30"/>
      <c r="H32" s="399">
        <f t="shared" si="0"/>
        <v>0</v>
      </c>
      <c r="I32" s="30"/>
      <c r="J32" s="30"/>
      <c r="K32" s="37"/>
    </row>
    <row r="33" spans="2:11">
      <c r="B33" s="72"/>
      <c r="C33" s="30" t="s">
        <v>549</v>
      </c>
      <c r="D33" s="30" t="s">
        <v>373</v>
      </c>
      <c r="E33" s="58" t="s">
        <v>673</v>
      </c>
      <c r="F33" s="30"/>
      <c r="G33" s="30"/>
      <c r="H33" s="399">
        <f t="shared" si="0"/>
        <v>0</v>
      </c>
      <c r="I33" s="30"/>
      <c r="J33" s="30"/>
      <c r="K33" s="37"/>
    </row>
    <row r="34" spans="2:11">
      <c r="B34" s="72"/>
      <c r="C34" s="30" t="s">
        <v>550</v>
      </c>
      <c r="D34" s="30" t="s">
        <v>373</v>
      </c>
      <c r="E34" s="58" t="s">
        <v>674</v>
      </c>
      <c r="F34" s="30"/>
      <c r="G34" s="30"/>
      <c r="H34" s="399">
        <f t="shared" si="0"/>
        <v>0</v>
      </c>
      <c r="I34" s="30"/>
      <c r="J34" s="30"/>
      <c r="K34" s="37"/>
    </row>
    <row r="35" spans="2:11">
      <c r="B35" s="72"/>
      <c r="C35" s="30" t="s">
        <v>476</v>
      </c>
      <c r="D35" s="30" t="s">
        <v>373</v>
      </c>
      <c r="E35" s="58" t="s">
        <v>675</v>
      </c>
      <c r="F35" s="30"/>
      <c r="G35" s="30"/>
      <c r="H35" s="399">
        <f t="shared" si="0"/>
        <v>0</v>
      </c>
      <c r="I35" s="30"/>
      <c r="J35" s="30"/>
      <c r="K35" s="37"/>
    </row>
    <row r="36" spans="2:11">
      <c r="B36" s="72"/>
      <c r="C36" s="30" t="s">
        <v>312</v>
      </c>
      <c r="D36" s="30" t="s">
        <v>195</v>
      </c>
      <c r="E36" s="58" t="s">
        <v>676</v>
      </c>
      <c r="F36" s="30"/>
      <c r="G36" s="30"/>
      <c r="H36" s="399">
        <f t="shared" si="0"/>
        <v>0</v>
      </c>
      <c r="I36" s="30"/>
      <c r="J36" s="30"/>
      <c r="K36" s="37"/>
    </row>
    <row r="37" spans="2:11">
      <c r="B37" s="72"/>
      <c r="C37" s="30" t="s">
        <v>313</v>
      </c>
      <c r="D37" s="30" t="s">
        <v>195</v>
      </c>
      <c r="E37" s="58" t="s">
        <v>677</v>
      </c>
      <c r="F37" s="30"/>
      <c r="G37" s="30"/>
      <c r="H37" s="399">
        <f t="shared" si="0"/>
        <v>0</v>
      </c>
      <c r="I37" s="30"/>
      <c r="J37" s="30"/>
      <c r="K37" s="37"/>
    </row>
    <row r="38" spans="2:11">
      <c r="B38" s="72"/>
      <c r="C38" s="30" t="s">
        <v>314</v>
      </c>
      <c r="D38" s="30" t="s">
        <v>195</v>
      </c>
      <c r="E38" s="58" t="s">
        <v>678</v>
      </c>
      <c r="F38" s="30"/>
      <c r="G38" s="30"/>
      <c r="H38" s="399">
        <f t="shared" si="0"/>
        <v>0</v>
      </c>
      <c r="I38" s="30"/>
      <c r="J38" s="30"/>
      <c r="K38" s="37"/>
    </row>
    <row r="39" spans="2:11">
      <c r="B39" s="77"/>
      <c r="C39" s="11"/>
      <c r="D39" s="11"/>
      <c r="E39" s="16"/>
      <c r="F39" s="11"/>
      <c r="G39" s="11"/>
      <c r="H39" s="11"/>
      <c r="I39" s="11"/>
      <c r="J39" s="11"/>
      <c r="K39" s="78"/>
    </row>
    <row r="40" spans="2:11">
      <c r="B40" s="95" t="s">
        <v>303</v>
      </c>
      <c r="C40" s="9"/>
      <c r="D40" s="9"/>
      <c r="E40" s="15"/>
      <c r="F40" s="9"/>
      <c r="G40" s="340"/>
      <c r="H40" s="340"/>
      <c r="I40" s="340"/>
      <c r="J40" s="9"/>
      <c r="K40" s="73"/>
    </row>
    <row r="41" spans="2:11">
      <c r="B41" s="95"/>
      <c r="C41" s="30" t="s">
        <v>278</v>
      </c>
      <c r="D41" s="30" t="s">
        <v>42</v>
      </c>
      <c r="E41" s="58" t="s">
        <v>797</v>
      </c>
      <c r="F41" s="30"/>
      <c r="G41" s="194"/>
      <c r="H41" s="194"/>
      <c r="I41" s="194">
        <f>G41</f>
        <v>0</v>
      </c>
      <c r="J41" s="30"/>
      <c r="K41" s="37"/>
    </row>
    <row r="42" spans="2:11">
      <c r="B42" s="95"/>
      <c r="C42" s="30" t="s">
        <v>279</v>
      </c>
      <c r="D42" s="30" t="s">
        <v>142</v>
      </c>
      <c r="E42" s="58" t="s">
        <v>798</v>
      </c>
      <c r="F42" s="30"/>
      <c r="G42" s="194"/>
      <c r="H42" s="194"/>
      <c r="I42" s="194">
        <f t="shared" ref="I42:I50" si="1">G42</f>
        <v>0</v>
      </c>
      <c r="J42" s="30"/>
      <c r="K42" s="37"/>
    </row>
    <row r="43" spans="2:11">
      <c r="B43" s="95"/>
      <c r="C43" s="30" t="s">
        <v>280</v>
      </c>
      <c r="D43" s="30" t="s">
        <v>283</v>
      </c>
      <c r="E43" s="58" t="s">
        <v>802</v>
      </c>
      <c r="F43" s="30"/>
      <c r="G43" s="194"/>
      <c r="H43" s="194"/>
      <c r="I43" s="194">
        <f t="shared" si="1"/>
        <v>0</v>
      </c>
      <c r="J43" s="30"/>
      <c r="K43" s="37"/>
    </row>
    <row r="44" spans="2:11">
      <c r="B44" s="95"/>
      <c r="C44" s="30" t="s">
        <v>281</v>
      </c>
      <c r="D44" s="30" t="s">
        <v>44</v>
      </c>
      <c r="E44" s="58" t="s">
        <v>799</v>
      </c>
      <c r="F44" s="30"/>
      <c r="G44" s="194"/>
      <c r="H44" s="194"/>
      <c r="I44" s="194">
        <f t="shared" si="1"/>
        <v>0</v>
      </c>
      <c r="J44" s="30"/>
      <c r="K44" s="120"/>
    </row>
    <row r="45" spans="2:11">
      <c r="B45" s="95"/>
      <c r="C45" s="30" t="s">
        <v>290</v>
      </c>
      <c r="D45" s="30" t="s">
        <v>284</v>
      </c>
      <c r="E45" s="58" t="s">
        <v>800</v>
      </c>
      <c r="F45" s="30"/>
      <c r="G45" s="194"/>
      <c r="H45" s="194"/>
      <c r="I45" s="194">
        <f t="shared" si="1"/>
        <v>0</v>
      </c>
      <c r="J45" s="30"/>
      <c r="K45" s="120"/>
    </row>
    <row r="46" spans="2:11">
      <c r="B46" s="95"/>
      <c r="C46" s="30" t="s">
        <v>285</v>
      </c>
      <c r="D46" s="30" t="s">
        <v>203</v>
      </c>
      <c r="E46" s="58" t="s">
        <v>801</v>
      </c>
      <c r="F46" s="30"/>
      <c r="G46" s="194"/>
      <c r="H46" s="194"/>
      <c r="I46" s="194">
        <f t="shared" si="1"/>
        <v>0</v>
      </c>
      <c r="J46" s="30"/>
      <c r="K46" s="120"/>
    </row>
    <row r="47" spans="2:11">
      <c r="B47" s="95"/>
      <c r="C47" s="30" t="s">
        <v>804</v>
      </c>
      <c r="D47" s="30" t="s">
        <v>197</v>
      </c>
      <c r="E47" s="58" t="s">
        <v>803</v>
      </c>
      <c r="F47" s="30"/>
      <c r="G47" s="194"/>
      <c r="H47" s="194"/>
      <c r="I47" s="194">
        <f t="shared" si="1"/>
        <v>0</v>
      </c>
      <c r="J47" s="30"/>
      <c r="K47" s="120"/>
    </row>
    <row r="48" spans="2:11">
      <c r="B48" s="95"/>
      <c r="C48" s="30" t="s">
        <v>805</v>
      </c>
      <c r="D48" s="30" t="s">
        <v>806</v>
      </c>
      <c r="E48" s="58" t="s">
        <v>807</v>
      </c>
      <c r="F48" s="30"/>
      <c r="G48" s="194"/>
      <c r="H48" s="194"/>
      <c r="I48" s="194">
        <f t="shared" si="1"/>
        <v>0</v>
      </c>
      <c r="J48" s="30"/>
      <c r="K48" s="120"/>
    </row>
    <row r="49" spans="2:11">
      <c r="B49" s="95"/>
      <c r="C49" s="30" t="s">
        <v>809</v>
      </c>
      <c r="D49" s="30" t="s">
        <v>42</v>
      </c>
      <c r="E49" s="58" t="s">
        <v>808</v>
      </c>
      <c r="F49" s="30"/>
      <c r="G49" s="194"/>
      <c r="H49" s="194"/>
      <c r="I49" s="194">
        <f t="shared" si="1"/>
        <v>0</v>
      </c>
      <c r="J49" s="30"/>
      <c r="K49" s="120"/>
    </row>
    <row r="50" spans="2:11">
      <c r="B50" s="95"/>
      <c r="C50" s="30" t="s">
        <v>810</v>
      </c>
      <c r="D50" s="30" t="s">
        <v>44</v>
      </c>
      <c r="E50" s="58" t="s">
        <v>808</v>
      </c>
      <c r="F50" s="30"/>
      <c r="G50" s="194"/>
      <c r="H50" s="194"/>
      <c r="I50" s="194">
        <f t="shared" si="1"/>
        <v>0</v>
      </c>
      <c r="J50" s="30"/>
      <c r="K50" s="120"/>
    </row>
    <row r="51" spans="2:11">
      <c r="B51" s="95"/>
      <c r="C51" s="30"/>
      <c r="D51" s="30"/>
      <c r="E51" s="58"/>
      <c r="F51" s="30"/>
      <c r="G51" s="194"/>
      <c r="H51" s="194"/>
      <c r="I51" s="194"/>
      <c r="J51" s="30"/>
      <c r="K51" s="120"/>
    </row>
    <row r="52" spans="2:11">
      <c r="B52" s="95" t="s">
        <v>829</v>
      </c>
      <c r="C52" s="30"/>
      <c r="D52" s="30"/>
      <c r="E52" s="58"/>
      <c r="F52" s="30"/>
      <c r="G52" s="194"/>
      <c r="H52" s="194"/>
      <c r="I52" s="194"/>
      <c r="J52" s="30"/>
      <c r="K52" s="120"/>
    </row>
    <row r="53" spans="2:11">
      <c r="B53" s="95"/>
      <c r="C53" s="575" t="s">
        <v>831</v>
      </c>
      <c r="D53" s="575" t="s">
        <v>830</v>
      </c>
      <c r="E53" s="58" t="s">
        <v>836</v>
      </c>
      <c r="F53" s="575"/>
      <c r="G53" s="576"/>
      <c r="H53" s="194">
        <f>F53</f>
        <v>0</v>
      </c>
      <c r="I53" s="194">
        <f>G53</f>
        <v>0</v>
      </c>
      <c r="J53" s="30"/>
      <c r="K53" s="120"/>
    </row>
    <row r="54" spans="2:11">
      <c r="B54" s="95"/>
      <c r="C54" s="575" t="s">
        <v>832</v>
      </c>
      <c r="D54" s="575" t="s">
        <v>830</v>
      </c>
      <c r="E54" s="58" t="s">
        <v>837</v>
      </c>
      <c r="F54" s="575"/>
      <c r="G54" s="576"/>
      <c r="H54" s="194">
        <f t="shared" ref="H54:H57" si="2">F54</f>
        <v>0</v>
      </c>
      <c r="I54" s="194">
        <f t="shared" ref="I54:I57" si="3">G54</f>
        <v>0</v>
      </c>
      <c r="J54" s="30"/>
      <c r="K54" s="120"/>
    </row>
    <row r="55" spans="2:11">
      <c r="B55" s="95"/>
      <c r="C55" s="575" t="s">
        <v>833</v>
      </c>
      <c r="D55" s="575" t="s">
        <v>830</v>
      </c>
      <c r="E55" s="58" t="s">
        <v>838</v>
      </c>
      <c r="F55" s="575"/>
      <c r="G55" s="576"/>
      <c r="H55" s="194">
        <f t="shared" si="2"/>
        <v>0</v>
      </c>
      <c r="I55" s="194">
        <f t="shared" si="3"/>
        <v>0</v>
      </c>
      <c r="J55" s="30"/>
      <c r="K55" s="120"/>
    </row>
    <row r="56" spans="2:11">
      <c r="B56" s="95"/>
      <c r="C56" s="575" t="s">
        <v>835</v>
      </c>
      <c r="D56" s="575" t="s">
        <v>42</v>
      </c>
      <c r="E56" s="58" t="s">
        <v>839</v>
      </c>
      <c r="F56" s="575"/>
      <c r="G56" s="576"/>
      <c r="H56" s="194">
        <f t="shared" si="2"/>
        <v>0</v>
      </c>
      <c r="I56" s="194">
        <f t="shared" si="3"/>
        <v>0</v>
      </c>
      <c r="J56" s="30"/>
      <c r="K56" s="120"/>
    </row>
    <row r="57" spans="2:11">
      <c r="B57" s="95"/>
      <c r="C57" s="575" t="s">
        <v>834</v>
      </c>
      <c r="D57" s="575" t="s">
        <v>203</v>
      </c>
      <c r="E57" s="58" t="s">
        <v>840</v>
      </c>
      <c r="F57" s="575"/>
      <c r="G57" s="576"/>
      <c r="H57" s="194">
        <f t="shared" si="2"/>
        <v>0</v>
      </c>
      <c r="I57" s="194">
        <f t="shared" si="3"/>
        <v>0</v>
      </c>
      <c r="J57" s="30"/>
      <c r="K57" s="120"/>
    </row>
    <row r="58" spans="2:11">
      <c r="B58" s="95"/>
      <c r="C58" s="575"/>
      <c r="D58" s="575"/>
      <c r="E58" s="58"/>
      <c r="F58" s="575"/>
      <c r="G58" s="576"/>
      <c r="H58" s="194"/>
      <c r="I58" s="194"/>
      <c r="J58" s="30"/>
      <c r="K58" s="120"/>
    </row>
    <row r="59" spans="2:11">
      <c r="B59" s="95" t="s">
        <v>853</v>
      </c>
      <c r="C59" s="575"/>
      <c r="D59" s="575"/>
      <c r="E59" s="58"/>
      <c r="F59" s="575"/>
      <c r="G59" s="576"/>
      <c r="H59" s="194"/>
      <c r="I59" s="194"/>
      <c r="J59" s="30"/>
      <c r="K59" s="120"/>
    </row>
    <row r="60" spans="2:11">
      <c r="B60" s="95"/>
      <c r="C60" s="575" t="s">
        <v>869</v>
      </c>
      <c r="D60" s="575" t="s">
        <v>43</v>
      </c>
      <c r="E60" s="58" t="s">
        <v>854</v>
      </c>
      <c r="F60" s="575"/>
      <c r="G60" s="576"/>
      <c r="H60" s="194">
        <f t="shared" ref="H60" si="4">F60</f>
        <v>0</v>
      </c>
      <c r="I60" s="194">
        <f t="shared" ref="I60" si="5">G60</f>
        <v>0</v>
      </c>
      <c r="J60" s="30"/>
      <c r="K60" s="120"/>
    </row>
    <row r="61" spans="2:11" ht="17" thickBot="1">
      <c r="B61" s="79"/>
      <c r="C61" s="80"/>
      <c r="D61" s="80"/>
      <c r="E61" s="80"/>
      <c r="F61" s="80"/>
      <c r="G61" s="80"/>
      <c r="H61" s="80"/>
      <c r="I61" s="80"/>
      <c r="J61" s="80"/>
      <c r="K61" s="8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T139"/>
  <sheetViews>
    <sheetView workbookViewId="0">
      <pane xSplit="3" ySplit="9" topLeftCell="D95" activePane="bottomRight" state="frozen"/>
      <selection pane="topRight"/>
      <selection pane="bottomLeft"/>
      <selection pane="bottomRight" activeCell="H135" sqref="H135"/>
    </sheetView>
  </sheetViews>
  <sheetFormatPr baseColWidth="10" defaultRowHeight="16"/>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1">
      <c r="B2" s="86" t="s">
        <v>269</v>
      </c>
    </row>
    <row r="3" spans="2:20" ht="15" customHeight="1">
      <c r="B3" s="2"/>
      <c r="C3" s="2"/>
    </row>
    <row r="4" spans="2:20" ht="15" customHeight="1">
      <c r="B4" s="3" t="s">
        <v>39</v>
      </c>
      <c r="C4" s="4"/>
      <c r="D4" s="4"/>
      <c r="E4" s="5"/>
    </row>
    <row r="5" spans="2:20" ht="62" customHeight="1">
      <c r="B5" s="628" t="s">
        <v>717</v>
      </c>
      <c r="C5" s="629"/>
      <c r="D5" s="629"/>
      <c r="E5" s="630"/>
    </row>
    <row r="6" spans="2:20" ht="15" customHeight="1" thickBot="1"/>
    <row r="7" spans="2:20">
      <c r="B7" s="69" t="s">
        <v>226</v>
      </c>
      <c r="C7" s="89"/>
      <c r="D7" s="89"/>
      <c r="E7" s="89"/>
      <c r="F7" s="89"/>
      <c r="G7" s="89"/>
      <c r="H7" s="89"/>
      <c r="I7" s="89"/>
      <c r="J7" s="89"/>
      <c r="K7" s="89"/>
      <c r="L7" s="71"/>
    </row>
    <row r="8" spans="2:20" ht="13" customHeight="1">
      <c r="B8" s="72"/>
      <c r="L8" s="73"/>
    </row>
    <row r="9" spans="2:20" ht="32" customHeight="1">
      <c r="B9" s="98" t="s">
        <v>31</v>
      </c>
      <c r="C9" s="82" t="s">
        <v>41</v>
      </c>
      <c r="D9" s="121" t="s">
        <v>637</v>
      </c>
      <c r="E9" s="122" t="s">
        <v>638</v>
      </c>
      <c r="F9" s="123"/>
      <c r="G9" s="123"/>
      <c r="H9" s="122" t="s">
        <v>639</v>
      </c>
      <c r="I9" s="123"/>
      <c r="J9" s="123"/>
      <c r="K9" s="15"/>
      <c r="L9" s="94" t="s">
        <v>244</v>
      </c>
      <c r="N9" s="64"/>
      <c r="O9" s="64"/>
      <c r="P9" s="64"/>
      <c r="R9" s="64"/>
      <c r="S9" s="64"/>
      <c r="T9" s="64"/>
    </row>
    <row r="10" spans="2:20">
      <c r="B10" s="95" t="s">
        <v>324</v>
      </c>
      <c r="K10" s="15"/>
      <c r="L10" s="73"/>
    </row>
    <row r="11" spans="2:20">
      <c r="B11" s="72"/>
      <c r="C11" s="55" t="s">
        <v>245</v>
      </c>
      <c r="D11" s="349">
        <f>'Main activity power plants'!D121</f>
        <v>0</v>
      </c>
      <c r="E11" s="349" t="e">
        <f>'Main activity power plants'!E121</f>
        <v>#DIV/0!</v>
      </c>
      <c r="F11" s="30"/>
      <c r="G11" s="30"/>
      <c r="H11" s="30"/>
      <c r="I11" s="30"/>
      <c r="J11" s="30"/>
      <c r="K11" s="58"/>
      <c r="L11" s="37"/>
    </row>
    <row r="12" spans="2:20">
      <c r="B12" s="72"/>
      <c r="C12" s="55" t="s">
        <v>246</v>
      </c>
      <c r="D12" s="349">
        <f>'Fuel aggregation PP'!D54</f>
        <v>0</v>
      </c>
      <c r="E12" s="349">
        <f>'Fuel aggregation PP'!E54</f>
        <v>0</v>
      </c>
      <c r="F12" s="30"/>
      <c r="G12" s="30"/>
      <c r="H12" s="30"/>
      <c r="I12" s="30"/>
      <c r="J12" s="30"/>
      <c r="K12" s="58"/>
      <c r="L12" s="37"/>
    </row>
    <row r="13" spans="2:20">
      <c r="B13" s="72"/>
      <c r="C13" s="55" t="s">
        <v>293</v>
      </c>
      <c r="D13" s="350">
        <f>D11-D12</f>
        <v>0</v>
      </c>
      <c r="E13" s="350" t="e">
        <f>E11-E12</f>
        <v>#DIV/0!</v>
      </c>
      <c r="F13" s="30"/>
      <c r="G13" s="30"/>
      <c r="H13" s="30"/>
      <c r="I13" s="30"/>
      <c r="J13" s="30"/>
      <c r="K13" s="58"/>
      <c r="L13" s="37"/>
    </row>
    <row r="14" spans="2:20" ht="17" thickBot="1">
      <c r="B14" s="72"/>
      <c r="C14" s="221" t="s">
        <v>294</v>
      </c>
      <c r="D14" s="307">
        <f>IF((AND(D12=0, D13&gt;0)),"Infinite",IF(D12=0,0,D13/D12))</f>
        <v>0</v>
      </c>
      <c r="E14" s="429" t="e">
        <f>IF((AND(E12=0, E13&gt;0)),"Infinite",IF(E12=0,0,E13/E12))</f>
        <v>#DIV/0!</v>
      </c>
      <c r="F14" s="208"/>
      <c r="G14" s="208"/>
      <c r="H14" s="208"/>
      <c r="I14" s="208"/>
      <c r="J14" s="128"/>
      <c r="K14" s="58"/>
      <c r="L14" s="37"/>
    </row>
    <row r="15" spans="2:20" ht="17" thickTop="1">
      <c r="B15" s="72"/>
      <c r="C15" s="139"/>
      <c r="D15" s="30"/>
      <c r="E15" s="30"/>
      <c r="F15" s="30"/>
      <c r="G15" s="30"/>
      <c r="H15" s="30"/>
      <c r="I15" s="30"/>
      <c r="J15" s="30"/>
      <c r="K15" s="58"/>
      <c r="L15" s="37"/>
    </row>
    <row r="16" spans="2:20">
      <c r="B16" s="72"/>
      <c r="C16" s="139" t="s">
        <v>249</v>
      </c>
      <c r="D16" s="349">
        <f>'Main activity power plants'!D122</f>
        <v>0</v>
      </c>
      <c r="E16" s="349" t="e">
        <f>'Main activity power plants'!E122</f>
        <v>#DIV/0!</v>
      </c>
      <c r="F16" s="30"/>
      <c r="G16" s="30"/>
      <c r="H16" s="30"/>
      <c r="I16" s="30"/>
      <c r="J16" s="30"/>
      <c r="K16" s="58"/>
      <c r="L16" s="37"/>
    </row>
    <row r="17" spans="2:12">
      <c r="B17" s="72"/>
      <c r="C17" s="87" t="s">
        <v>250</v>
      </c>
      <c r="D17" s="349">
        <f>'Fuel aggregation PP'!D55</f>
        <v>0</v>
      </c>
      <c r="E17" s="349">
        <f>'Fuel aggregation PP'!E55</f>
        <v>0</v>
      </c>
      <c r="F17" s="30"/>
      <c r="G17" s="30"/>
      <c r="H17" s="30"/>
      <c r="I17" s="30"/>
      <c r="J17" s="30"/>
      <c r="K17" s="58"/>
      <c r="L17" s="37"/>
    </row>
    <row r="18" spans="2:12">
      <c r="B18" s="72"/>
      <c r="C18" s="87" t="s">
        <v>293</v>
      </c>
      <c r="D18" s="350">
        <f>D16-D17</f>
        <v>0</v>
      </c>
      <c r="E18" s="350" t="e">
        <f>E16-E17</f>
        <v>#DIV/0!</v>
      </c>
      <c r="F18" s="30"/>
      <c r="G18" s="30"/>
      <c r="H18" s="30"/>
      <c r="I18" s="30"/>
      <c r="J18" s="30"/>
      <c r="K18" s="58"/>
      <c r="L18" s="37"/>
    </row>
    <row r="19" spans="2:12" ht="17" thickBot="1">
      <c r="B19" s="72"/>
      <c r="C19" s="223" t="s">
        <v>294</v>
      </c>
      <c r="D19" s="307">
        <f>IF((AND(D17=0, D18&gt;0)),"Infinite",IF(D17=0,0,D18/D17))</f>
        <v>0</v>
      </c>
      <c r="E19" s="429" t="e">
        <f>IF((AND(E17=0, E18&gt;0)),"Infinite",IF(E17=0,0,E18/E17))</f>
        <v>#DIV/0!</v>
      </c>
      <c r="F19" s="208"/>
      <c r="G19" s="208"/>
      <c r="H19" s="208"/>
      <c r="I19" s="208"/>
      <c r="J19" s="128"/>
      <c r="K19" s="58"/>
      <c r="L19" s="37"/>
    </row>
    <row r="20" spans="2:12" ht="17" thickTop="1">
      <c r="B20" s="72"/>
      <c r="C20" s="30"/>
      <c r="D20" s="30"/>
      <c r="E20" s="30"/>
      <c r="F20" s="30"/>
      <c r="G20" s="30"/>
      <c r="H20" s="30"/>
      <c r="I20" s="30"/>
      <c r="J20" s="30"/>
      <c r="K20" s="58"/>
      <c r="L20" s="37"/>
    </row>
    <row r="21" spans="2:12">
      <c r="B21" s="72"/>
      <c r="C21" s="139" t="s">
        <v>236</v>
      </c>
      <c r="D21" s="349">
        <f>'Main activity power plants'!D123</f>
        <v>0</v>
      </c>
      <c r="E21" s="349" t="e">
        <f>'Main activity power plants'!E123</f>
        <v>#DIV/0!</v>
      </c>
      <c r="F21" s="30"/>
      <c r="G21" s="30"/>
      <c r="H21" s="30"/>
      <c r="I21" s="30"/>
      <c r="J21" s="30"/>
      <c r="K21" s="58"/>
      <c r="L21" s="37"/>
    </row>
    <row r="22" spans="2:12">
      <c r="B22" s="72"/>
      <c r="C22" s="87" t="s">
        <v>237</v>
      </c>
      <c r="D22" s="349">
        <f>'Fuel aggregation PP'!D56</f>
        <v>0</v>
      </c>
      <c r="E22" s="349">
        <f>'Fuel aggregation PP'!E56</f>
        <v>0</v>
      </c>
      <c r="F22" s="30"/>
      <c r="G22" s="30"/>
      <c r="H22" s="30"/>
      <c r="I22" s="30"/>
      <c r="J22" s="30"/>
      <c r="K22" s="58"/>
      <c r="L22" s="37"/>
    </row>
    <row r="23" spans="2:12">
      <c r="B23" s="72"/>
      <c r="C23" s="87" t="s">
        <v>293</v>
      </c>
      <c r="D23" s="350">
        <f>D21-D22</f>
        <v>0</v>
      </c>
      <c r="E23" s="350" t="e">
        <f>E21-E22</f>
        <v>#DIV/0!</v>
      </c>
      <c r="F23" s="30"/>
      <c r="G23" s="30"/>
      <c r="H23" s="30"/>
      <c r="I23" s="30"/>
      <c r="J23" s="30"/>
      <c r="K23" s="58"/>
      <c r="L23" s="37"/>
    </row>
    <row r="24" spans="2:12" ht="17" thickBot="1">
      <c r="B24" s="72"/>
      <c r="C24" s="223" t="s">
        <v>294</v>
      </c>
      <c r="D24" s="307">
        <f>IF((AND(D22=0, D23&gt;0)),"Infinite",IF(D22=0,0,D23/D22))</f>
        <v>0</v>
      </c>
      <c r="E24" s="429" t="e">
        <f>IF((AND(E22=0, E23&gt;0)),"Infinite",IF(E22=0,0,E23/E22))</f>
        <v>#DIV/0!</v>
      </c>
      <c r="F24" s="208"/>
      <c r="G24" s="208"/>
      <c r="H24" s="208"/>
      <c r="I24" s="208"/>
      <c r="J24" s="128"/>
      <c r="K24" s="58"/>
      <c r="L24" s="37"/>
    </row>
    <row r="25" spans="2:12" ht="17" thickTop="1">
      <c r="B25" s="72"/>
      <c r="C25" s="87"/>
      <c r="D25" s="30"/>
      <c r="E25" s="30"/>
      <c r="F25" s="30"/>
      <c r="G25" s="30"/>
      <c r="H25" s="30"/>
      <c r="I25" s="30"/>
      <c r="J25" s="30"/>
      <c r="K25" s="58"/>
      <c r="L25" s="37"/>
    </row>
    <row r="26" spans="2:12">
      <c r="B26" s="72"/>
      <c r="C26" s="139" t="s">
        <v>247</v>
      </c>
      <c r="D26" s="349">
        <f>'Main activity power plants'!D124</f>
        <v>0</v>
      </c>
      <c r="E26" s="349" t="e">
        <f>'Main activity power plants'!E124</f>
        <v>#DIV/0!</v>
      </c>
      <c r="F26" s="30"/>
      <c r="G26" s="30"/>
      <c r="H26" s="30"/>
      <c r="I26" s="30"/>
      <c r="J26" s="30"/>
      <c r="K26" s="58"/>
      <c r="L26" s="37"/>
    </row>
    <row r="27" spans="2:12">
      <c r="B27" s="72"/>
      <c r="C27" s="87" t="s">
        <v>248</v>
      </c>
      <c r="D27" s="349">
        <f>'Fuel aggregation PP'!D57</f>
        <v>0</v>
      </c>
      <c r="E27" s="349">
        <f>'Fuel aggregation PP'!E57</f>
        <v>0</v>
      </c>
      <c r="F27" s="30"/>
      <c r="G27" s="30"/>
      <c r="H27" s="30"/>
      <c r="I27" s="30"/>
      <c r="J27" s="30"/>
      <c r="K27" s="58"/>
      <c r="L27" s="37"/>
    </row>
    <row r="28" spans="2:12">
      <c r="B28" s="72"/>
      <c r="C28" s="87" t="s">
        <v>293</v>
      </c>
      <c r="D28" s="350">
        <f>D26-D27</f>
        <v>0</v>
      </c>
      <c r="E28" s="350" t="e">
        <f>E26-E27</f>
        <v>#DIV/0!</v>
      </c>
      <c r="F28" s="30"/>
      <c r="G28" s="30"/>
      <c r="H28" s="30"/>
      <c r="I28" s="30"/>
      <c r="J28" s="30"/>
      <c r="K28" s="58"/>
      <c r="L28" s="37"/>
    </row>
    <row r="29" spans="2:12" ht="17" thickBot="1">
      <c r="B29" s="72"/>
      <c r="C29" s="223" t="s">
        <v>294</v>
      </c>
      <c r="D29" s="307">
        <f>IF((AND(D27=0, D28&gt;0)),"Infinite",IF(D27=0,0,D28/D27))</f>
        <v>0</v>
      </c>
      <c r="E29" s="429" t="e">
        <f>IF((AND(E27=0, E28&gt;0)),"Infinite",IF(E27=0,0,E28/E27))</f>
        <v>#DIV/0!</v>
      </c>
      <c r="F29" s="208"/>
      <c r="G29" s="208"/>
      <c r="H29" s="208"/>
      <c r="I29" s="208"/>
      <c r="J29" s="128"/>
      <c r="K29" s="58"/>
      <c r="L29" s="37"/>
    </row>
    <row r="30" spans="2:12" ht="17" thickTop="1">
      <c r="B30" s="72"/>
      <c r="C30" s="87"/>
      <c r="D30" s="30"/>
      <c r="E30" s="30"/>
      <c r="F30" s="30"/>
      <c r="G30" s="30"/>
      <c r="H30" s="30"/>
      <c r="I30" s="30"/>
      <c r="J30" s="30"/>
      <c r="K30" s="58"/>
      <c r="L30" s="37"/>
    </row>
    <row r="31" spans="2:12">
      <c r="B31" s="72"/>
      <c r="C31" s="139" t="s">
        <v>394</v>
      </c>
      <c r="D31" s="349">
        <f>'Main activity power plants'!D125</f>
        <v>0</v>
      </c>
      <c r="E31" s="349" t="e">
        <f>'Main activity power plants'!E125</f>
        <v>#DIV/0!</v>
      </c>
      <c r="F31" s="30"/>
      <c r="G31" s="30"/>
      <c r="H31" s="30"/>
      <c r="I31" s="30"/>
      <c r="J31" s="30"/>
      <c r="K31" s="58"/>
      <c r="L31" s="37"/>
    </row>
    <row r="32" spans="2:12">
      <c r="B32" s="72"/>
      <c r="C32" s="87" t="s">
        <v>395</v>
      </c>
      <c r="D32" s="349">
        <f>'Fuel aggregation PP'!D58</f>
        <v>0</v>
      </c>
      <c r="E32" s="349">
        <f>'Fuel aggregation PP'!E58</f>
        <v>0</v>
      </c>
      <c r="F32" s="30"/>
      <c r="G32" s="30"/>
      <c r="H32" s="30"/>
      <c r="I32" s="30"/>
      <c r="J32" s="30"/>
      <c r="K32" s="58"/>
      <c r="L32" s="37"/>
    </row>
    <row r="33" spans="2:12">
      <c r="B33" s="72"/>
      <c r="C33" s="87" t="s">
        <v>293</v>
      </c>
      <c r="D33" s="350">
        <f>D31-D32</f>
        <v>0</v>
      </c>
      <c r="E33" s="350" t="e">
        <f>E31-E32</f>
        <v>#DIV/0!</v>
      </c>
      <c r="F33" s="30"/>
      <c r="G33" s="30"/>
      <c r="H33" s="30"/>
      <c r="I33" s="30"/>
      <c r="J33" s="30"/>
      <c r="K33" s="58"/>
      <c r="L33" s="37"/>
    </row>
    <row r="34" spans="2:12" ht="17" thickBot="1">
      <c r="B34" s="72"/>
      <c r="C34" s="223" t="s">
        <v>294</v>
      </c>
      <c r="D34" s="307">
        <f>IF((AND(D32=0, D33&gt;0)),"Infinite",IF(D32=0,0,D33/D32))</f>
        <v>0</v>
      </c>
      <c r="E34" s="429" t="e">
        <f>IF((AND(E32=0, E33&gt;0)),"Infinite",IF(E32=0,0,E33/E32))</f>
        <v>#DIV/0!</v>
      </c>
      <c r="F34" s="208"/>
      <c r="G34" s="208"/>
      <c r="H34" s="208"/>
      <c r="I34" s="208"/>
      <c r="J34" s="128"/>
      <c r="K34" s="58"/>
      <c r="L34" s="37"/>
    </row>
    <row r="35" spans="2:12" ht="17" thickTop="1">
      <c r="B35" s="72"/>
      <c r="C35" s="30"/>
      <c r="D35" s="30"/>
      <c r="E35" s="30"/>
      <c r="F35" s="30"/>
      <c r="G35" s="30"/>
      <c r="H35" s="30"/>
      <c r="I35" s="30"/>
      <c r="J35" s="30"/>
      <c r="K35" s="58"/>
      <c r="L35" s="37"/>
    </row>
    <row r="36" spans="2:12">
      <c r="B36" s="72"/>
      <c r="C36" s="139" t="s">
        <v>251</v>
      </c>
      <c r="D36" s="349">
        <f>'Main activity power plants'!D126</f>
        <v>0</v>
      </c>
      <c r="E36" s="349" t="e">
        <f>'Main activity power plants'!E126</f>
        <v>#DIV/0!</v>
      </c>
      <c r="F36" s="30"/>
      <c r="G36" s="30"/>
      <c r="H36" s="30"/>
      <c r="I36" s="30"/>
      <c r="J36" s="30"/>
      <c r="K36" s="58"/>
      <c r="L36" s="37"/>
    </row>
    <row r="37" spans="2:12">
      <c r="B37" s="72"/>
      <c r="C37" s="87" t="s">
        <v>252</v>
      </c>
      <c r="D37" s="349">
        <f>'Fuel aggregation PP'!D59</f>
        <v>0</v>
      </c>
      <c r="E37" s="349">
        <f>'Fuel aggregation PP'!E59</f>
        <v>0</v>
      </c>
      <c r="F37" s="30"/>
      <c r="G37" s="30"/>
      <c r="H37" s="30"/>
      <c r="I37" s="30"/>
      <c r="J37" s="30"/>
      <c r="K37" s="58"/>
      <c r="L37" s="37"/>
    </row>
    <row r="38" spans="2:12">
      <c r="B38" s="72"/>
      <c r="C38" s="87" t="s">
        <v>293</v>
      </c>
      <c r="D38" s="350">
        <f>D36-D37</f>
        <v>0</v>
      </c>
      <c r="E38" s="350" t="e">
        <f>E36-E37</f>
        <v>#DIV/0!</v>
      </c>
      <c r="F38" s="30"/>
      <c r="G38" s="30"/>
      <c r="H38" s="30"/>
      <c r="I38" s="30"/>
      <c r="J38" s="30"/>
      <c r="K38" s="58"/>
      <c r="L38" s="37"/>
    </row>
    <row r="39" spans="2:12" ht="17" thickBot="1">
      <c r="B39" s="72"/>
      <c r="C39" s="223" t="s">
        <v>294</v>
      </c>
      <c r="D39" s="307">
        <f>IF((AND(D37=0, D38&gt;0)),"Infinite",IF(D37=0,0,D38/D37))</f>
        <v>0</v>
      </c>
      <c r="E39" s="429" t="e">
        <f>IF((AND(E37=0, E38&gt;0)),"Infinite",IF(E37=0,0,E38/E37))</f>
        <v>#DIV/0!</v>
      </c>
      <c r="F39" s="208"/>
      <c r="G39" s="208"/>
      <c r="H39" s="208"/>
      <c r="I39" s="208"/>
      <c r="J39" s="128"/>
      <c r="K39" s="58"/>
      <c r="L39" s="37"/>
    </row>
    <row r="40" spans="2:12" ht="17" thickTop="1">
      <c r="B40" s="72"/>
      <c r="C40" s="87"/>
      <c r="D40" s="30"/>
      <c r="E40" s="30"/>
      <c r="F40" s="30"/>
      <c r="G40" s="30"/>
      <c r="H40" s="30"/>
      <c r="I40" s="30"/>
      <c r="J40" s="30"/>
      <c r="K40" s="58"/>
      <c r="L40" s="37"/>
    </row>
    <row r="41" spans="2:12">
      <c r="B41" s="72"/>
      <c r="C41" s="139" t="s">
        <v>404</v>
      </c>
      <c r="D41" s="349">
        <f>'Main activity power plants'!D127</f>
        <v>0</v>
      </c>
      <c r="E41" s="349" t="e">
        <f>'Main activity power plants'!E127</f>
        <v>#DIV/0!</v>
      </c>
      <c r="F41" s="30"/>
      <c r="G41" s="30"/>
      <c r="H41" s="30"/>
      <c r="I41" s="30"/>
      <c r="J41" s="30"/>
      <c r="K41" s="58"/>
      <c r="L41" s="37"/>
    </row>
    <row r="42" spans="2:12">
      <c r="B42" s="72"/>
      <c r="C42" s="87" t="s">
        <v>405</v>
      </c>
      <c r="D42" s="349">
        <f>'Fuel aggregation PP'!D60</f>
        <v>0</v>
      </c>
      <c r="E42" s="349">
        <f>'Fuel aggregation PP'!E60</f>
        <v>0</v>
      </c>
      <c r="F42" s="30"/>
      <c r="G42" s="30"/>
      <c r="H42" s="30"/>
      <c r="I42" s="30"/>
      <c r="J42" s="30"/>
      <c r="K42" s="58"/>
      <c r="L42" s="37"/>
    </row>
    <row r="43" spans="2:12">
      <c r="B43" s="72"/>
      <c r="C43" s="87" t="s">
        <v>293</v>
      </c>
      <c r="D43" s="350">
        <f>D41-D42</f>
        <v>0</v>
      </c>
      <c r="E43" s="350" t="e">
        <f>E41-E42</f>
        <v>#DIV/0!</v>
      </c>
      <c r="F43" s="30"/>
      <c r="G43" s="30"/>
      <c r="H43" s="30"/>
      <c r="I43" s="30"/>
      <c r="J43" s="30"/>
      <c r="K43" s="58"/>
      <c r="L43" s="37"/>
    </row>
    <row r="44" spans="2:12" ht="17" thickBot="1">
      <c r="B44" s="72"/>
      <c r="C44" s="223" t="s">
        <v>294</v>
      </c>
      <c r="D44" s="307">
        <f>IF((AND(D42=0, D43&gt;0)),"Infinite",IF(D42=0,0,D43/D42))</f>
        <v>0</v>
      </c>
      <c r="E44" s="429" t="e">
        <f>IF((AND(E42=0, E43&gt;0)),"Infinite",IF(E42=0,0,E43/E42))</f>
        <v>#DIV/0!</v>
      </c>
      <c r="F44" s="208"/>
      <c r="G44" s="208"/>
      <c r="H44" s="208"/>
      <c r="I44" s="208"/>
      <c r="J44" s="128"/>
      <c r="K44" s="58"/>
      <c r="L44" s="37"/>
    </row>
    <row r="45" spans="2:12" ht="17" thickTop="1">
      <c r="B45" s="72"/>
      <c r="C45" s="87"/>
      <c r="D45" s="30"/>
      <c r="E45" s="30"/>
      <c r="F45" s="30"/>
      <c r="G45" s="30"/>
      <c r="H45" s="30"/>
      <c r="I45" s="30"/>
      <c r="J45" s="30"/>
      <c r="K45" s="58"/>
      <c r="L45" s="37"/>
    </row>
    <row r="46" spans="2:12">
      <c r="B46" s="72"/>
      <c r="C46" s="139" t="s">
        <v>238</v>
      </c>
      <c r="D46" s="349">
        <f>'Main activity power plants'!D128</f>
        <v>0</v>
      </c>
      <c r="E46" s="349" t="e">
        <f>'Main activity power plants'!E128</f>
        <v>#DIV/0!</v>
      </c>
      <c r="F46" s="30"/>
      <c r="G46" s="30"/>
      <c r="H46" s="30"/>
      <c r="I46" s="30"/>
      <c r="J46" s="30"/>
      <c r="K46" s="58"/>
      <c r="L46" s="37" t="s">
        <v>484</v>
      </c>
    </row>
    <row r="47" spans="2:12">
      <c r="B47" s="72"/>
      <c r="C47" s="87" t="s">
        <v>239</v>
      </c>
      <c r="D47" s="349">
        <f>'Fuel aggregation PP'!D61</f>
        <v>0</v>
      </c>
      <c r="E47" s="349">
        <f>'Fuel aggregation PP'!E61</f>
        <v>0</v>
      </c>
      <c r="F47" s="30"/>
      <c r="G47" s="30"/>
      <c r="H47" s="30"/>
      <c r="I47" s="30"/>
      <c r="J47" s="30"/>
      <c r="K47" s="58"/>
      <c r="L47" s="37"/>
    </row>
    <row r="48" spans="2:12">
      <c r="B48" s="72"/>
      <c r="C48" s="87" t="s">
        <v>293</v>
      </c>
      <c r="D48" s="350">
        <f>D46-D47</f>
        <v>0</v>
      </c>
      <c r="E48" s="350" t="e">
        <f>E46-E47</f>
        <v>#DIV/0!</v>
      </c>
      <c r="F48" s="30"/>
      <c r="G48" s="30"/>
      <c r="H48" s="30"/>
      <c r="I48" s="30"/>
      <c r="J48" s="30"/>
      <c r="K48" s="58"/>
      <c r="L48" s="37"/>
    </row>
    <row r="49" spans="2:12" ht="17" thickBot="1">
      <c r="B49" s="72"/>
      <c r="C49" s="223" t="s">
        <v>294</v>
      </c>
      <c r="D49" s="307">
        <f>IF((AND(D47=0, D48&gt;0)),"Infinite",IF(D47=0,0,D48/D47))</f>
        <v>0</v>
      </c>
      <c r="E49" s="429" t="e">
        <f>IF((AND(E47=0, E48&gt;0)),"Infinite",IF(E47=0,0,E48/E47))</f>
        <v>#DIV/0!</v>
      </c>
      <c r="F49" s="208"/>
      <c r="G49" s="208"/>
      <c r="H49" s="208"/>
      <c r="I49" s="208"/>
      <c r="J49" s="128"/>
      <c r="K49" s="58"/>
      <c r="L49" s="37"/>
    </row>
    <row r="50" spans="2:12" ht="17" thickTop="1">
      <c r="B50" s="72"/>
      <c r="C50" s="30"/>
      <c r="D50" s="30"/>
      <c r="E50" s="30"/>
      <c r="F50" s="30"/>
      <c r="G50" s="30"/>
      <c r="H50" s="30"/>
      <c r="I50" s="30"/>
      <c r="J50" s="30"/>
      <c r="K50" s="58"/>
      <c r="L50" s="37"/>
    </row>
    <row r="51" spans="2:12">
      <c r="B51" s="72"/>
      <c r="C51" s="139" t="s">
        <v>240</v>
      </c>
      <c r="D51" s="349">
        <f>'Main activity power plants'!D129</f>
        <v>0</v>
      </c>
      <c r="E51" s="349" t="e">
        <f>'Main activity power plants'!E129</f>
        <v>#DIV/0!</v>
      </c>
      <c r="F51" s="30"/>
      <c r="G51" s="30"/>
      <c r="H51" s="30"/>
      <c r="I51" s="30"/>
      <c r="J51" s="30"/>
      <c r="K51" s="58"/>
      <c r="L51" s="37"/>
    </row>
    <row r="52" spans="2:12">
      <c r="B52" s="72"/>
      <c r="C52" s="87" t="s">
        <v>241</v>
      </c>
      <c r="D52" s="349">
        <f>'Fuel aggregation PP'!D62</f>
        <v>0</v>
      </c>
      <c r="E52" s="349">
        <f>'Fuel aggregation PP'!E62</f>
        <v>0</v>
      </c>
      <c r="F52" s="30"/>
      <c r="G52" s="30"/>
      <c r="H52" s="30"/>
      <c r="I52" s="30"/>
      <c r="J52" s="30"/>
      <c r="K52" s="58"/>
      <c r="L52" s="37"/>
    </row>
    <row r="53" spans="2:12">
      <c r="B53" s="72"/>
      <c r="C53" s="87" t="s">
        <v>293</v>
      </c>
      <c r="D53" s="350">
        <f>D51-D52</f>
        <v>0</v>
      </c>
      <c r="E53" s="350" t="e">
        <f>E51-E52</f>
        <v>#DIV/0!</v>
      </c>
      <c r="F53" s="30"/>
      <c r="G53" s="30"/>
      <c r="H53" s="30"/>
      <c r="I53" s="30"/>
      <c r="J53" s="30"/>
      <c r="K53" s="58"/>
      <c r="L53" s="37"/>
    </row>
    <row r="54" spans="2:12" ht="17" thickBot="1">
      <c r="B54" s="72"/>
      <c r="C54" s="223" t="s">
        <v>294</v>
      </c>
      <c r="D54" s="307">
        <f>IF((AND(D52=0, D53&gt;0)),"Infinite",IF(D52=0,0,D53/D52))</f>
        <v>0</v>
      </c>
      <c r="E54" s="429" t="e">
        <f>IF((AND(E52=0, E53&gt;0)),"Infinite",IF(E52=0,0,E53/E52))</f>
        <v>#DIV/0!</v>
      </c>
      <c r="F54" s="208"/>
      <c r="G54" s="208"/>
      <c r="H54" s="208"/>
      <c r="I54" s="208"/>
      <c r="J54" s="128"/>
      <c r="K54" s="58"/>
      <c r="L54" s="37"/>
    </row>
    <row r="55" spans="2:12" ht="17" thickTop="1">
      <c r="B55" s="72"/>
      <c r="C55" s="30"/>
      <c r="D55" s="30"/>
      <c r="E55" s="30"/>
      <c r="F55" s="30"/>
      <c r="G55" s="30"/>
      <c r="H55" s="30"/>
      <c r="I55" s="30"/>
      <c r="J55" s="30"/>
      <c r="K55" s="58"/>
      <c r="L55" s="37"/>
    </row>
    <row r="56" spans="2:12">
      <c r="B56" s="72"/>
      <c r="C56" s="139" t="s">
        <v>396</v>
      </c>
      <c r="D56" s="349">
        <f>'Main activity power plants'!D130</f>
        <v>0</v>
      </c>
      <c r="E56" s="349" t="e">
        <f>'Main activity power plants'!E130</f>
        <v>#DIV/0!</v>
      </c>
      <c r="F56" s="30"/>
      <c r="G56" s="30"/>
      <c r="H56" s="30"/>
      <c r="I56" s="30"/>
      <c r="J56" s="30"/>
      <c r="K56" s="58"/>
      <c r="L56" s="37"/>
    </row>
    <row r="57" spans="2:12">
      <c r="B57" s="72"/>
      <c r="C57" s="87" t="s">
        <v>397</v>
      </c>
      <c r="D57" s="349">
        <f>'Fuel aggregation PP'!D63</f>
        <v>0</v>
      </c>
      <c r="E57" s="349">
        <f>'Fuel aggregation PP'!E63</f>
        <v>0</v>
      </c>
      <c r="F57" s="30"/>
      <c r="G57" s="30"/>
      <c r="H57" s="30"/>
      <c r="I57" s="30"/>
      <c r="J57" s="30"/>
      <c r="K57" s="58"/>
      <c r="L57" s="37"/>
    </row>
    <row r="58" spans="2:12">
      <c r="B58" s="72"/>
      <c r="C58" s="87" t="s">
        <v>293</v>
      </c>
      <c r="D58" s="350">
        <f>D56-D57</f>
        <v>0</v>
      </c>
      <c r="E58" s="350" t="e">
        <f>E56-E57</f>
        <v>#DIV/0!</v>
      </c>
      <c r="F58" s="30"/>
      <c r="G58" s="30"/>
      <c r="H58" s="30"/>
      <c r="I58" s="30"/>
      <c r="J58" s="30"/>
      <c r="K58" s="58"/>
      <c r="L58" s="37"/>
    </row>
    <row r="59" spans="2:12" ht="17" thickBot="1">
      <c r="B59" s="72"/>
      <c r="C59" s="223" t="s">
        <v>294</v>
      </c>
      <c r="D59" s="307">
        <f>IF((AND(D57=0, D58&gt;0)),"Infinite",IF(D57=0,0,D58/D57))</f>
        <v>0</v>
      </c>
      <c r="E59" s="429" t="e">
        <f>IF((AND(E57=0, E58&gt;0)),"Infinite",IF(E57=0,0,E58/E57))</f>
        <v>#DIV/0!</v>
      </c>
      <c r="F59" s="208"/>
      <c r="G59" s="208"/>
      <c r="H59" s="208"/>
      <c r="I59" s="208"/>
      <c r="J59" s="128"/>
      <c r="K59" s="58"/>
      <c r="L59" s="37"/>
    </row>
    <row r="60" spans="2:12" ht="17" thickTop="1">
      <c r="B60" s="72"/>
      <c r="C60" s="30"/>
      <c r="D60" s="30"/>
      <c r="E60" s="30"/>
      <c r="F60" s="30"/>
      <c r="G60" s="30"/>
      <c r="H60" s="30"/>
      <c r="I60" s="30"/>
      <c r="J60" s="30"/>
      <c r="K60" s="58"/>
      <c r="L60" s="37"/>
    </row>
    <row r="61" spans="2:12">
      <c r="B61" s="72"/>
      <c r="C61" s="139" t="s">
        <v>398</v>
      </c>
      <c r="D61" s="349">
        <f>'Main activity power plants'!D131</f>
        <v>0</v>
      </c>
      <c r="E61" s="349">
        <f>D61</f>
        <v>0</v>
      </c>
      <c r="F61" s="30"/>
      <c r="G61" s="30"/>
      <c r="H61" s="30"/>
      <c r="I61" s="30"/>
      <c r="J61" s="30"/>
      <c r="K61" s="58"/>
      <c r="L61" s="37" t="s">
        <v>432</v>
      </c>
    </row>
    <row r="62" spans="2:12">
      <c r="B62" s="72"/>
      <c r="C62" s="87" t="s">
        <v>399</v>
      </c>
      <c r="D62" s="349">
        <f>'Fuel aggregation PP'!D64</f>
        <v>0</v>
      </c>
      <c r="E62" s="349">
        <f>'Fuel aggregation PP'!E64</f>
        <v>0</v>
      </c>
      <c r="F62" s="30"/>
      <c r="G62" s="30"/>
      <c r="H62" s="30"/>
      <c r="I62" s="30"/>
      <c r="J62" s="30"/>
      <c r="K62" s="58"/>
      <c r="L62" s="37" t="s">
        <v>433</v>
      </c>
    </row>
    <row r="63" spans="2:12">
      <c r="B63" s="72"/>
      <c r="C63" s="87" t="s">
        <v>293</v>
      </c>
      <c r="D63" s="350">
        <f>D61-D62</f>
        <v>0</v>
      </c>
      <c r="E63" s="350">
        <f>E61-E62</f>
        <v>0</v>
      </c>
      <c r="F63" s="30"/>
      <c r="G63" s="30"/>
      <c r="H63" s="30"/>
      <c r="I63" s="30"/>
      <c r="J63" s="30"/>
      <c r="K63" s="58"/>
      <c r="L63" s="37"/>
    </row>
    <row r="64" spans="2:12" ht="17" thickBot="1">
      <c r="B64" s="72"/>
      <c r="C64" s="223" t="s">
        <v>294</v>
      </c>
      <c r="D64" s="307">
        <f>IF((AND(D62=0, D63&gt;0)),"Infinite",IF(D62=0,0,D63/D62))</f>
        <v>0</v>
      </c>
      <c r="E64" s="429">
        <f>IF((AND(E62=0, E63&gt;0)),"Infinite",IF(E62=0,0,E63/E62))</f>
        <v>0</v>
      </c>
      <c r="F64" s="208"/>
      <c r="G64" s="208"/>
      <c r="H64" s="208"/>
      <c r="I64" s="208"/>
      <c r="J64" s="128"/>
      <c r="K64" s="58"/>
      <c r="L64" s="37"/>
    </row>
    <row r="65" spans="2:12" ht="17" thickTop="1">
      <c r="B65" s="72"/>
      <c r="C65" s="30"/>
      <c r="D65" s="30"/>
      <c r="E65" s="30"/>
      <c r="F65" s="30"/>
      <c r="G65" s="30"/>
      <c r="H65" s="30"/>
      <c r="I65" s="30"/>
      <c r="J65" s="30"/>
      <c r="K65" s="58"/>
      <c r="L65" s="37"/>
    </row>
    <row r="66" spans="2:12">
      <c r="B66" s="72"/>
      <c r="C66" s="139" t="s">
        <v>400</v>
      </c>
      <c r="D66" s="349">
        <f>'Main activity power plants'!D132</f>
        <v>0</v>
      </c>
      <c r="E66" s="349">
        <f>D66</f>
        <v>0</v>
      </c>
      <c r="F66" s="30"/>
      <c r="G66" s="30"/>
      <c r="H66" s="30"/>
      <c r="I66" s="30"/>
      <c r="J66" s="30"/>
      <c r="K66" s="58"/>
      <c r="L66" s="37"/>
    </row>
    <row r="67" spans="2:12">
      <c r="B67" s="72"/>
      <c r="C67" s="87" t="s">
        <v>401</v>
      </c>
      <c r="D67" s="349">
        <f>'Fuel aggregation PP'!D65</f>
        <v>0</v>
      </c>
      <c r="E67" s="349">
        <f>'Fuel aggregation PP'!E65</f>
        <v>0</v>
      </c>
      <c r="F67" s="30"/>
      <c r="G67" s="30"/>
      <c r="H67" s="30"/>
      <c r="I67" s="30"/>
      <c r="J67" s="30"/>
      <c r="K67" s="58"/>
      <c r="L67" s="37" t="s">
        <v>432</v>
      </c>
    </row>
    <row r="68" spans="2:12">
      <c r="B68" s="72"/>
      <c r="C68" s="87" t="s">
        <v>293</v>
      </c>
      <c r="D68" s="350">
        <f>D66-D67</f>
        <v>0</v>
      </c>
      <c r="E68" s="350">
        <f>E66-E67</f>
        <v>0</v>
      </c>
      <c r="F68" s="30"/>
      <c r="G68" s="30"/>
      <c r="H68" s="30"/>
      <c r="I68" s="30"/>
      <c r="J68" s="30"/>
      <c r="K68" s="58"/>
      <c r="L68" s="37" t="s">
        <v>433</v>
      </c>
    </row>
    <row r="69" spans="2:12" ht="17" thickBot="1">
      <c r="B69" s="72"/>
      <c r="C69" s="223" t="s">
        <v>294</v>
      </c>
      <c r="D69" s="307">
        <f>IF((AND(D67=0, D68&gt;0)),"Infinite",IF(D67=0,0,D68/D67))</f>
        <v>0</v>
      </c>
      <c r="E69" s="429">
        <f>IF((AND(E67=0, E68&gt;0)),"Infinite",IF(E67=0,0,E68/E67))</f>
        <v>0</v>
      </c>
      <c r="F69" s="208"/>
      <c r="G69" s="208"/>
      <c r="H69" s="208"/>
      <c r="I69" s="208"/>
      <c r="J69" s="128"/>
      <c r="K69" s="58"/>
      <c r="L69" s="37"/>
    </row>
    <row r="70" spans="2:12" ht="17" thickTop="1">
      <c r="B70" s="72"/>
      <c r="C70" s="30"/>
      <c r="D70" s="30"/>
      <c r="E70" s="30"/>
      <c r="F70" s="30"/>
      <c r="G70" s="30"/>
      <c r="H70" s="30"/>
      <c r="I70" s="30"/>
      <c r="J70" s="30"/>
      <c r="K70" s="58"/>
      <c r="L70" s="37"/>
    </row>
    <row r="71" spans="2:12">
      <c r="B71" s="72"/>
      <c r="C71" s="139" t="s">
        <v>295</v>
      </c>
      <c r="D71" s="349">
        <f>'Main activity power plants'!D133</f>
        <v>0</v>
      </c>
      <c r="E71" s="349" t="e">
        <f>'Main activity power plants'!E133</f>
        <v>#DIV/0!</v>
      </c>
      <c r="F71" s="30"/>
      <c r="G71" s="30"/>
      <c r="H71" s="30"/>
      <c r="I71" s="30"/>
      <c r="J71" s="30"/>
      <c r="K71" s="58"/>
      <c r="L71" s="37"/>
    </row>
    <row r="72" spans="2:12">
      <c r="B72" s="72"/>
      <c r="C72" s="87" t="s">
        <v>296</v>
      </c>
      <c r="D72" s="349">
        <f>'Fuel aggregation PP'!D66</f>
        <v>0</v>
      </c>
      <c r="E72" s="349">
        <f>'Fuel aggregation PP'!E66</f>
        <v>0</v>
      </c>
      <c r="F72" s="30"/>
      <c r="G72" s="30"/>
      <c r="H72" s="30"/>
      <c r="I72" s="30"/>
      <c r="J72" s="30"/>
      <c r="K72" s="58"/>
      <c r="L72" s="37"/>
    </row>
    <row r="73" spans="2:12">
      <c r="B73" s="72"/>
      <c r="C73" s="87" t="s">
        <v>293</v>
      </c>
      <c r="D73" s="350">
        <f>D71-D72</f>
        <v>0</v>
      </c>
      <c r="E73" s="350" t="e">
        <f>E71-E72</f>
        <v>#DIV/0!</v>
      </c>
      <c r="F73" s="30"/>
      <c r="G73" s="30"/>
      <c r="H73" s="30"/>
      <c r="I73" s="30"/>
      <c r="J73" s="30"/>
      <c r="K73" s="58"/>
      <c r="L73" s="37"/>
    </row>
    <row r="74" spans="2:12" ht="17" thickBot="1">
      <c r="B74" s="72"/>
      <c r="C74" s="223" t="s">
        <v>294</v>
      </c>
      <c r="D74" s="307">
        <f>IF((AND(D72=0, D73&gt;0)),"Infinite",IF(D72=0,0,D73/D72))</f>
        <v>0</v>
      </c>
      <c r="E74" s="429" t="e">
        <f>IF((AND(E72=0, E73&gt;0)),"Infinite",IF(E72=0,0,E73/E72))</f>
        <v>#DIV/0!</v>
      </c>
      <c r="F74" s="208"/>
      <c r="G74" s="208"/>
      <c r="H74" s="208"/>
      <c r="I74" s="208"/>
      <c r="J74" s="128"/>
      <c r="K74" s="58"/>
      <c r="L74" s="37"/>
    </row>
    <row r="75" spans="2:12" ht="17" thickTop="1">
      <c r="B75" s="72"/>
      <c r="C75" s="30"/>
      <c r="D75" s="30"/>
      <c r="E75" s="30"/>
      <c r="F75" s="30"/>
      <c r="G75" s="30"/>
      <c r="H75" s="30"/>
      <c r="I75" s="30"/>
      <c r="J75" s="30"/>
      <c r="K75" s="58"/>
      <c r="L75" s="37"/>
    </row>
    <row r="76" spans="2:12">
      <c r="B76" s="72"/>
      <c r="C76" s="139" t="s">
        <v>402</v>
      </c>
      <c r="D76" s="349">
        <f>'Main activity power plants'!D134</f>
        <v>0</v>
      </c>
      <c r="E76" s="349">
        <f>D76</f>
        <v>0</v>
      </c>
      <c r="F76" s="30"/>
      <c r="G76" s="30"/>
      <c r="H76" s="30"/>
      <c r="I76" s="30"/>
      <c r="J76" s="30"/>
      <c r="K76" s="58"/>
      <c r="L76" s="37" t="s">
        <v>432</v>
      </c>
    </row>
    <row r="77" spans="2:12">
      <c r="B77" s="72"/>
      <c r="C77" s="87" t="s">
        <v>403</v>
      </c>
      <c r="D77" s="349">
        <f>'Fuel aggregation PP'!D67</f>
        <v>0</v>
      </c>
      <c r="E77" s="349">
        <f>'Fuel aggregation PP'!E67</f>
        <v>0</v>
      </c>
      <c r="F77" s="30"/>
      <c r="G77" s="30"/>
      <c r="H77" s="30"/>
      <c r="I77" s="30"/>
      <c r="J77" s="30"/>
      <c r="K77" s="58"/>
      <c r="L77" s="37" t="s">
        <v>433</v>
      </c>
    </row>
    <row r="78" spans="2:12">
      <c r="B78" s="72"/>
      <c r="C78" s="87" t="s">
        <v>293</v>
      </c>
      <c r="D78" s="350">
        <f>D76-D77</f>
        <v>0</v>
      </c>
      <c r="E78" s="350">
        <f>E76-E77</f>
        <v>0</v>
      </c>
      <c r="F78" s="30"/>
      <c r="G78" s="30"/>
      <c r="H78" s="30"/>
      <c r="I78" s="30"/>
      <c r="J78" s="30"/>
      <c r="K78" s="58"/>
      <c r="L78" s="37"/>
    </row>
    <row r="79" spans="2:12" ht="17" thickBot="1">
      <c r="B79" s="72"/>
      <c r="C79" s="223" t="s">
        <v>294</v>
      </c>
      <c r="D79" s="307">
        <f>IF((AND(D77=0, D78&gt;0)),"Infinite",IF(D77=0,0,D78/D77))</f>
        <v>0</v>
      </c>
      <c r="E79" s="429">
        <f>IF((AND(E77=0, E78&gt;0)),"Infinite",IF(E77=0,0,E78/E77))</f>
        <v>0</v>
      </c>
      <c r="F79" s="208"/>
      <c r="G79" s="208"/>
      <c r="H79" s="208"/>
      <c r="I79" s="208"/>
      <c r="J79" s="128"/>
      <c r="K79" s="58"/>
      <c r="L79" s="37"/>
    </row>
    <row r="80" spans="2:12" ht="17" thickTop="1">
      <c r="B80" s="72"/>
      <c r="C80" s="30"/>
      <c r="D80" s="30"/>
      <c r="E80" s="30"/>
      <c r="F80" s="30"/>
      <c r="G80" s="30"/>
      <c r="H80" s="30"/>
      <c r="I80" s="30"/>
      <c r="J80" s="30"/>
      <c r="K80" s="58"/>
      <c r="L80" s="37"/>
    </row>
    <row r="81" spans="2:12">
      <c r="B81" s="72"/>
      <c r="C81" s="139" t="s">
        <v>744</v>
      </c>
      <c r="D81" s="349">
        <f>'Main activity power plants'!D135</f>
        <v>0</v>
      </c>
      <c r="E81" s="349" t="e">
        <f>'Main activity power plants'!E135</f>
        <v>#DIV/0!</v>
      </c>
      <c r="F81" s="30"/>
      <c r="G81" s="30"/>
      <c r="H81" s="30"/>
      <c r="I81" s="30"/>
      <c r="J81" s="30"/>
      <c r="K81" s="58"/>
      <c r="L81" s="37"/>
    </row>
    <row r="82" spans="2:12">
      <c r="B82" s="72"/>
      <c r="C82" s="87" t="s">
        <v>745</v>
      </c>
      <c r="D82" s="349">
        <f>'Fuel aggregation PP'!D68</f>
        <v>0</v>
      </c>
      <c r="E82" s="349">
        <f>'Fuel aggregation PP'!E68</f>
        <v>0</v>
      </c>
      <c r="F82" s="30"/>
      <c r="G82" s="30"/>
      <c r="H82" s="30"/>
      <c r="I82" s="30"/>
      <c r="J82" s="30"/>
      <c r="K82" s="58"/>
      <c r="L82" s="37"/>
    </row>
    <row r="83" spans="2:12">
      <c r="B83" s="72"/>
      <c r="C83" s="87" t="s">
        <v>293</v>
      </c>
      <c r="D83" s="350">
        <f>D81-D82</f>
        <v>0</v>
      </c>
      <c r="E83" s="350" t="e">
        <f>E81-E82</f>
        <v>#DIV/0!</v>
      </c>
      <c r="F83" s="30"/>
      <c r="G83" s="30"/>
      <c r="H83" s="30"/>
      <c r="I83" s="30"/>
      <c r="J83" s="30"/>
      <c r="K83" s="58"/>
      <c r="L83" s="37"/>
    </row>
    <row r="84" spans="2:12" ht="17" thickBot="1">
      <c r="B84" s="72"/>
      <c r="C84" s="223" t="s">
        <v>294</v>
      </c>
      <c r="D84" s="307">
        <f>IF((AND(D82=0, D83&gt;0)),"Infinite",IF(D82=0,0,D83/D82))</f>
        <v>0</v>
      </c>
      <c r="E84" s="429" t="e">
        <f>IF((AND(E82=0, E83&gt;0)),"Infinite",IF(E82=0,0,E83/E82))</f>
        <v>#DIV/0!</v>
      </c>
      <c r="F84" s="208"/>
      <c r="G84" s="208"/>
      <c r="H84" s="208"/>
      <c r="I84" s="208"/>
      <c r="J84" s="128"/>
      <c r="K84" s="58"/>
      <c r="L84" s="37"/>
    </row>
    <row r="85" spans="2:12" ht="17" thickTop="1">
      <c r="B85" s="72"/>
      <c r="C85" s="87"/>
      <c r="D85" s="30"/>
      <c r="E85" s="30"/>
      <c r="F85" s="30"/>
      <c r="G85" s="30"/>
      <c r="H85" s="30"/>
      <c r="I85" s="30"/>
      <c r="J85" s="30"/>
      <c r="K85" s="58"/>
      <c r="L85" s="37"/>
    </row>
    <row r="86" spans="2:12">
      <c r="B86" s="72"/>
      <c r="C86" s="30"/>
      <c r="D86" s="30"/>
      <c r="E86" s="30"/>
      <c r="F86" s="30"/>
      <c r="G86" s="30"/>
      <c r="H86" s="30"/>
      <c r="I86" s="30"/>
      <c r="J86" s="30"/>
      <c r="K86" s="58"/>
      <c r="L86" s="37"/>
    </row>
    <row r="87" spans="2:12">
      <c r="B87" s="72"/>
      <c r="C87" s="139" t="s">
        <v>242</v>
      </c>
      <c r="D87" s="349">
        <f>'Main activity power plants'!D136</f>
        <v>0</v>
      </c>
      <c r="E87" s="349" t="e">
        <f>'Main activity power plants'!E136</f>
        <v>#DIV/0!</v>
      </c>
      <c r="F87" s="30"/>
      <c r="G87" s="30"/>
      <c r="H87" s="30"/>
      <c r="I87" s="30"/>
      <c r="J87" s="30"/>
      <c r="K87" s="58"/>
      <c r="L87" s="37"/>
    </row>
    <row r="88" spans="2:12">
      <c r="B88" s="72"/>
      <c r="C88" s="87" t="s">
        <v>243</v>
      </c>
      <c r="D88" s="349">
        <f>'Fuel aggregation PP'!D69</f>
        <v>0</v>
      </c>
      <c r="E88" s="349">
        <f>'Fuel aggregation PP'!E69</f>
        <v>0</v>
      </c>
      <c r="F88" s="30"/>
      <c r="G88" s="30"/>
      <c r="H88" s="30"/>
      <c r="I88" s="30"/>
      <c r="J88" s="30"/>
      <c r="K88" s="58"/>
      <c r="L88" s="37"/>
    </row>
    <row r="89" spans="2:12">
      <c r="B89" s="72"/>
      <c r="C89" s="87" t="s">
        <v>293</v>
      </c>
      <c r="D89" s="350">
        <f>D87-D88</f>
        <v>0</v>
      </c>
      <c r="E89" s="350" t="e">
        <f>E87-E88</f>
        <v>#DIV/0!</v>
      </c>
      <c r="F89" s="30"/>
      <c r="G89" s="30"/>
      <c r="H89" s="30"/>
      <c r="I89" s="30"/>
      <c r="J89" s="30"/>
      <c r="K89" s="58"/>
      <c r="L89" s="37"/>
    </row>
    <row r="90" spans="2:12" ht="17" thickBot="1">
      <c r="B90" s="72"/>
      <c r="C90" s="223" t="s">
        <v>294</v>
      </c>
      <c r="D90" s="307">
        <f>IF((AND(D88=0, D89&gt;0)),"Infinite",IF(D88=0,0,D89/D88))</f>
        <v>0</v>
      </c>
      <c r="E90" s="429" t="e">
        <f>IF((AND(E88=0, E89&gt;0)),"Infinite",IF(E88=0,0,E89/E88))</f>
        <v>#DIV/0!</v>
      </c>
      <c r="F90" s="208"/>
      <c r="G90" s="208"/>
      <c r="H90" s="208"/>
      <c r="I90" s="208"/>
      <c r="J90" s="128"/>
      <c r="K90" s="58"/>
      <c r="L90" s="37"/>
    </row>
    <row r="91" spans="2:12" ht="18" thickTop="1" thickBot="1">
      <c r="B91" s="79"/>
      <c r="C91" s="80"/>
      <c r="D91" s="80"/>
      <c r="E91" s="80"/>
      <c r="F91" s="80"/>
      <c r="G91" s="80"/>
      <c r="H91" s="80"/>
      <c r="I91" s="80"/>
      <c r="J91" s="80"/>
      <c r="K91" s="124"/>
      <c r="L91" s="81"/>
    </row>
    <row r="92" spans="2:12">
      <c r="B92" s="95" t="s">
        <v>287</v>
      </c>
      <c r="C92" s="8"/>
      <c r="K92" s="15"/>
      <c r="L92" s="73"/>
    </row>
    <row r="93" spans="2:12">
      <c r="B93" s="96"/>
      <c r="C93" s="55" t="s">
        <v>245</v>
      </c>
      <c r="D93" s="153"/>
      <c r="E93" s="349" t="e">
        <f>'Main activity heat plants'!E11</f>
        <v>#DIV/0!</v>
      </c>
      <c r="F93" s="153"/>
      <c r="G93" s="153"/>
      <c r="H93" s="349">
        <f>'Main activity heat plants'!H11</f>
        <v>0</v>
      </c>
      <c r="I93" s="153"/>
      <c r="J93" s="153"/>
      <c r="K93" s="58"/>
      <c r="L93" s="37"/>
    </row>
    <row r="94" spans="2:12">
      <c r="B94" s="96"/>
      <c r="C94" s="55" t="s">
        <v>246</v>
      </c>
      <c r="D94" s="153"/>
      <c r="E94" s="349">
        <f>'Fuel aggregation HP'!E41</f>
        <v>0</v>
      </c>
      <c r="F94" s="153"/>
      <c r="G94" s="153"/>
      <c r="H94" s="349">
        <f>'Fuel aggregation HP'!H41</f>
        <v>0</v>
      </c>
      <c r="I94" s="153"/>
      <c r="J94" s="153"/>
      <c r="K94" s="58"/>
      <c r="L94" s="37"/>
    </row>
    <row r="95" spans="2:12">
      <c r="B95" s="96"/>
      <c r="C95" s="53" t="s">
        <v>293</v>
      </c>
      <c r="D95" s="163"/>
      <c r="E95" s="350" t="e">
        <f>E93-E94</f>
        <v>#DIV/0!</v>
      </c>
      <c r="F95" s="308"/>
      <c r="G95" s="308"/>
      <c r="H95" s="350">
        <f>H93-H94</f>
        <v>0</v>
      </c>
      <c r="I95" s="144"/>
      <c r="J95" s="144"/>
      <c r="K95" s="58"/>
      <c r="L95" s="37"/>
    </row>
    <row r="96" spans="2:12" ht="17" thickBot="1">
      <c r="B96" s="96"/>
      <c r="C96" s="221" t="s">
        <v>294</v>
      </c>
      <c r="D96" s="158"/>
      <c r="E96" s="429" t="e">
        <f>IF((AND(E94=0, E95&gt;0)),"Infinite",IF(E94=0,0,E95/E94))</f>
        <v>#DIV/0!</v>
      </c>
      <c r="F96" s="309"/>
      <c r="G96" s="309"/>
      <c r="H96" s="307">
        <f>IF((AND(H94=0, H95&gt;0)),"Infinite",IF(H94=0,0,H95/H94))</f>
        <v>0</v>
      </c>
      <c r="I96" s="164"/>
      <c r="J96" s="158"/>
      <c r="K96" s="58"/>
      <c r="L96" s="37"/>
    </row>
    <row r="97" spans="2:12" ht="17" thickTop="1">
      <c r="B97" s="96"/>
      <c r="C97" s="139"/>
      <c r="D97" s="153"/>
      <c r="E97" s="154"/>
      <c r="F97" s="153"/>
      <c r="G97" s="153"/>
      <c r="H97" s="154"/>
      <c r="I97" s="153"/>
      <c r="J97" s="153"/>
      <c r="K97" s="58"/>
      <c r="L97" s="37"/>
    </row>
    <row r="98" spans="2:12">
      <c r="B98" s="96"/>
      <c r="C98" s="139" t="s">
        <v>249</v>
      </c>
      <c r="D98" s="155"/>
      <c r="E98" s="349" t="e">
        <f>'Main activity heat plants'!E18</f>
        <v>#DIV/0!</v>
      </c>
      <c r="F98" s="153"/>
      <c r="G98" s="153"/>
      <c r="H98" s="349">
        <f>'Main activity heat plants'!H18</f>
        <v>0</v>
      </c>
      <c r="I98" s="155"/>
      <c r="J98" s="155"/>
      <c r="K98" s="58"/>
      <c r="L98" s="37"/>
    </row>
    <row r="99" spans="2:12">
      <c r="B99" s="96"/>
      <c r="C99" s="87" t="s">
        <v>250</v>
      </c>
      <c r="D99" s="222"/>
      <c r="E99" s="349">
        <f>'Fuel aggregation HP'!E42</f>
        <v>0</v>
      </c>
      <c r="F99" s="153"/>
      <c r="G99" s="153"/>
      <c r="H99" s="349">
        <f>'Fuel aggregation HP'!H42</f>
        <v>0</v>
      </c>
      <c r="I99" s="222"/>
      <c r="J99" s="155"/>
      <c r="K99" s="58"/>
      <c r="L99" s="37"/>
    </row>
    <row r="100" spans="2:12">
      <c r="B100" s="72"/>
      <c r="C100" s="87" t="s">
        <v>293</v>
      </c>
      <c r="D100" s="30"/>
      <c r="E100" s="350" t="e">
        <f>E98-E99</f>
        <v>#DIV/0!</v>
      </c>
      <c r="F100" s="308"/>
      <c r="G100" s="308"/>
      <c r="H100" s="350">
        <f>H98-H99</f>
        <v>0</v>
      </c>
      <c r="I100" s="30"/>
      <c r="J100" s="30"/>
      <c r="K100" s="58"/>
      <c r="L100" s="37"/>
    </row>
    <row r="101" spans="2:12" ht="17" thickBot="1">
      <c r="B101" s="95"/>
      <c r="C101" s="223" t="s">
        <v>294</v>
      </c>
      <c r="D101" s="208"/>
      <c r="E101" s="429" t="e">
        <f>IF((AND(E99=0, E100&gt;0)),"Infinite",IF(E99=0,0,E100/E99))</f>
        <v>#DIV/0!</v>
      </c>
      <c r="F101" s="310"/>
      <c r="G101" s="310"/>
      <c r="H101" s="307">
        <f>IF((AND(H99=0, H100&gt;0)),"Infinite",IF(H99=0,0,H100/H99))</f>
        <v>0</v>
      </c>
      <c r="I101" s="208"/>
      <c r="J101" s="208"/>
      <c r="K101" s="58"/>
      <c r="L101" s="37"/>
    </row>
    <row r="102" spans="2:12" ht="17" thickTop="1">
      <c r="B102" s="95"/>
      <c r="C102" s="30"/>
      <c r="D102" s="153"/>
      <c r="E102" s="154"/>
      <c r="F102" s="153"/>
      <c r="G102" s="153"/>
      <c r="H102" s="154"/>
      <c r="I102" s="153"/>
      <c r="J102" s="153"/>
      <c r="K102" s="58"/>
      <c r="L102" s="37"/>
    </row>
    <row r="103" spans="2:12">
      <c r="B103" s="95"/>
      <c r="C103" s="139" t="s">
        <v>236</v>
      </c>
      <c r="D103" s="155"/>
      <c r="E103" s="349" t="e">
        <f>'Main activity heat plants'!E21</f>
        <v>#DIV/0!</v>
      </c>
      <c r="F103" s="153"/>
      <c r="G103" s="153"/>
      <c r="H103" s="349">
        <f>'Main activity heat plants'!H21</f>
        <v>0</v>
      </c>
      <c r="I103" s="155"/>
      <c r="J103" s="155"/>
      <c r="K103" s="58"/>
      <c r="L103" s="37"/>
    </row>
    <row r="104" spans="2:12">
      <c r="B104" s="95"/>
      <c r="C104" s="87" t="s">
        <v>237</v>
      </c>
      <c r="D104" s="222"/>
      <c r="E104" s="349">
        <f>'Fuel aggregation HP'!E43</f>
        <v>0</v>
      </c>
      <c r="F104" s="153"/>
      <c r="G104" s="153"/>
      <c r="H104" s="349">
        <f>'Fuel aggregation HP'!H43</f>
        <v>0</v>
      </c>
      <c r="I104" s="222"/>
      <c r="J104" s="155"/>
      <c r="K104" s="58"/>
      <c r="L104" s="37"/>
    </row>
    <row r="105" spans="2:12">
      <c r="B105" s="96"/>
      <c r="C105" s="87" t="s">
        <v>293</v>
      </c>
      <c r="D105" s="30"/>
      <c r="E105" s="350" t="e">
        <f>E103-E104</f>
        <v>#DIV/0!</v>
      </c>
      <c r="F105" s="308"/>
      <c r="G105" s="308"/>
      <c r="H105" s="350">
        <f>H103-H104</f>
        <v>0</v>
      </c>
      <c r="I105" s="30"/>
      <c r="J105" s="30"/>
      <c r="K105" s="58"/>
      <c r="L105" s="37"/>
    </row>
    <row r="106" spans="2:12" ht="17" thickBot="1">
      <c r="B106" s="96"/>
      <c r="C106" s="223" t="s">
        <v>294</v>
      </c>
      <c r="D106" s="208"/>
      <c r="E106" s="429" t="e">
        <f>IF((AND(E104=0, E105&gt;0)),"Infinite",IF(E104=0,0,E105/E104))</f>
        <v>#DIV/0!</v>
      </c>
      <c r="F106" s="310"/>
      <c r="G106" s="310"/>
      <c r="H106" s="307">
        <f>IF((AND(H104=0, H105&gt;0)),"Infinite",IF(H104=0,0,H105/H104))</f>
        <v>0</v>
      </c>
      <c r="I106" s="208"/>
      <c r="J106" s="208"/>
      <c r="K106" s="58"/>
      <c r="L106" s="37"/>
    </row>
    <row r="107" spans="2:12" ht="17" thickTop="1">
      <c r="B107" s="96"/>
      <c r="C107" s="87"/>
      <c r="D107" s="155"/>
      <c r="E107" s="32"/>
      <c r="F107" s="30"/>
      <c r="G107" s="30"/>
      <c r="H107" s="32"/>
      <c r="I107" s="155"/>
      <c r="J107" s="30"/>
      <c r="K107" s="58"/>
      <c r="L107" s="37"/>
    </row>
    <row r="108" spans="2:12">
      <c r="B108" s="96"/>
      <c r="C108" s="139" t="s">
        <v>247</v>
      </c>
      <c r="D108" s="155"/>
      <c r="E108" s="349" t="e">
        <f>'Main activity heat plants'!E26</f>
        <v>#DIV/0!</v>
      </c>
      <c r="F108" s="153"/>
      <c r="G108" s="153"/>
      <c r="H108" s="349">
        <f>'Main activity heat plants'!H26</f>
        <v>0</v>
      </c>
      <c r="I108" s="155"/>
      <c r="J108" s="155"/>
      <c r="K108" s="58"/>
      <c r="L108" s="37"/>
    </row>
    <row r="109" spans="2:12">
      <c r="B109" s="72"/>
      <c r="C109" s="87" t="s">
        <v>248</v>
      </c>
      <c r="D109" s="222"/>
      <c r="E109" s="349">
        <f>'Fuel aggregation HP'!E44</f>
        <v>0</v>
      </c>
      <c r="F109" s="153"/>
      <c r="G109" s="153"/>
      <c r="H109" s="349">
        <f>'Fuel aggregation HP'!H44</f>
        <v>0</v>
      </c>
      <c r="I109" s="222"/>
      <c r="J109" s="155"/>
      <c r="K109" s="58"/>
      <c r="L109" s="37"/>
    </row>
    <row r="110" spans="2:12">
      <c r="B110" s="95"/>
      <c r="C110" s="87" t="s">
        <v>293</v>
      </c>
      <c r="D110" s="30"/>
      <c r="E110" s="350" t="e">
        <f>E108-E109</f>
        <v>#DIV/0!</v>
      </c>
      <c r="F110" s="308"/>
      <c r="G110" s="308"/>
      <c r="H110" s="350">
        <f>H108-H109</f>
        <v>0</v>
      </c>
      <c r="I110" s="30"/>
      <c r="J110" s="30"/>
      <c r="K110" s="58"/>
      <c r="L110" s="37"/>
    </row>
    <row r="111" spans="2:12" ht="17" thickBot="1">
      <c r="B111" s="95"/>
      <c r="C111" s="223" t="s">
        <v>294</v>
      </c>
      <c r="D111" s="208"/>
      <c r="E111" s="429" t="e">
        <f>IF((AND(E109=0, E110&gt;0)),"Infinite",IF(E109=0,0,E110/E109))</f>
        <v>#DIV/0!</v>
      </c>
      <c r="F111" s="310"/>
      <c r="G111" s="310"/>
      <c r="H111" s="307">
        <f>IF((AND(H109=0, H110&gt;0)),"Infinite",IF(H109=0,0,H110/H109))</f>
        <v>0</v>
      </c>
      <c r="I111" s="208"/>
      <c r="J111" s="208"/>
      <c r="K111" s="58"/>
      <c r="L111" s="37"/>
    </row>
    <row r="112" spans="2:12" ht="17" thickTop="1">
      <c r="B112" s="95"/>
      <c r="C112" s="30"/>
      <c r="D112" s="153"/>
      <c r="E112" s="154"/>
      <c r="F112" s="153"/>
      <c r="G112" s="153"/>
      <c r="H112" s="154"/>
      <c r="I112" s="153"/>
      <c r="J112" s="153"/>
      <c r="K112" s="58"/>
      <c r="L112" s="37"/>
    </row>
    <row r="113" spans="2:12">
      <c r="B113" s="95"/>
      <c r="C113" s="139" t="s">
        <v>251</v>
      </c>
      <c r="D113" s="155"/>
      <c r="E113" s="349" t="e">
        <f>'Main activity heat plants'!E34</f>
        <v>#DIV/0!</v>
      </c>
      <c r="F113" s="153"/>
      <c r="G113" s="153"/>
      <c r="H113" s="349">
        <f>'Main activity heat plants'!H34</f>
        <v>0</v>
      </c>
      <c r="I113" s="155"/>
      <c r="J113" s="155"/>
      <c r="K113" s="58"/>
      <c r="L113" s="37"/>
    </row>
    <row r="114" spans="2:12">
      <c r="B114" s="95"/>
      <c r="C114" s="87" t="s">
        <v>252</v>
      </c>
      <c r="D114" s="222"/>
      <c r="E114" s="349">
        <f>'Fuel aggregation HP'!E45</f>
        <v>0</v>
      </c>
      <c r="F114" s="153"/>
      <c r="G114" s="153"/>
      <c r="H114" s="349">
        <f>'Fuel aggregation HP'!H45</f>
        <v>0</v>
      </c>
      <c r="I114" s="222"/>
      <c r="J114" s="155"/>
      <c r="K114" s="58"/>
      <c r="L114" s="37"/>
    </row>
    <row r="115" spans="2:12">
      <c r="B115" s="96"/>
      <c r="C115" s="87" t="s">
        <v>293</v>
      </c>
      <c r="D115" s="30"/>
      <c r="E115" s="350" t="e">
        <f>E113-E114</f>
        <v>#DIV/0!</v>
      </c>
      <c r="F115" s="308"/>
      <c r="G115" s="308"/>
      <c r="H115" s="350">
        <f>H113-H114</f>
        <v>0</v>
      </c>
      <c r="I115" s="30"/>
      <c r="J115" s="30"/>
      <c r="K115" s="58"/>
      <c r="L115" s="37"/>
    </row>
    <row r="116" spans="2:12" ht="17" thickBot="1">
      <c r="B116" s="96"/>
      <c r="C116" s="223" t="s">
        <v>294</v>
      </c>
      <c r="D116" s="208"/>
      <c r="E116" s="429" t="e">
        <f>IF((AND(E114=0, E115&gt;0)),"Infinite",IF(E114=0,0,E115/E114))</f>
        <v>#DIV/0!</v>
      </c>
      <c r="F116" s="310"/>
      <c r="G116" s="310"/>
      <c r="H116" s="307">
        <f>IF((AND(H114=0, H115&gt;0)),"Infinite",IF(H114=0,0,H115/H114))</f>
        <v>0</v>
      </c>
      <c r="I116" s="208"/>
      <c r="J116" s="208"/>
      <c r="K116" s="58"/>
      <c r="L116" s="37"/>
    </row>
    <row r="117" spans="2:12" ht="17" thickTop="1">
      <c r="B117" s="96"/>
      <c r="C117" s="87"/>
      <c r="D117" s="222"/>
      <c r="E117" s="32"/>
      <c r="F117" s="30"/>
      <c r="G117" s="30"/>
      <c r="H117" s="32"/>
      <c r="I117" s="222"/>
      <c r="J117" s="30"/>
      <c r="K117" s="58"/>
      <c r="L117" s="37"/>
    </row>
    <row r="118" spans="2:12">
      <c r="B118" s="72"/>
      <c r="C118" s="139" t="s">
        <v>404</v>
      </c>
      <c r="D118" s="155"/>
      <c r="E118" s="349" t="e">
        <f>'Main activity heat plants'!E35</f>
        <v>#DIV/0!</v>
      </c>
      <c r="F118" s="153"/>
      <c r="G118" s="153"/>
      <c r="H118" s="349">
        <f>'Main activity heat plants'!H35</f>
        <v>0</v>
      </c>
      <c r="I118" s="155"/>
      <c r="J118" s="155"/>
      <c r="K118" s="58"/>
      <c r="L118" s="37"/>
    </row>
    <row r="119" spans="2:12">
      <c r="B119" s="95"/>
      <c r="C119" s="87" t="s">
        <v>405</v>
      </c>
      <c r="D119" s="222"/>
      <c r="E119" s="349">
        <f>'Fuel aggregation HP'!E46</f>
        <v>0</v>
      </c>
      <c r="F119" s="153"/>
      <c r="G119" s="153"/>
      <c r="H119" s="349">
        <f>'Fuel aggregation HP'!H46</f>
        <v>0</v>
      </c>
      <c r="I119" s="222"/>
      <c r="J119" s="155"/>
      <c r="K119" s="58"/>
      <c r="L119" s="37"/>
    </row>
    <row r="120" spans="2:12">
      <c r="B120" s="95"/>
      <c r="C120" s="87" t="s">
        <v>293</v>
      </c>
      <c r="D120" s="30"/>
      <c r="E120" s="350" t="e">
        <f>E118-E119</f>
        <v>#DIV/0!</v>
      </c>
      <c r="F120" s="308"/>
      <c r="G120" s="308"/>
      <c r="H120" s="350">
        <f>H118-H119</f>
        <v>0</v>
      </c>
      <c r="I120" s="30"/>
      <c r="J120" s="30"/>
      <c r="K120" s="58"/>
      <c r="L120" s="37"/>
    </row>
    <row r="121" spans="2:12" ht="17" thickBot="1">
      <c r="B121" s="95"/>
      <c r="C121" s="223" t="s">
        <v>294</v>
      </c>
      <c r="D121" s="208"/>
      <c r="E121" s="429" t="e">
        <f>IF((AND(E119=0, E120&gt;0)),"Infinite",IF(E119=0,0,E120/E119))</f>
        <v>#DIV/0!</v>
      </c>
      <c r="F121" s="310"/>
      <c r="G121" s="310"/>
      <c r="H121" s="307">
        <f>IF((AND(H119=0, H120&gt;0)),"Infinite",IF(H119=0,0,H120/H119))</f>
        <v>0</v>
      </c>
      <c r="I121" s="208"/>
      <c r="J121" s="208"/>
      <c r="K121" s="58"/>
      <c r="L121" s="37"/>
    </row>
    <row r="122" spans="2:12" ht="17" thickTop="1">
      <c r="B122" s="95"/>
      <c r="C122" s="87"/>
      <c r="D122" s="153"/>
      <c r="E122" s="154"/>
      <c r="F122" s="153"/>
      <c r="G122" s="153"/>
      <c r="H122" s="154"/>
      <c r="I122" s="153"/>
      <c r="J122" s="153"/>
      <c r="K122" s="58"/>
      <c r="L122" s="37"/>
    </row>
    <row r="123" spans="2:12">
      <c r="B123" s="72"/>
      <c r="C123" s="139" t="s">
        <v>238</v>
      </c>
      <c r="D123" s="155"/>
      <c r="E123" s="349" t="e">
        <f>'Main activity heat plants'!E22</f>
        <v>#DIV/0!</v>
      </c>
      <c r="F123" s="153"/>
      <c r="G123" s="153"/>
      <c r="H123" s="349">
        <f>'Main activity heat plants'!H22</f>
        <v>0</v>
      </c>
      <c r="I123" s="155"/>
      <c r="J123" s="155"/>
      <c r="K123" s="58"/>
      <c r="L123" s="37" t="s">
        <v>484</v>
      </c>
    </row>
    <row r="124" spans="2:12">
      <c r="B124" s="72"/>
      <c r="C124" s="87" t="s">
        <v>239</v>
      </c>
      <c r="D124" s="222"/>
      <c r="E124" s="349">
        <f>'Fuel aggregation HP'!E47</f>
        <v>0</v>
      </c>
      <c r="F124" s="153"/>
      <c r="G124" s="153"/>
      <c r="H124" s="349">
        <f>'Fuel aggregation HP'!H47</f>
        <v>0</v>
      </c>
      <c r="I124" s="222"/>
      <c r="J124" s="155"/>
      <c r="K124" s="58"/>
      <c r="L124" s="37"/>
    </row>
    <row r="125" spans="2:12">
      <c r="B125" s="72"/>
      <c r="C125" s="87" t="s">
        <v>293</v>
      </c>
      <c r="D125" s="30"/>
      <c r="E125" s="350" t="e">
        <f>E123-E124</f>
        <v>#DIV/0!</v>
      </c>
      <c r="F125" s="308"/>
      <c r="G125" s="308"/>
      <c r="H125" s="350">
        <f>H123-H124</f>
        <v>0</v>
      </c>
      <c r="I125" s="30"/>
      <c r="J125" s="30"/>
      <c r="K125" s="58"/>
      <c r="L125" s="37"/>
    </row>
    <row r="126" spans="2:12" ht="17" thickBot="1">
      <c r="B126" s="72"/>
      <c r="C126" s="223" t="s">
        <v>294</v>
      </c>
      <c r="D126" s="208"/>
      <c r="E126" s="429" t="e">
        <f>IF((AND(E124=0, E125&gt;0)),"Infinite",IF(E124=0,0,E125/E124))</f>
        <v>#DIV/0!</v>
      </c>
      <c r="F126" s="310"/>
      <c r="G126" s="310"/>
      <c r="H126" s="307">
        <f>IF((AND(H124=0, H125&gt;0)),"Infinite",IF(H124=0,0,H125/H124))</f>
        <v>0</v>
      </c>
      <c r="I126" s="208"/>
      <c r="J126" s="208"/>
      <c r="K126" s="58"/>
      <c r="L126" s="37"/>
    </row>
    <row r="127" spans="2:12" ht="17" thickTop="1">
      <c r="B127" s="72"/>
      <c r="C127" s="30"/>
      <c r="D127" s="30"/>
      <c r="E127" s="32"/>
      <c r="F127" s="30"/>
      <c r="G127" s="30"/>
      <c r="H127" s="32"/>
      <c r="I127" s="30"/>
      <c r="J127" s="30"/>
      <c r="K127" s="58"/>
      <c r="L127" s="37"/>
    </row>
    <row r="128" spans="2:12">
      <c r="B128" s="95"/>
      <c r="C128" s="139" t="s">
        <v>240</v>
      </c>
      <c r="D128" s="155"/>
      <c r="E128" s="349" t="e">
        <f>'Main activity heat plants'!E39</f>
        <v>#DIV/0!</v>
      </c>
      <c r="F128" s="153"/>
      <c r="G128" s="153"/>
      <c r="H128" s="349">
        <f>'Main activity heat plants'!H39</f>
        <v>0</v>
      </c>
      <c r="I128" s="155"/>
      <c r="J128" s="155"/>
      <c r="K128" s="58"/>
      <c r="L128" s="37"/>
    </row>
    <row r="129" spans="2:12">
      <c r="B129" s="95"/>
      <c r="C129" s="87" t="s">
        <v>241</v>
      </c>
      <c r="D129" s="222"/>
      <c r="E129" s="349">
        <f>'Fuel aggregation HP'!E48</f>
        <v>0</v>
      </c>
      <c r="F129" s="153"/>
      <c r="G129" s="153"/>
      <c r="H129" s="349">
        <f>'Fuel aggregation HP'!H48</f>
        <v>0</v>
      </c>
      <c r="I129" s="222"/>
      <c r="J129" s="155"/>
      <c r="K129" s="58"/>
      <c r="L129" s="37"/>
    </row>
    <row r="130" spans="2:12">
      <c r="B130" s="95"/>
      <c r="C130" s="87" t="s">
        <v>293</v>
      </c>
      <c r="D130" s="30"/>
      <c r="E130" s="350" t="e">
        <f>E128-E129</f>
        <v>#DIV/0!</v>
      </c>
      <c r="F130" s="308"/>
      <c r="G130" s="308"/>
      <c r="H130" s="350">
        <f>H128-H129</f>
        <v>0</v>
      </c>
      <c r="I130" s="30"/>
      <c r="J130" s="30"/>
      <c r="K130" s="58"/>
      <c r="L130" s="37"/>
    </row>
    <row r="131" spans="2:12" ht="17" thickBot="1">
      <c r="B131" s="95"/>
      <c r="C131" s="223" t="s">
        <v>294</v>
      </c>
      <c r="D131" s="208"/>
      <c r="E131" s="429" t="e">
        <f>IF((AND(E129=0, E130&gt;0)),"Infinite",IF(E129=0,0,E130/E129))</f>
        <v>#DIV/0!</v>
      </c>
      <c r="F131" s="310"/>
      <c r="G131" s="310"/>
      <c r="H131" s="307">
        <f>IF((AND(H129=0, H130&gt;0)),"Infinite",IF(H129=0,0,H130/H129))</f>
        <v>0</v>
      </c>
      <c r="I131" s="208"/>
      <c r="J131" s="208"/>
      <c r="K131" s="58"/>
      <c r="L131" s="37"/>
    </row>
    <row r="132" spans="2:12" ht="17" thickTop="1">
      <c r="B132" s="140"/>
      <c r="C132" s="30"/>
      <c r="D132" s="153"/>
      <c r="E132" s="154"/>
      <c r="F132" s="153"/>
      <c r="G132" s="153"/>
      <c r="H132" s="154"/>
      <c r="I132" s="153"/>
      <c r="J132" s="153"/>
      <c r="K132" s="58"/>
      <c r="L132" s="37"/>
    </row>
    <row r="133" spans="2:12">
      <c r="B133" s="72"/>
      <c r="C133" s="87"/>
      <c r="D133" s="153"/>
      <c r="E133" s="32"/>
      <c r="F133" s="30"/>
      <c r="G133" s="30"/>
      <c r="H133" s="32"/>
      <c r="I133" s="153"/>
      <c r="J133" s="30"/>
      <c r="K133" s="58"/>
      <c r="L133" s="37"/>
    </row>
    <row r="134" spans="2:12">
      <c r="B134" s="72"/>
      <c r="C134" s="30"/>
      <c r="D134" s="30"/>
      <c r="E134" s="32"/>
      <c r="F134" s="30"/>
      <c r="G134" s="30"/>
      <c r="H134" s="32"/>
      <c r="I134" s="30"/>
      <c r="J134" s="30"/>
      <c r="K134" s="58"/>
      <c r="L134" s="37"/>
    </row>
    <row r="135" spans="2:12">
      <c r="B135" s="72"/>
      <c r="C135" s="139" t="s">
        <v>242</v>
      </c>
      <c r="D135" s="155"/>
      <c r="E135" s="349" t="e">
        <f>'Main activity heat plants'!E43</f>
        <v>#DIV/0!</v>
      </c>
      <c r="F135" s="153"/>
      <c r="G135" s="153"/>
      <c r="H135" s="349">
        <f>'Main activity heat plants'!H43</f>
        <v>0</v>
      </c>
      <c r="I135" s="155"/>
      <c r="J135" s="155"/>
      <c r="K135" s="58"/>
      <c r="L135" s="37"/>
    </row>
    <row r="136" spans="2:12">
      <c r="B136" s="72"/>
      <c r="C136" s="87" t="s">
        <v>243</v>
      </c>
      <c r="D136" s="222"/>
      <c r="E136" s="349">
        <f>'Fuel aggregation HP'!E50</f>
        <v>0</v>
      </c>
      <c r="F136" s="153"/>
      <c r="G136" s="153"/>
      <c r="H136" s="349">
        <f>'Fuel aggregation HP'!H50</f>
        <v>0</v>
      </c>
      <c r="I136" s="222"/>
      <c r="J136" s="155"/>
      <c r="K136" s="58"/>
      <c r="L136" s="37"/>
    </row>
    <row r="137" spans="2:12">
      <c r="B137" s="72"/>
      <c r="C137" s="87" t="s">
        <v>293</v>
      </c>
      <c r="D137" s="30"/>
      <c r="E137" s="350" t="e">
        <f>E135-E136</f>
        <v>#DIV/0!</v>
      </c>
      <c r="F137" s="308"/>
      <c r="G137" s="308"/>
      <c r="H137" s="350">
        <f>H135-H136</f>
        <v>0</v>
      </c>
      <c r="I137" s="30"/>
      <c r="J137" s="30"/>
      <c r="K137" s="58"/>
      <c r="L137" s="37"/>
    </row>
    <row r="138" spans="2:12" ht="17" thickBot="1">
      <c r="B138" s="72"/>
      <c r="C138" s="223" t="s">
        <v>294</v>
      </c>
      <c r="D138" s="208"/>
      <c r="E138" s="429" t="e">
        <f>IF((AND(E136=0, E137&gt;0)),"Infinite",IF(E136=0,0,E137/E136))</f>
        <v>#DIV/0!</v>
      </c>
      <c r="F138" s="310"/>
      <c r="G138" s="310"/>
      <c r="H138" s="307">
        <f>IF((AND(H136=0, H137&gt;0)),"Infinite",IF(H136=0,0,H137/H136))</f>
        <v>0</v>
      </c>
      <c r="I138" s="208"/>
      <c r="J138" s="208"/>
      <c r="K138" s="58"/>
      <c r="L138" s="37"/>
    </row>
    <row r="139" spans="2:12" ht="18" thickTop="1" thickBot="1">
      <c r="B139" s="79"/>
      <c r="C139" s="224"/>
      <c r="D139" s="159"/>
      <c r="E139" s="39"/>
      <c r="F139" s="39"/>
      <c r="G139" s="39"/>
      <c r="H139" s="39"/>
      <c r="I139" s="159"/>
      <c r="J139" s="39"/>
      <c r="K139" s="101"/>
      <c r="L139" s="40"/>
    </row>
  </sheetData>
  <mergeCells count="1">
    <mergeCell ref="B5:E5"/>
  </mergeCells>
  <phoneticPr fontId="27" type="noConversion"/>
  <conditionalFormatting sqref="H96 H101 H106 H111 H116 H121">
    <cfRule type="cellIs" dxfId="31" priority="37" operator="notBetween">
      <formula>-0.05</formula>
      <formula>0.05</formula>
    </cfRule>
  </conditionalFormatting>
  <conditionalFormatting sqref="E14">
    <cfRule type="cellIs" dxfId="30" priority="36" operator="between">
      <formula>-0.05</formula>
      <formula>0.05</formula>
    </cfRule>
  </conditionalFormatting>
  <conditionalFormatting sqref="E19">
    <cfRule type="cellIs" dxfId="29" priority="35" operator="between">
      <formula>-0.05</formula>
      <formula>0.05</formula>
    </cfRule>
  </conditionalFormatting>
  <conditionalFormatting sqref="E24">
    <cfRule type="cellIs" dxfId="28" priority="34" operator="between">
      <formula>-0.05</formula>
      <formula>0.05</formula>
    </cfRule>
  </conditionalFormatting>
  <conditionalFormatting sqref="E29">
    <cfRule type="cellIs" dxfId="27" priority="33" operator="between">
      <formula>-0.05</formula>
      <formula>0.05</formula>
    </cfRule>
  </conditionalFormatting>
  <conditionalFormatting sqref="E34">
    <cfRule type="cellIs" dxfId="26" priority="32" operator="between">
      <formula>-0.05</formula>
      <formula>0.05</formula>
    </cfRule>
  </conditionalFormatting>
  <conditionalFormatting sqref="E39">
    <cfRule type="cellIs" dxfId="25" priority="31" operator="between">
      <formula>-0.05</formula>
      <formula>0.05</formula>
    </cfRule>
  </conditionalFormatting>
  <conditionalFormatting sqref="E44">
    <cfRule type="cellIs" dxfId="24" priority="30" operator="between">
      <formula>-0.05</formula>
      <formula>0.05</formula>
    </cfRule>
  </conditionalFormatting>
  <conditionalFormatting sqref="E49">
    <cfRule type="cellIs" dxfId="23" priority="29" operator="between">
      <formula>-0.05</formula>
      <formula>0.05</formula>
    </cfRule>
  </conditionalFormatting>
  <conditionalFormatting sqref="E54">
    <cfRule type="cellIs" dxfId="22" priority="28" operator="between">
      <formula>-0.05</formula>
      <formula>0.05</formula>
    </cfRule>
  </conditionalFormatting>
  <conditionalFormatting sqref="E59">
    <cfRule type="cellIs" dxfId="21" priority="27" operator="between">
      <formula>-0.05</formula>
      <formula>0.05</formula>
    </cfRule>
  </conditionalFormatting>
  <conditionalFormatting sqref="E64">
    <cfRule type="cellIs" dxfId="20" priority="26" operator="between">
      <formula>-0.05</formula>
      <formula>0.05</formula>
    </cfRule>
  </conditionalFormatting>
  <conditionalFormatting sqref="E69">
    <cfRule type="cellIs" dxfId="19" priority="25" operator="between">
      <formula>-0.05</formula>
      <formula>0.05</formula>
    </cfRule>
  </conditionalFormatting>
  <conditionalFormatting sqref="E74">
    <cfRule type="cellIs" dxfId="18" priority="24" operator="between">
      <formula>-0.05</formula>
      <formula>0.05</formula>
    </cfRule>
  </conditionalFormatting>
  <conditionalFormatting sqref="E79">
    <cfRule type="cellIs" dxfId="17" priority="23" operator="between">
      <formula>-0.05</formula>
      <formula>0.05</formula>
    </cfRule>
  </conditionalFormatting>
  <conditionalFormatting sqref="E90">
    <cfRule type="cellIs" dxfId="16" priority="22" operator="between">
      <formula>-0.05</formula>
      <formula>0.05</formula>
    </cfRule>
  </conditionalFormatting>
  <conditionalFormatting sqref="E138">
    <cfRule type="cellIs" dxfId="15" priority="11"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84">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A1:O59"/>
  <sheetViews>
    <sheetView workbookViewId="0">
      <pane xSplit="3" ySplit="9" topLeftCell="D10" activePane="bottomRight" state="frozen"/>
      <selection pane="topRight" activeCell="D1" sqref="D1"/>
      <selection pane="bottomLeft" activeCell="A10" sqref="A10"/>
      <selection pane="bottomRight" activeCell="L58" sqref="L58"/>
    </sheetView>
  </sheetViews>
  <sheetFormatPr baseColWidth="10" defaultRowHeight="16"/>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1">
      <c r="A2" s="9"/>
      <c r="B2" s="86" t="s">
        <v>270</v>
      </c>
      <c r="C2" s="9"/>
      <c r="D2" s="9"/>
      <c r="E2" s="9"/>
    </row>
    <row r="3" spans="1:15">
      <c r="A3" s="9"/>
      <c r="D3" s="9"/>
      <c r="E3" s="9"/>
    </row>
    <row r="4" spans="1:15">
      <c r="A4" s="9"/>
      <c r="B4" s="3" t="s">
        <v>39</v>
      </c>
      <c r="C4" s="4"/>
      <c r="D4" s="4"/>
      <c r="E4" s="5"/>
    </row>
    <row r="5" spans="1:15" ht="16" customHeight="1">
      <c r="A5" s="9"/>
      <c r="B5" s="141" t="s">
        <v>756</v>
      </c>
      <c r="C5" s="11"/>
      <c r="D5" s="11"/>
      <c r="E5" s="12"/>
    </row>
    <row r="6" spans="1:15" ht="17" thickBot="1"/>
    <row r="7" spans="1:15">
      <c r="B7" s="69" t="s">
        <v>227</v>
      </c>
      <c r="C7" s="89"/>
      <c r="D7" s="89"/>
      <c r="E7" s="89"/>
      <c r="F7" s="89"/>
      <c r="G7" s="89"/>
      <c r="H7" s="89"/>
      <c r="I7" s="89"/>
      <c r="J7" s="89"/>
      <c r="K7" s="89"/>
      <c r="L7" s="89"/>
      <c r="M7" s="89"/>
      <c r="N7" s="89"/>
      <c r="O7" s="71"/>
    </row>
    <row r="8" spans="1:15">
      <c r="B8" s="72"/>
      <c r="C8" s="9"/>
      <c r="D8" s="9"/>
      <c r="E8" s="9"/>
      <c r="F8" s="9"/>
      <c r="G8" s="9"/>
      <c r="H8" s="9"/>
      <c r="I8" s="9"/>
      <c r="J8" s="9"/>
      <c r="K8" s="9"/>
      <c r="L8" s="9"/>
      <c r="M8" s="9"/>
      <c r="N8" s="9"/>
      <c r="O8" s="73"/>
    </row>
    <row r="9" spans="1:15" ht="30" customHeight="1">
      <c r="B9" s="98" t="s">
        <v>31</v>
      </c>
      <c r="C9" s="82" t="s">
        <v>261</v>
      </c>
      <c r="D9" s="29" t="s">
        <v>637</v>
      </c>
      <c r="E9" s="28" t="s">
        <v>638</v>
      </c>
      <c r="F9" s="102"/>
      <c r="G9" s="102"/>
      <c r="H9" s="28" t="s">
        <v>639</v>
      </c>
      <c r="I9" s="102"/>
      <c r="J9" s="102"/>
      <c r="K9" s="11"/>
      <c r="L9" s="188" t="s">
        <v>268</v>
      </c>
      <c r="M9" s="167" t="s">
        <v>374</v>
      </c>
      <c r="N9" s="167" t="s">
        <v>299</v>
      </c>
      <c r="O9" s="78"/>
    </row>
    <row r="10" spans="1:15">
      <c r="B10" s="95" t="s">
        <v>385</v>
      </c>
      <c r="C10" s="9"/>
      <c r="D10" s="9"/>
      <c r="E10" s="9"/>
      <c r="F10" s="9"/>
      <c r="G10" s="9"/>
      <c r="H10" s="9"/>
      <c r="I10" s="9"/>
      <c r="J10" s="9"/>
      <c r="K10" s="9"/>
      <c r="L10" s="15"/>
      <c r="M10" s="9"/>
      <c r="N10" s="9"/>
      <c r="O10" s="73"/>
    </row>
    <row r="11" spans="1:15">
      <c r="B11" s="95"/>
      <c r="C11" s="30" t="s">
        <v>372</v>
      </c>
      <c r="D11" s="349">
        <f>'Main activity power plants'!D31</f>
        <v>0</v>
      </c>
      <c r="E11" s="349" t="e">
        <f>'Main activity power plants'!E31</f>
        <v>#DIV/0!</v>
      </c>
      <c r="F11" s="349"/>
      <c r="G11" s="349"/>
      <c r="H11" s="405" t="s">
        <v>686</v>
      </c>
      <c r="I11" s="30"/>
      <c r="J11" s="30"/>
      <c r="K11" s="30"/>
      <c r="L11" s="368">
        <f>Dashboard!E61</f>
        <v>0</v>
      </c>
      <c r="M11" s="350" t="e">
        <f>D11/kWh_MJ_conversion/L11*1000</f>
        <v>#DIV/0!</v>
      </c>
      <c r="N11" s="405" t="s">
        <v>686</v>
      </c>
      <c r="O11" s="73"/>
    </row>
    <row r="12" spans="1:15">
      <c r="B12" s="72"/>
      <c r="C12" s="30" t="s">
        <v>348</v>
      </c>
      <c r="D12" s="349">
        <f>'Main activity power plants'!D34</f>
        <v>0</v>
      </c>
      <c r="E12" s="349" t="e">
        <f>'Main activity power plants'!E34</f>
        <v>#DIV/0!</v>
      </c>
      <c r="F12" s="349"/>
      <c r="G12" s="349"/>
      <c r="H12" s="405" t="s">
        <v>686</v>
      </c>
      <c r="I12" s="30"/>
      <c r="J12" s="30"/>
      <c r="K12" s="30"/>
      <c r="L12" s="368">
        <f>Dashboard!E62</f>
        <v>0</v>
      </c>
      <c r="M12" s="350" t="e">
        <f t="shared" ref="M12:M36" si="0">D12/kWh_MJ_conversion/L12*1000</f>
        <v>#DIV/0!</v>
      </c>
      <c r="N12" s="405" t="s">
        <v>686</v>
      </c>
      <c r="O12" s="73"/>
    </row>
    <row r="13" spans="1:15">
      <c r="B13" s="72"/>
      <c r="C13" s="30" t="s">
        <v>349</v>
      </c>
      <c r="D13" s="349">
        <f>'Main activity power plants'!D37</f>
        <v>0</v>
      </c>
      <c r="E13" s="349" t="e">
        <f>'Main activity power plants'!E37</f>
        <v>#DIV/0!</v>
      </c>
      <c r="F13" s="349"/>
      <c r="G13" s="349"/>
      <c r="H13" s="405" t="s">
        <v>686</v>
      </c>
      <c r="I13" s="30"/>
      <c r="J13" s="30"/>
      <c r="K13" s="30"/>
      <c r="L13" s="368">
        <f>Dashboard!E63</f>
        <v>0</v>
      </c>
      <c r="M13" s="350" t="e">
        <f t="shared" si="0"/>
        <v>#DIV/0!</v>
      </c>
      <c r="N13" s="405" t="s">
        <v>686</v>
      </c>
      <c r="O13" s="73"/>
    </row>
    <row r="14" spans="1:15">
      <c r="B14" s="72"/>
      <c r="C14" s="30" t="s">
        <v>350</v>
      </c>
      <c r="D14" s="349">
        <f>'Main activity power plants'!D40</f>
        <v>0</v>
      </c>
      <c r="E14" s="349" t="e">
        <f>'Main activity power plants'!E40</f>
        <v>#DIV/0!</v>
      </c>
      <c r="F14" s="349"/>
      <c r="G14" s="349"/>
      <c r="H14" s="405" t="s">
        <v>686</v>
      </c>
      <c r="I14" s="30"/>
      <c r="J14" s="30"/>
      <c r="K14" s="30"/>
      <c r="L14" s="368">
        <f>Dashboard!E64</f>
        <v>0</v>
      </c>
      <c r="M14" s="350" t="e">
        <f t="shared" si="0"/>
        <v>#DIV/0!</v>
      </c>
      <c r="N14" s="405" t="s">
        <v>686</v>
      </c>
      <c r="O14" s="73"/>
    </row>
    <row r="15" spans="1:15">
      <c r="B15" s="72"/>
      <c r="C15" s="30" t="s">
        <v>351</v>
      </c>
      <c r="D15" s="349">
        <f>'Main activity power plants'!D43</f>
        <v>0</v>
      </c>
      <c r="E15" s="349" t="e">
        <f>'Main activity power plants'!E43</f>
        <v>#DIV/0!</v>
      </c>
      <c r="F15" s="349"/>
      <c r="G15" s="349"/>
      <c r="H15" s="405" t="s">
        <v>686</v>
      </c>
      <c r="I15" s="30"/>
      <c r="J15" s="30"/>
      <c r="K15" s="30"/>
      <c r="L15" s="368">
        <f>Dashboard!E65</f>
        <v>0</v>
      </c>
      <c r="M15" s="350" t="e">
        <f t="shared" si="0"/>
        <v>#DIV/0!</v>
      </c>
      <c r="N15" s="405" t="s">
        <v>686</v>
      </c>
      <c r="O15" s="73"/>
    </row>
    <row r="16" spans="1:15">
      <c r="B16" s="72"/>
      <c r="C16" s="30" t="s">
        <v>352</v>
      </c>
      <c r="D16" s="349">
        <f>'Main activity power plants'!D46</f>
        <v>0</v>
      </c>
      <c r="E16" s="349" t="e">
        <f>'Main activity power plants'!E46</f>
        <v>#DIV/0!</v>
      </c>
      <c r="F16" s="349"/>
      <c r="G16" s="349"/>
      <c r="H16" s="405" t="s">
        <v>686</v>
      </c>
      <c r="I16" s="30"/>
      <c r="J16" s="30"/>
      <c r="K16" s="30"/>
      <c r="L16" s="368">
        <f>Dashboard!E66</f>
        <v>0</v>
      </c>
      <c r="M16" s="350" t="e">
        <f t="shared" si="0"/>
        <v>#DIV/0!</v>
      </c>
      <c r="N16" s="405" t="s">
        <v>686</v>
      </c>
      <c r="O16" s="73"/>
    </row>
    <row r="17" spans="2:15">
      <c r="B17" s="72"/>
      <c r="C17" s="30" t="s">
        <v>353</v>
      </c>
      <c r="D17" s="349">
        <f>'Main activity power plants'!D49</f>
        <v>0</v>
      </c>
      <c r="E17" s="349" t="e">
        <f>'Main activity power plants'!E49</f>
        <v>#DIV/0!</v>
      </c>
      <c r="F17" s="349"/>
      <c r="G17" s="349"/>
      <c r="H17" s="405" t="s">
        <v>686</v>
      </c>
      <c r="I17" s="30"/>
      <c r="J17" s="30"/>
      <c r="K17" s="30"/>
      <c r="L17" s="368">
        <f>Dashboard!E68</f>
        <v>0</v>
      </c>
      <c r="M17" s="350" t="e">
        <f t="shared" si="0"/>
        <v>#DIV/0!</v>
      </c>
      <c r="N17" s="405" t="s">
        <v>686</v>
      </c>
      <c r="O17" s="73"/>
    </row>
    <row r="18" spans="2:15">
      <c r="B18" s="72"/>
      <c r="C18" s="30" t="s">
        <v>354</v>
      </c>
      <c r="D18" s="349">
        <f>'Main activity power plants'!D52</f>
        <v>0</v>
      </c>
      <c r="E18" s="349" t="e">
        <f>'Main activity power plants'!E52</f>
        <v>#DIV/0!</v>
      </c>
      <c r="F18" s="349"/>
      <c r="G18" s="349"/>
      <c r="H18" s="405" t="s">
        <v>686</v>
      </c>
      <c r="I18" s="30"/>
      <c r="J18" s="30"/>
      <c r="K18" s="30"/>
      <c r="L18" s="368">
        <f>Dashboard!E69</f>
        <v>0</v>
      </c>
      <c r="M18" s="350" t="e">
        <f t="shared" si="0"/>
        <v>#DIV/0!</v>
      </c>
      <c r="N18" s="405" t="s">
        <v>686</v>
      </c>
      <c r="O18" s="73"/>
    </row>
    <row r="19" spans="2:15">
      <c r="B19" s="72"/>
      <c r="C19" s="30" t="s">
        <v>727</v>
      </c>
      <c r="D19" s="349">
        <f>'Main activity power plants'!D57</f>
        <v>0</v>
      </c>
      <c r="E19" s="349" t="e">
        <f>'Main activity power plants'!E57</f>
        <v>#DIV/0!</v>
      </c>
      <c r="F19" s="349"/>
      <c r="G19" s="349"/>
      <c r="H19" s="405" t="s">
        <v>686</v>
      </c>
      <c r="I19" s="30"/>
      <c r="J19" s="30"/>
      <c r="K19" s="30"/>
      <c r="L19" s="368">
        <f>Dashboard!E74</f>
        <v>0</v>
      </c>
      <c r="M19" s="350" t="e">
        <f t="shared" si="0"/>
        <v>#DIV/0!</v>
      </c>
      <c r="N19" s="405"/>
      <c r="O19" s="73"/>
    </row>
    <row r="20" spans="2:15">
      <c r="B20" s="72"/>
      <c r="C20" s="30" t="s">
        <v>355</v>
      </c>
      <c r="D20" s="349">
        <f>'Main activity power plants'!D62</f>
        <v>0</v>
      </c>
      <c r="E20" s="349" t="e">
        <f>'Main activity power plants'!E62</f>
        <v>#DIV/0!</v>
      </c>
      <c r="F20" s="349"/>
      <c r="G20" s="349"/>
      <c r="H20" s="405" t="s">
        <v>686</v>
      </c>
      <c r="I20" s="30"/>
      <c r="J20" s="30"/>
      <c r="K20" s="30"/>
      <c r="L20" s="368">
        <f>Dashboard!E71</f>
        <v>0</v>
      </c>
      <c r="M20" s="350" t="e">
        <f t="shared" si="0"/>
        <v>#DIV/0!</v>
      </c>
      <c r="N20" s="405" t="s">
        <v>686</v>
      </c>
      <c r="O20" s="73"/>
    </row>
    <row r="21" spans="2:15">
      <c r="B21" s="72"/>
      <c r="C21" s="30" t="s">
        <v>356</v>
      </c>
      <c r="D21" s="349">
        <f>'Main activity power plants'!D67</f>
        <v>0</v>
      </c>
      <c r="E21" s="349" t="e">
        <f>'Main activity power plants'!E67</f>
        <v>#DIV/0!</v>
      </c>
      <c r="F21" s="349"/>
      <c r="G21" s="349"/>
      <c r="H21" s="405" t="s">
        <v>686</v>
      </c>
      <c r="I21" s="30"/>
      <c r="J21" s="30"/>
      <c r="K21" s="30"/>
      <c r="L21" s="368">
        <f>Dashboard!E72</f>
        <v>0</v>
      </c>
      <c r="M21" s="350" t="e">
        <f t="shared" si="0"/>
        <v>#DIV/0!</v>
      </c>
      <c r="N21" s="405" t="s">
        <v>686</v>
      </c>
      <c r="O21" s="73"/>
    </row>
    <row r="22" spans="2:15">
      <c r="B22" s="72"/>
      <c r="C22" s="30" t="s">
        <v>357</v>
      </c>
      <c r="D22" s="349">
        <f>'Main activity power plants'!D72</f>
        <v>0</v>
      </c>
      <c r="E22" s="349" t="e">
        <f>'Main activity power plants'!E72</f>
        <v>#DIV/0!</v>
      </c>
      <c r="F22" s="349"/>
      <c r="G22" s="349"/>
      <c r="H22" s="405" t="s">
        <v>686</v>
      </c>
      <c r="I22" s="30"/>
      <c r="J22" s="30"/>
      <c r="K22" s="30"/>
      <c r="L22" s="368">
        <f>Dashboard!E73</f>
        <v>0</v>
      </c>
      <c r="M22" s="350" t="e">
        <f t="shared" si="0"/>
        <v>#DIV/0!</v>
      </c>
      <c r="N22" s="405" t="s">
        <v>686</v>
      </c>
      <c r="O22" s="73"/>
    </row>
    <row r="23" spans="2:15">
      <c r="B23" s="72"/>
      <c r="C23" s="30" t="s">
        <v>358</v>
      </c>
      <c r="D23" s="349">
        <f>'Main activity power plants'!D77</f>
        <v>0</v>
      </c>
      <c r="E23" s="349" t="e">
        <f>'Main activity power plants'!E77</f>
        <v>#DIV/0!</v>
      </c>
      <c r="F23" s="349"/>
      <c r="G23" s="349"/>
      <c r="H23" s="405" t="s">
        <v>686</v>
      </c>
      <c r="I23" s="30"/>
      <c r="J23" s="30"/>
      <c r="K23" s="30"/>
      <c r="L23" s="368">
        <f>Dashboard!E75</f>
        <v>0</v>
      </c>
      <c r="M23" s="350" t="e">
        <f t="shared" si="0"/>
        <v>#DIV/0!</v>
      </c>
      <c r="N23" s="405" t="s">
        <v>686</v>
      </c>
      <c r="O23" s="73"/>
    </row>
    <row r="24" spans="2:15">
      <c r="B24" s="72"/>
      <c r="C24" s="30" t="s">
        <v>359</v>
      </c>
      <c r="D24" s="349">
        <f>'Main activity power plants'!D80</f>
        <v>0</v>
      </c>
      <c r="E24" s="349" t="e">
        <f>'Main activity power plants'!E80</f>
        <v>#DIV/0!</v>
      </c>
      <c r="F24" s="349"/>
      <c r="G24" s="349"/>
      <c r="H24" s="405" t="s">
        <v>686</v>
      </c>
      <c r="I24" s="30"/>
      <c r="J24" s="30"/>
      <c r="K24" s="30"/>
      <c r="L24" s="368">
        <f>Dashboard!E92</f>
        <v>0</v>
      </c>
      <c r="M24" s="350" t="e">
        <f t="shared" si="0"/>
        <v>#DIV/0!</v>
      </c>
      <c r="N24" s="405" t="s">
        <v>686</v>
      </c>
      <c r="O24" s="73"/>
    </row>
    <row r="25" spans="2:15">
      <c r="B25" s="72"/>
      <c r="C25" s="30" t="s">
        <v>360</v>
      </c>
      <c r="D25" s="349">
        <f>'Main activity power plants'!D83</f>
        <v>0</v>
      </c>
      <c r="E25" s="349" t="e">
        <f>'Main activity power plants'!E83</f>
        <v>#DIV/0!</v>
      </c>
      <c r="F25" s="349"/>
      <c r="G25" s="349"/>
      <c r="H25" s="405" t="s">
        <v>686</v>
      </c>
      <c r="I25" s="30"/>
      <c r="J25" s="30"/>
      <c r="K25" s="30"/>
      <c r="L25" s="368">
        <f>Dashboard!E93</f>
        <v>0</v>
      </c>
      <c r="M25" s="350" t="e">
        <f t="shared" si="0"/>
        <v>#DIV/0!</v>
      </c>
      <c r="N25" s="405" t="s">
        <v>686</v>
      </c>
      <c r="O25" s="73"/>
    </row>
    <row r="26" spans="2:15">
      <c r="B26" s="72"/>
      <c r="C26" s="30" t="s">
        <v>361</v>
      </c>
      <c r="D26" s="349">
        <f>'Main activity power plants'!D88</f>
        <v>0</v>
      </c>
      <c r="E26" s="349" t="e">
        <f>'Main activity power plants'!E88</f>
        <v>#DIV/0!</v>
      </c>
      <c r="F26" s="349"/>
      <c r="G26" s="349"/>
      <c r="H26" s="405" t="s">
        <v>686</v>
      </c>
      <c r="I26" s="30"/>
      <c r="J26" s="30"/>
      <c r="K26" s="30"/>
      <c r="L26" s="368">
        <f>Dashboard!E94</f>
        <v>0</v>
      </c>
      <c r="M26" s="350" t="e">
        <f t="shared" si="0"/>
        <v>#DIV/0!</v>
      </c>
      <c r="N26" s="405" t="s">
        <v>686</v>
      </c>
      <c r="O26" s="73"/>
    </row>
    <row r="27" spans="2:15">
      <c r="B27" s="72"/>
      <c r="C27" s="30" t="s">
        <v>318</v>
      </c>
      <c r="D27" s="349">
        <f>'Main activity power plants'!D91</f>
        <v>0</v>
      </c>
      <c r="E27" s="349" t="e">
        <f>'Main activity power plants'!E91</f>
        <v>#DIV/0!</v>
      </c>
      <c r="F27" s="349"/>
      <c r="G27" s="349"/>
      <c r="H27" s="405" t="s">
        <v>686</v>
      </c>
      <c r="I27" s="30"/>
      <c r="J27" s="30"/>
      <c r="K27" s="30"/>
      <c r="L27" s="368">
        <f>Dashboard!E77</f>
        <v>0</v>
      </c>
      <c r="M27" s="350" t="e">
        <f t="shared" si="0"/>
        <v>#DIV/0!</v>
      </c>
      <c r="N27" s="405" t="s">
        <v>686</v>
      </c>
      <c r="O27" s="73"/>
    </row>
    <row r="28" spans="2:15">
      <c r="B28" s="72"/>
      <c r="C28" s="30" t="s">
        <v>319</v>
      </c>
      <c r="D28" s="349">
        <f>'Main activity power plants'!D94</f>
        <v>0</v>
      </c>
      <c r="E28" s="349" t="e">
        <f>'Main activity power plants'!E94</f>
        <v>#DIV/0!</v>
      </c>
      <c r="F28" s="349"/>
      <c r="G28" s="349"/>
      <c r="H28" s="405" t="s">
        <v>686</v>
      </c>
      <c r="I28" s="30"/>
      <c r="J28" s="30"/>
      <c r="K28" s="30"/>
      <c r="L28" s="368">
        <f>Dashboard!E78</f>
        <v>0</v>
      </c>
      <c r="M28" s="350" t="e">
        <f t="shared" si="0"/>
        <v>#DIV/0!</v>
      </c>
      <c r="N28" s="405" t="s">
        <v>686</v>
      </c>
      <c r="O28" s="73"/>
    </row>
    <row r="29" spans="2:15">
      <c r="B29" s="72"/>
      <c r="C29" s="30" t="s">
        <v>315</v>
      </c>
      <c r="D29" s="349">
        <f>'Main activity power plants'!D97</f>
        <v>0</v>
      </c>
      <c r="E29" s="349" t="e">
        <f>'Main activity power plants'!E97</f>
        <v>#DIV/0!</v>
      </c>
      <c r="F29" s="349"/>
      <c r="G29" s="349"/>
      <c r="H29" s="405" t="s">
        <v>686</v>
      </c>
      <c r="I29" s="30"/>
      <c r="J29" s="30"/>
      <c r="K29" s="30"/>
      <c r="L29" s="368">
        <f>Dashboard!E80</f>
        <v>0</v>
      </c>
      <c r="M29" s="350" t="e">
        <f t="shared" si="0"/>
        <v>#DIV/0!</v>
      </c>
      <c r="N29" s="405" t="s">
        <v>686</v>
      </c>
      <c r="O29" s="73"/>
    </row>
    <row r="30" spans="2:15">
      <c r="B30" s="72"/>
      <c r="C30" s="30" t="s">
        <v>311</v>
      </c>
      <c r="D30" s="349">
        <f>'Main activity power plants'!D100</f>
        <v>0</v>
      </c>
      <c r="E30" s="349" t="e">
        <f>'Main activity power plants'!E100</f>
        <v>#DIV/0!</v>
      </c>
      <c r="F30" s="349"/>
      <c r="G30" s="349"/>
      <c r="H30" s="405" t="s">
        <v>686</v>
      </c>
      <c r="I30" s="30"/>
      <c r="J30" s="30"/>
      <c r="K30" s="30"/>
      <c r="L30" s="368">
        <f>Dashboard!E81</f>
        <v>0</v>
      </c>
      <c r="M30" s="350" t="e">
        <f t="shared" si="0"/>
        <v>#DIV/0!</v>
      </c>
      <c r="N30" s="405" t="s">
        <v>686</v>
      </c>
      <c r="O30" s="73"/>
    </row>
    <row r="31" spans="2:15">
      <c r="B31" s="72"/>
      <c r="C31" s="30" t="s">
        <v>191</v>
      </c>
      <c r="D31" s="349">
        <f>'Main activity power plants'!D103</f>
        <v>0</v>
      </c>
      <c r="E31" s="349" t="e">
        <f>'Main activity power plants'!E103</f>
        <v>#DIV/0!</v>
      </c>
      <c r="F31" s="349"/>
      <c r="G31" s="349"/>
      <c r="H31" s="405" t="s">
        <v>686</v>
      </c>
      <c r="I31" s="30"/>
      <c r="J31" s="30"/>
      <c r="K31" s="30"/>
      <c r="L31" s="368">
        <f>Dashboard!E95</f>
        <v>0</v>
      </c>
      <c r="M31" s="350" t="e">
        <f t="shared" si="0"/>
        <v>#DIV/0!</v>
      </c>
      <c r="N31" s="405" t="s">
        <v>686</v>
      </c>
      <c r="O31" s="73"/>
    </row>
    <row r="32" spans="2:15">
      <c r="B32" s="72"/>
      <c r="C32" s="30" t="s">
        <v>475</v>
      </c>
      <c r="D32" s="349">
        <f>'Main activity power plants'!D106</f>
        <v>0</v>
      </c>
      <c r="E32" s="349" t="e">
        <f>'Main activity power plants'!E106</f>
        <v>#DIV/0!</v>
      </c>
      <c r="F32" s="349"/>
      <c r="G32" s="349"/>
      <c r="H32" s="405" t="s">
        <v>686</v>
      </c>
      <c r="I32" s="30"/>
      <c r="J32" s="30"/>
      <c r="K32" s="30"/>
      <c r="L32" s="368">
        <f>Dashboard!E83</f>
        <v>0</v>
      </c>
      <c r="M32" s="350" t="e">
        <f t="shared" si="0"/>
        <v>#DIV/0!</v>
      </c>
      <c r="N32" s="405" t="s">
        <v>686</v>
      </c>
      <c r="O32" s="73"/>
    </row>
    <row r="33" spans="2:15">
      <c r="B33" s="72"/>
      <c r="C33" s="30" t="s">
        <v>476</v>
      </c>
      <c r="D33" s="349">
        <f>'Main activity power plants'!D109</f>
        <v>0</v>
      </c>
      <c r="E33" s="349" t="e">
        <f>'Main activity power plants'!E109</f>
        <v>#DIV/0!</v>
      </c>
      <c r="F33" s="349"/>
      <c r="G33" s="349"/>
      <c r="H33" s="405" t="s">
        <v>686</v>
      </c>
      <c r="I33" s="30"/>
      <c r="J33" s="30"/>
      <c r="K33" s="30"/>
      <c r="L33" s="368">
        <f>Dashboard!E86</f>
        <v>0</v>
      </c>
      <c r="M33" s="350" t="e">
        <f t="shared" si="0"/>
        <v>#DIV/0!</v>
      </c>
      <c r="N33" s="405" t="s">
        <v>686</v>
      </c>
      <c r="O33" s="73"/>
    </row>
    <row r="34" spans="2:15">
      <c r="B34" s="72"/>
      <c r="C34" s="30" t="s">
        <v>312</v>
      </c>
      <c r="D34" s="349">
        <f>'Main activity power plants'!D112</f>
        <v>0</v>
      </c>
      <c r="E34" s="349" t="e">
        <f>'Main activity power plants'!E112</f>
        <v>#DIV/0!</v>
      </c>
      <c r="F34" s="349"/>
      <c r="G34" s="349"/>
      <c r="H34" s="405" t="s">
        <v>686</v>
      </c>
      <c r="I34" s="30"/>
      <c r="J34" s="30"/>
      <c r="K34" s="30"/>
      <c r="L34" s="368">
        <f>Dashboard!E88</f>
        <v>0</v>
      </c>
      <c r="M34" s="350" t="e">
        <f t="shared" si="0"/>
        <v>#DIV/0!</v>
      </c>
      <c r="N34" s="405" t="s">
        <v>686</v>
      </c>
      <c r="O34" s="73"/>
    </row>
    <row r="35" spans="2:15">
      <c r="B35" s="72"/>
      <c r="C35" s="30" t="s">
        <v>313</v>
      </c>
      <c r="D35" s="349">
        <f>'Main activity power plants'!D115</f>
        <v>0</v>
      </c>
      <c r="E35" s="349" t="e">
        <f>'Main activity power plants'!E115</f>
        <v>#DIV/0!</v>
      </c>
      <c r="F35" s="349"/>
      <c r="G35" s="349"/>
      <c r="H35" s="405" t="s">
        <v>686</v>
      </c>
      <c r="I35" s="30"/>
      <c r="J35" s="30"/>
      <c r="K35" s="30"/>
      <c r="L35" s="368">
        <f>Dashboard!E89</f>
        <v>0</v>
      </c>
      <c r="M35" s="350" t="e">
        <f t="shared" si="0"/>
        <v>#DIV/0!</v>
      </c>
      <c r="N35" s="405" t="s">
        <v>686</v>
      </c>
      <c r="O35" s="73"/>
    </row>
    <row r="36" spans="2:15">
      <c r="B36" s="72"/>
      <c r="C36" s="30" t="s">
        <v>314</v>
      </c>
      <c r="D36" s="349">
        <f>'Main activity power plants'!D118</f>
        <v>0</v>
      </c>
      <c r="E36" s="349" t="e">
        <f>'Main activity power plants'!E118</f>
        <v>#DIV/0!</v>
      </c>
      <c r="F36" s="349"/>
      <c r="G36" s="349"/>
      <c r="H36" s="405" t="s">
        <v>686</v>
      </c>
      <c r="I36" s="30"/>
      <c r="J36" s="30"/>
      <c r="K36" s="30"/>
      <c r="L36" s="368">
        <f>Dashboard!E90</f>
        <v>0</v>
      </c>
      <c r="M36" s="350" t="e">
        <f t="shared" si="0"/>
        <v>#DIV/0!</v>
      </c>
      <c r="N36" s="405" t="s">
        <v>686</v>
      </c>
      <c r="O36" s="73"/>
    </row>
    <row r="37" spans="2:15" ht="17" thickBot="1">
      <c r="B37" s="72"/>
      <c r="C37" s="208" t="s">
        <v>260</v>
      </c>
      <c r="D37" s="351">
        <f>SUM(D11:D36)</f>
        <v>0</v>
      </c>
      <c r="E37" s="351" t="e">
        <f>SUM(E11:E36)</f>
        <v>#DIV/0!</v>
      </c>
      <c r="F37" s="351"/>
      <c r="G37" s="351"/>
      <c r="H37" s="351"/>
      <c r="I37" s="208"/>
      <c r="J37" s="208"/>
      <c r="K37" s="208"/>
      <c r="L37" s="369"/>
      <c r="M37" s="360" t="e">
        <f>SUM(M11:M36)</f>
        <v>#DIV/0!</v>
      </c>
      <c r="N37" s="390"/>
      <c r="O37" s="73"/>
    </row>
    <row r="38" spans="2:15" ht="17" thickTop="1">
      <c r="B38" s="72"/>
      <c r="C38" s="30"/>
      <c r="D38" s="349"/>
      <c r="E38" s="349"/>
      <c r="F38" s="349"/>
      <c r="G38" s="349"/>
      <c r="H38" s="349"/>
      <c r="I38" s="30"/>
      <c r="J38" s="30"/>
      <c r="K38" s="30"/>
      <c r="L38" s="368"/>
      <c r="M38" s="350"/>
      <c r="N38" s="173"/>
      <c r="O38" s="73"/>
    </row>
    <row r="39" spans="2:15">
      <c r="B39" s="95" t="s">
        <v>64</v>
      </c>
      <c r="C39" s="9"/>
      <c r="D39" s="9"/>
      <c r="E39" s="9"/>
      <c r="F39" s="9"/>
      <c r="G39" s="9"/>
      <c r="H39" s="9"/>
      <c r="I39" s="9"/>
      <c r="J39" s="9"/>
      <c r="K39" s="9"/>
      <c r="L39" s="15"/>
      <c r="M39" s="9"/>
      <c r="N39" s="9"/>
      <c r="O39" s="73"/>
    </row>
    <row r="40" spans="2:15">
      <c r="B40" s="72"/>
      <c r="C40" s="30" t="s">
        <v>719</v>
      </c>
      <c r="D40" s="349" t="e">
        <f>'PV solar'!D14</f>
        <v>#DIV/0!</v>
      </c>
      <c r="E40" s="349" t="e">
        <f>'PV solar'!D15</f>
        <v>#DIV/0!</v>
      </c>
      <c r="F40" s="349"/>
      <c r="G40" s="349"/>
      <c r="H40" s="405"/>
      <c r="I40" s="30"/>
      <c r="J40" s="30"/>
      <c r="K40" s="30"/>
      <c r="L40" s="368">
        <f>Dashboard!E84</f>
        <v>0</v>
      </c>
      <c r="M40" s="350" t="e">
        <f>D40/kWh_MJ_conversion/L40*1000</f>
        <v>#DIV/0!</v>
      </c>
      <c r="N40" s="405" t="s">
        <v>686</v>
      </c>
      <c r="O40" s="73"/>
    </row>
    <row r="41" spans="2:15">
      <c r="B41" s="72"/>
      <c r="C41" s="30" t="s">
        <v>720</v>
      </c>
      <c r="D41" s="349" t="e">
        <f>'PV solar'!D17</f>
        <v>#DIV/0!</v>
      </c>
      <c r="E41" s="349" t="e">
        <f>'PV solar'!D18</f>
        <v>#DIV/0!</v>
      </c>
      <c r="F41" s="349"/>
      <c r="G41" s="349"/>
      <c r="H41" s="405"/>
      <c r="I41" s="30"/>
      <c r="J41" s="30"/>
      <c r="K41" s="30"/>
      <c r="L41" s="368">
        <f>Dashboard!E85</f>
        <v>0</v>
      </c>
      <c r="M41" s="350" t="e">
        <f>D41/kWh_MJ_conversion/L41*1000</f>
        <v>#DIV/0!</v>
      </c>
      <c r="N41" s="405" t="s">
        <v>686</v>
      </c>
      <c r="O41" s="73"/>
    </row>
    <row r="42" spans="2:15" ht="17" thickBot="1">
      <c r="B42" s="79"/>
      <c r="C42" s="80"/>
      <c r="D42" s="352"/>
      <c r="E42" s="352"/>
      <c r="F42" s="352"/>
      <c r="G42" s="352"/>
      <c r="H42" s="352"/>
      <c r="I42" s="80"/>
      <c r="J42" s="80"/>
      <c r="K42" s="80"/>
      <c r="L42" s="124"/>
      <c r="M42" s="391"/>
      <c r="N42" s="391"/>
      <c r="O42" s="81"/>
    </row>
    <row r="43" spans="2:15">
      <c r="B43" s="95" t="s">
        <v>815</v>
      </c>
      <c r="C43" s="8"/>
      <c r="D43" s="353"/>
      <c r="E43" s="353"/>
      <c r="F43" s="353"/>
      <c r="G43" s="353"/>
      <c r="H43" s="353"/>
      <c r="I43" s="9"/>
      <c r="J43" s="9"/>
      <c r="K43" s="9"/>
      <c r="L43" s="15"/>
      <c r="M43" s="392"/>
      <c r="N43" s="392"/>
      <c r="O43" s="73"/>
    </row>
    <row r="44" spans="2:15">
      <c r="B44" s="95"/>
      <c r="C44" s="55" t="s">
        <v>278</v>
      </c>
      <c r="D44" s="405" t="s">
        <v>686</v>
      </c>
      <c r="E44" s="349" t="e">
        <f>'Main activity heat plants'!E14</f>
        <v>#DIV/0!</v>
      </c>
      <c r="F44" s="349"/>
      <c r="G44" s="349"/>
      <c r="H44" s="349">
        <f>'Main activity heat plants'!H14</f>
        <v>0</v>
      </c>
      <c r="I44" s="30"/>
      <c r="J44" s="30"/>
      <c r="K44" s="30"/>
      <c r="L44" s="368">
        <f>Dashboard!E101</f>
        <v>2190</v>
      </c>
      <c r="M44" s="405" t="s">
        <v>686</v>
      </c>
      <c r="N44" s="350">
        <f t="shared" ref="N44:N48" si="1">H44/kWh_MJ_conversion/L44*1000</f>
        <v>0</v>
      </c>
      <c r="O44" s="73"/>
    </row>
    <row r="45" spans="2:15">
      <c r="B45" s="95"/>
      <c r="C45" s="55" t="s">
        <v>280</v>
      </c>
      <c r="D45" s="405" t="s">
        <v>686</v>
      </c>
      <c r="E45" s="349" t="e">
        <f>'Main activity heat plants'!E23</f>
        <v>#DIV/0!</v>
      </c>
      <c r="F45" s="349"/>
      <c r="G45" s="349"/>
      <c r="H45" s="349">
        <f>'Main activity heat plants'!H23</f>
        <v>0</v>
      </c>
      <c r="I45" s="30"/>
      <c r="J45" s="30"/>
      <c r="K45" s="30"/>
      <c r="L45" s="368">
        <f>Dashboard!E103</f>
        <v>2190</v>
      </c>
      <c r="M45" s="405" t="s">
        <v>686</v>
      </c>
      <c r="N45" s="350">
        <f t="shared" si="1"/>
        <v>0</v>
      </c>
      <c r="O45" s="73"/>
    </row>
    <row r="46" spans="2:15">
      <c r="B46" s="95"/>
      <c r="C46" s="55" t="s">
        <v>281</v>
      </c>
      <c r="D46" s="405" t="s">
        <v>686</v>
      </c>
      <c r="E46" s="349" t="e">
        <f>'Main activity heat plants'!E29</f>
        <v>#DIV/0!</v>
      </c>
      <c r="F46" s="349"/>
      <c r="G46" s="349"/>
      <c r="H46" s="349">
        <f>'Main activity heat plants'!H29</f>
        <v>0</v>
      </c>
      <c r="I46" s="30"/>
      <c r="J46" s="30"/>
      <c r="K46" s="30"/>
      <c r="L46" s="368">
        <f>Dashboard!E104</f>
        <v>2190</v>
      </c>
      <c r="M46" s="405" t="s">
        <v>686</v>
      </c>
      <c r="N46" s="350">
        <f t="shared" si="1"/>
        <v>0</v>
      </c>
      <c r="O46" s="73"/>
    </row>
    <row r="47" spans="2:15">
      <c r="B47" s="95"/>
      <c r="C47" s="55" t="s">
        <v>290</v>
      </c>
      <c r="D47" s="405" t="s">
        <v>686</v>
      </c>
      <c r="E47" s="349" t="e">
        <f>'Main activity heat plants'!E36</f>
        <v>#DIV/0!</v>
      </c>
      <c r="F47" s="349"/>
      <c r="G47" s="349"/>
      <c r="H47" s="349">
        <f>'Main activity heat plants'!H36</f>
        <v>0</v>
      </c>
      <c r="I47" s="30"/>
      <c r="J47" s="30"/>
      <c r="K47" s="30"/>
      <c r="L47" s="368">
        <f>Dashboard!E105</f>
        <v>2190</v>
      </c>
      <c r="M47" s="405" t="s">
        <v>686</v>
      </c>
      <c r="N47" s="350">
        <f t="shared" si="1"/>
        <v>0</v>
      </c>
      <c r="O47" s="73"/>
    </row>
    <row r="48" spans="2:15">
      <c r="B48" s="95"/>
      <c r="C48" s="55" t="s">
        <v>285</v>
      </c>
      <c r="D48" s="405" t="s">
        <v>686</v>
      </c>
      <c r="E48" s="349" t="e">
        <f>'Main activity heat plants'!E39</f>
        <v>#DIV/0!</v>
      </c>
      <c r="F48" s="349"/>
      <c r="G48" s="349"/>
      <c r="H48" s="349">
        <f>'Main activity heat plants'!H39</f>
        <v>0</v>
      </c>
      <c r="I48" s="30"/>
      <c r="J48" s="30"/>
      <c r="K48" s="30"/>
      <c r="L48" s="368">
        <f>Dashboard!E106</f>
        <v>2190</v>
      </c>
      <c r="M48" s="405" t="s">
        <v>686</v>
      </c>
      <c r="N48" s="350">
        <f t="shared" si="1"/>
        <v>0</v>
      </c>
      <c r="O48" s="73"/>
    </row>
    <row r="49" spans="2:15" ht="17" thickBot="1">
      <c r="B49" s="95"/>
      <c r="C49" s="128" t="s">
        <v>260</v>
      </c>
      <c r="D49" s="351"/>
      <c r="E49" s="351" t="e">
        <f>SUM(E44:E48)</f>
        <v>#DIV/0!</v>
      </c>
      <c r="F49" s="351"/>
      <c r="G49" s="351"/>
      <c r="H49" s="351">
        <f>SUM(H44:H48)</f>
        <v>0</v>
      </c>
      <c r="I49" s="208"/>
      <c r="J49" s="208"/>
      <c r="K49" s="208"/>
      <c r="L49" s="190"/>
      <c r="M49" s="390"/>
      <c r="N49" s="360">
        <f>SUM(N44:N48)</f>
        <v>0</v>
      </c>
      <c r="O49" s="73"/>
    </row>
    <row r="50" spans="2:15" ht="17" thickTop="1">
      <c r="B50" s="95"/>
      <c r="C50" s="55"/>
      <c r="D50" s="349"/>
      <c r="E50" s="349"/>
      <c r="F50" s="349"/>
      <c r="G50" s="349"/>
      <c r="H50" s="349"/>
      <c r="I50" s="30"/>
      <c r="J50" s="30"/>
      <c r="K50" s="30"/>
      <c r="L50" s="58"/>
      <c r="M50" s="173"/>
      <c r="N50" s="350"/>
      <c r="O50" s="73"/>
    </row>
    <row r="51" spans="2:15">
      <c r="B51" s="95" t="s">
        <v>816</v>
      </c>
      <c r="C51" s="55"/>
      <c r="D51" s="349"/>
      <c r="E51" s="349"/>
      <c r="F51" s="349"/>
      <c r="G51" s="349"/>
      <c r="H51" s="349"/>
      <c r="I51" s="30"/>
      <c r="J51" s="30"/>
      <c r="K51" s="30"/>
      <c r="L51" s="58"/>
      <c r="M51" s="173"/>
      <c r="N51" s="350"/>
      <c r="O51" s="73"/>
    </row>
    <row r="52" spans="2:15">
      <c r="B52" s="95"/>
      <c r="C52" s="55" t="s">
        <v>278</v>
      </c>
      <c r="D52" s="405" t="s">
        <v>686</v>
      </c>
      <c r="E52" s="349" t="e">
        <f>'Main activity heat plants'!E15</f>
        <v>#DIV/0!</v>
      </c>
      <c r="F52" s="349"/>
      <c r="G52" s="349"/>
      <c r="H52" s="349">
        <f>'Main activity heat plants'!H15</f>
        <v>0</v>
      </c>
      <c r="I52" s="30"/>
      <c r="J52" s="30"/>
      <c r="K52" s="30"/>
      <c r="L52" s="58">
        <f>Dashboard!E101</f>
        <v>2190</v>
      </c>
      <c r="M52" s="405" t="s">
        <v>686</v>
      </c>
      <c r="N52" s="350">
        <f t="shared" ref="N52:N54" si="2">H52/kWh_MJ_conversion/L52*1000</f>
        <v>0</v>
      </c>
      <c r="O52" s="73"/>
    </row>
    <row r="53" spans="2:15">
      <c r="B53" s="95"/>
      <c r="C53" s="55" t="s">
        <v>279</v>
      </c>
      <c r="D53" s="405" t="s">
        <v>686</v>
      </c>
      <c r="E53" s="349" t="e">
        <f>'Main activity heat plants'!E18</f>
        <v>#DIV/0!</v>
      </c>
      <c r="F53" s="349"/>
      <c r="G53" s="349"/>
      <c r="H53" s="349">
        <f>'Main activity heat plants'!H18</f>
        <v>0</v>
      </c>
      <c r="I53" s="30"/>
      <c r="J53" s="30"/>
      <c r="K53" s="30"/>
      <c r="L53" s="58">
        <f>Dashboard!E102</f>
        <v>2190</v>
      </c>
      <c r="M53" s="405" t="s">
        <v>686</v>
      </c>
      <c r="N53" s="350">
        <f t="shared" si="2"/>
        <v>0</v>
      </c>
      <c r="O53" s="73"/>
    </row>
    <row r="54" spans="2:15">
      <c r="B54" s="95"/>
      <c r="C54" s="55" t="s">
        <v>281</v>
      </c>
      <c r="D54" s="405" t="s">
        <v>686</v>
      </c>
      <c r="E54" s="349" t="e">
        <f>'Main activity heat plants'!E30</f>
        <v>#DIV/0!</v>
      </c>
      <c r="F54" s="349"/>
      <c r="G54" s="349"/>
      <c r="H54" s="349">
        <f>'Main activity heat plants'!H30</f>
        <v>0</v>
      </c>
      <c r="I54" s="30"/>
      <c r="J54" s="30"/>
      <c r="K54" s="30"/>
      <c r="L54" s="58">
        <f>Dashboard!E104</f>
        <v>2190</v>
      </c>
      <c r="M54" s="405" t="s">
        <v>686</v>
      </c>
      <c r="N54" s="350">
        <f t="shared" si="2"/>
        <v>0</v>
      </c>
      <c r="O54" s="73"/>
    </row>
    <row r="55" spans="2:15">
      <c r="B55" s="95"/>
      <c r="C55" s="55"/>
      <c r="D55" s="405"/>
      <c r="E55" s="349"/>
      <c r="F55" s="349"/>
      <c r="G55" s="349"/>
      <c r="H55" s="349"/>
      <c r="I55" s="30"/>
      <c r="J55" s="30"/>
      <c r="K55" s="30"/>
      <c r="L55" s="58"/>
      <c r="M55" s="405"/>
      <c r="N55" s="350"/>
      <c r="O55" s="73"/>
    </row>
    <row r="56" spans="2:15">
      <c r="B56" s="95" t="s">
        <v>858</v>
      </c>
      <c r="C56" s="55"/>
      <c r="D56" s="405"/>
      <c r="E56" s="349"/>
      <c r="F56" s="349"/>
      <c r="G56" s="349"/>
      <c r="H56" s="349"/>
      <c r="I56" s="30"/>
      <c r="J56" s="30"/>
      <c r="K56" s="30"/>
      <c r="L56" s="58"/>
      <c r="M56" s="405"/>
      <c r="N56" s="350"/>
      <c r="O56" s="73"/>
    </row>
    <row r="57" spans="2:15">
      <c r="B57" s="95"/>
      <c r="C57" s="55" t="s">
        <v>859</v>
      </c>
      <c r="D57" s="405" t="e">
        <f>Dashboard!E126*Dashboard!E127/technical_specs!F60</f>
        <v>#DIV/0!</v>
      </c>
      <c r="E57" s="349" t="e">
        <f>Dashboard!E126*Dashboard!E127/technical_specs!G60</f>
        <v>#DIV/0!</v>
      </c>
      <c r="F57" s="349"/>
      <c r="G57" s="349"/>
      <c r="H57" s="349" t="e">
        <f>E57*technical_specs!G60</f>
        <v>#DIV/0!</v>
      </c>
      <c r="I57" s="30"/>
      <c r="J57" s="30"/>
      <c r="K57" s="30"/>
      <c r="L57" s="58">
        <f>'Production table step 1'!C10</f>
        <v>0</v>
      </c>
      <c r="M57" s="350" t="e">
        <f t="shared" ref="M57:M58" si="3">D57/kWh_MJ_conversion/L57*1000</f>
        <v>#DIV/0!</v>
      </c>
      <c r="N57" s="350" t="e">
        <f t="shared" ref="N57:N58" si="4">H57/kWh_MJ_conversion/L57*1000</f>
        <v>#DIV/0!</v>
      </c>
      <c r="O57" s="73"/>
    </row>
    <row r="58" spans="2:15">
      <c r="B58" s="95"/>
      <c r="C58" s="55" t="s">
        <v>860</v>
      </c>
      <c r="D58" s="405" t="e">
        <f>Dashboard!E126*Dashboard!E128/technical_specs!F53</f>
        <v>#DIV/0!</v>
      </c>
      <c r="E58" s="349" t="e">
        <f>Dashboard!E126*Dashboard!E128/technical_specs!G53</f>
        <v>#DIV/0!</v>
      </c>
      <c r="F58" s="349"/>
      <c r="G58" s="349"/>
      <c r="H58" s="349" t="e">
        <f>E58*technical_specs!G53</f>
        <v>#DIV/0!</v>
      </c>
      <c r="I58" s="30"/>
      <c r="J58" s="30"/>
      <c r="K58" s="30"/>
      <c r="L58" s="368">
        <f>IFERROR(H58/Dashboard!E135/0.0036,Dashboard!E138)</f>
        <v>0</v>
      </c>
      <c r="M58" s="350" t="e">
        <f t="shared" si="3"/>
        <v>#DIV/0!</v>
      </c>
      <c r="N58" s="350" t="e">
        <f t="shared" si="4"/>
        <v>#DIV/0!</v>
      </c>
      <c r="O58" s="73"/>
    </row>
    <row r="59" spans="2:15" ht="17" thickBot="1">
      <c r="B59" s="113"/>
      <c r="C59" s="93"/>
      <c r="D59" s="39"/>
      <c r="E59" s="39"/>
      <c r="F59" s="39"/>
      <c r="G59" s="39"/>
      <c r="H59" s="39"/>
      <c r="I59" s="39"/>
      <c r="J59" s="39"/>
      <c r="K59" s="39"/>
      <c r="L59" s="101"/>
      <c r="M59" s="39"/>
      <c r="N59" s="39"/>
      <c r="O59"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V25"/>
  <sheetViews>
    <sheetView workbookViewId="0">
      <pane xSplit="4" topLeftCell="E1" activePane="topRight" state="frozen"/>
      <selection pane="topRight"/>
    </sheetView>
  </sheetViews>
  <sheetFormatPr baseColWidth="10" defaultRowHeight="16"/>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1">
      <c r="B2" s="22" t="s">
        <v>210</v>
      </c>
    </row>
    <row r="4" spans="2:22">
      <c r="B4" s="3" t="s">
        <v>39</v>
      </c>
      <c r="C4" s="4"/>
      <c r="D4" s="4"/>
      <c r="E4" s="5"/>
      <c r="F4" s="9"/>
    </row>
    <row r="5" spans="2:22" ht="36" customHeight="1">
      <c r="B5" s="628" t="s">
        <v>491</v>
      </c>
      <c r="C5" s="629"/>
      <c r="D5" s="629"/>
      <c r="E5" s="630"/>
      <c r="F5" s="9"/>
    </row>
    <row r="6" spans="2:22" ht="17" thickBot="1"/>
    <row r="7" spans="2:22">
      <c r="B7" s="69" t="s">
        <v>210</v>
      </c>
      <c r="C7" s="89"/>
      <c r="D7" s="118"/>
      <c r="E7" s="119" t="s">
        <v>42</v>
      </c>
      <c r="F7" s="119" t="s">
        <v>142</v>
      </c>
      <c r="G7" s="119" t="s">
        <v>43</v>
      </c>
      <c r="H7" s="119" t="s">
        <v>44</v>
      </c>
      <c r="I7" s="119" t="s">
        <v>223</v>
      </c>
      <c r="J7" s="119" t="s">
        <v>224</v>
      </c>
      <c r="K7" s="119" t="s">
        <v>45</v>
      </c>
      <c r="L7" s="119" t="s">
        <v>46</v>
      </c>
      <c r="M7" s="119" t="s">
        <v>203</v>
      </c>
      <c r="N7" s="119" t="s">
        <v>189</v>
      </c>
      <c r="O7" s="119" t="s">
        <v>190</v>
      </c>
      <c r="P7" s="119" t="s">
        <v>191</v>
      </c>
      <c r="Q7" s="119" t="s">
        <v>455</v>
      </c>
      <c r="R7" s="119" t="s">
        <v>115</v>
      </c>
      <c r="S7" s="119" t="s">
        <v>197</v>
      </c>
      <c r="T7" s="119" t="s">
        <v>198</v>
      </c>
      <c r="U7" s="299" t="s">
        <v>199</v>
      </c>
    </row>
    <row r="8" spans="2:22">
      <c r="B8" s="74" t="s">
        <v>517</v>
      </c>
      <c r="C8" s="9"/>
      <c r="D8" s="57" t="s">
        <v>217</v>
      </c>
      <c r="E8" s="354" t="e">
        <f>SUM('Corrected energy balance step 2'!C15:H15,'Corrected energy balance step 2'!J15:S15)-SUM('Corrected energy balance step 1'!C15:H15,'Corrected energy balance step 1'!J15:S15)</f>
        <v>#DIV/0!</v>
      </c>
      <c r="F8" s="354" t="e">
        <f>'Corrected energy balance step 2'!I15-'Corrected energy balance step 1'!I15</f>
        <v>#DIV/0!</v>
      </c>
      <c r="G8" s="354" t="e">
        <f>'Corrected energy balance step 2'!T15-'Corrected energy balance step 1'!T15</f>
        <v>#DIV/0!</v>
      </c>
      <c r="H8" s="354" t="e">
        <f>SUM('Corrected energy balance step 2'!U15:AQ15)-SUM('Corrected energy balance step 1'!U15:AQ15)</f>
        <v>#DIV/0!</v>
      </c>
      <c r="I8" s="354" t="e">
        <f>'Corrected energy balance step 2'!AS15-'Corrected energy balance step 1'!AS15</f>
        <v>#DIV/0!</v>
      </c>
      <c r="J8" s="354" t="e">
        <f>SUM('Corrected energy balance step 2'!AR15,'Corrected energy balance step 2'!AT15)-SUM('Corrected energy balance step 1'!AR15,'Corrected energy balance step 1'!AT15)</f>
        <v>#DIV/0!</v>
      </c>
      <c r="K8" s="354" t="e">
        <f>'Corrected energy balance step 2'!AV15-'Corrected energy balance step 1'!AV15</f>
        <v>#DIV/0!</v>
      </c>
      <c r="L8" s="354">
        <f>SUM('Corrected energy balance step 2'!AW15:AY15)-SUM('Corrected energy balance step 1'!AW15:AY15)</f>
        <v>0</v>
      </c>
      <c r="M8" s="354" t="e">
        <f>SUM('Corrected energy balance step 2'!AU15,'Corrected energy balance step 2'!AZ15)-SUM('Corrected energy balance step 1'!AU15,'Corrected energy balance step 1'!AZ15)</f>
        <v>#DIV/0!</v>
      </c>
      <c r="N8" s="354" t="e">
        <f>'Corrected energy balance step 2'!BD15-'Corrected energy balance step 1'!BD15</f>
        <v>#DIV/0!</v>
      </c>
      <c r="O8" s="354">
        <f>'Corrected energy balance step 2'!BE15-'Corrected energy balance step 1'!BE15</f>
        <v>0</v>
      </c>
      <c r="P8" s="354" t="e">
        <f>'Corrected energy balance step 2'!BF15-'Corrected energy balance step 1'!BF15</f>
        <v>#DIV/0!</v>
      </c>
      <c r="Q8" s="354">
        <f>'Corrected energy balance step 2'!BG15-'Corrected energy balance step 1'!BG15</f>
        <v>0</v>
      </c>
      <c r="R8" s="354" t="e">
        <f>SUM('Corrected energy balance step 2'!BA15:BC15,'Corrected energy balance step 2'!BH15:BI15,'Corrected energy balance step 2'!BK15)-SUM('Corrected energy balance step 1'!BA15:BC15,'Corrected energy balance step 1'!BH15:BI15,'Corrected energy balance step 1'!BK15)</f>
        <v>#DIV/0!</v>
      </c>
      <c r="S8" s="354">
        <f>'Corrected energy balance step 2'!BL15-'Corrected energy balance step 1'!BL15</f>
        <v>0</v>
      </c>
      <c r="T8" s="354">
        <f>'Corrected energy balance step 2'!BM15-'Corrected energy balance step 1'!BM15</f>
        <v>0</v>
      </c>
      <c r="U8" s="355" t="e">
        <f>'Corrected energy balance step 2'!BN15-'Corrected energy balance step 1'!BN15</f>
        <v>#DIV/0!</v>
      </c>
    </row>
    <row r="9" spans="2:22">
      <c r="B9" s="72"/>
      <c r="C9" s="9"/>
      <c r="D9" s="55" t="s">
        <v>456</v>
      </c>
      <c r="E9" s="349" t="e">
        <f>SUM('Corrected energy balance step 2'!C19:H19,'Corrected energy balance step 2'!J19:S19)-SUM('Corrected energy balance step 1'!C19:H19,'Corrected energy balance step 1'!J19:S19)</f>
        <v>#DIV/0!</v>
      </c>
      <c r="F9" s="349" t="e">
        <f>'Corrected energy balance step 2'!I19-'Corrected energy balance step 1'!I19</f>
        <v>#DIV/0!</v>
      </c>
      <c r="G9" s="349" t="e">
        <f>'Corrected energy balance step 2'!T19-'Corrected energy balance step 1'!T19</f>
        <v>#DIV/0!</v>
      </c>
      <c r="H9" s="349" t="e">
        <f>SUM('Corrected energy balance step 2'!U19:AQ19)-SUM('Corrected energy balance step 1'!U19:AQ19)</f>
        <v>#DIV/0!</v>
      </c>
      <c r="I9" s="349" t="e">
        <f>'Corrected energy balance step 2'!AS19-'Corrected energy balance step 1'!AS19</f>
        <v>#DIV/0!</v>
      </c>
      <c r="J9" s="349" t="e">
        <f>SUM('Corrected energy balance step 2'!AR19,'Corrected energy balance step 2'!AT19)-SUM('Corrected energy balance step 1'!AR19,'Corrected energy balance step 1'!AT19)</f>
        <v>#DIV/0!</v>
      </c>
      <c r="K9" s="349" t="e">
        <f>'Corrected energy balance step 2'!AV19-'Corrected energy balance step 1'!AV19</f>
        <v>#DIV/0!</v>
      </c>
      <c r="L9" s="349">
        <f>SUM('Corrected energy balance step 2'!AW19:AY19)-SUM('Corrected energy balance step 1'!AW19:AY19)</f>
        <v>0</v>
      </c>
      <c r="M9" s="349" t="e">
        <f>SUM('Corrected energy balance step 2'!AU19,'Corrected energy balance step 2'!AZ19)-SUM('Corrected energy balance step 1'!AU19,'Corrected energy balance step 1'!AZ19)</f>
        <v>#DIV/0!</v>
      </c>
      <c r="N9" s="349" t="e">
        <f>'Corrected energy balance step 2'!BD19-'Corrected energy balance step 1'!BD19</f>
        <v>#DIV/0!</v>
      </c>
      <c r="O9" s="349">
        <f>'Corrected energy balance step 2'!BE19-'Corrected energy balance step 1'!BE19</f>
        <v>0</v>
      </c>
      <c r="P9" s="349" t="e">
        <f>'Corrected energy balance step 2'!BF19-'Corrected energy balance step 1'!BF19</f>
        <v>#DIV/0!</v>
      </c>
      <c r="Q9" s="349">
        <f>'Corrected energy balance step 2'!BG19-'Corrected energy balance step 1'!BG19</f>
        <v>0</v>
      </c>
      <c r="R9" s="349" t="e">
        <f>SUM('Corrected energy balance step 2'!BA19:BC19,'Corrected energy balance step 2'!BH19:BI19,'Corrected energy balance step 2'!BK19)-SUM('Corrected energy balance step 1'!BA19:BC19,'Corrected energy balance step 1'!BH19:BI19,'Corrected energy balance step 1'!BK19)</f>
        <v>#DIV/0!</v>
      </c>
      <c r="S9" s="349">
        <f>'Corrected energy balance step 2'!BL19-'Corrected energy balance step 1'!BL19</f>
        <v>0</v>
      </c>
      <c r="T9" s="349">
        <f>'Corrected energy balance step 2'!BM19-'Corrected energy balance step 1'!BM19</f>
        <v>0</v>
      </c>
      <c r="U9" s="356" t="e">
        <f>'Corrected energy balance step 2'!BN19-'Corrected energy balance step 1'!BN19</f>
        <v>#DIV/0!</v>
      </c>
      <c r="V9" s="166"/>
    </row>
    <row r="10" spans="2:22">
      <c r="B10" s="72"/>
      <c r="C10" s="9"/>
      <c r="D10" s="55" t="s">
        <v>457</v>
      </c>
      <c r="E10" s="349">
        <f>SUM('Corrected energy balance step 2'!C20:H20,'Corrected energy balance step 2'!J20:S20)-SUM('Corrected energy balance step 1'!C20:H20,'Corrected energy balance step 1'!J20:S20)</f>
        <v>0</v>
      </c>
      <c r="F10" s="349">
        <f>'Corrected energy balance step 2'!I20-'Corrected energy balance step 1'!I20</f>
        <v>0</v>
      </c>
      <c r="G10" s="349">
        <f>'Corrected energy balance step 2'!T20-'Corrected energy balance step 1'!T20</f>
        <v>0</v>
      </c>
      <c r="H10" s="349">
        <f>SUM('Corrected energy balance step 2'!U20:AQ20)-SUM('Corrected energy balance step 1'!U20:AQ20)</f>
        <v>0</v>
      </c>
      <c r="I10" s="349">
        <f>'Corrected energy balance step 2'!AS20-'Corrected energy balance step 1'!AS20</f>
        <v>0</v>
      </c>
      <c r="J10" s="349">
        <f>SUM('Corrected energy balance step 2'!AR20,'Corrected energy balance step 2'!AT20)-SUM('Corrected energy balance step 1'!AR20,'Corrected energy balance step 1'!AT20)</f>
        <v>0</v>
      </c>
      <c r="K10" s="349">
        <f>'Corrected energy balance step 2'!AV20-'Corrected energy balance step 1'!AV20</f>
        <v>0</v>
      </c>
      <c r="L10" s="349">
        <f>SUM('Corrected energy balance step 2'!AW20:AY20)-SUM('Corrected energy balance step 1'!AW20:AY20)</f>
        <v>0</v>
      </c>
      <c r="M10" s="349">
        <f>SUM('Corrected energy balance step 2'!AU20,'Corrected energy balance step 2'!AZ20)-SUM('Corrected energy balance step 1'!AU20,'Corrected energy balance step 1'!AZ20)</f>
        <v>0</v>
      </c>
      <c r="N10" s="349">
        <f>'Corrected energy balance step 2'!BD20-'Corrected energy balance step 1'!BD20</f>
        <v>0</v>
      </c>
      <c r="O10" s="349">
        <f>'Corrected energy balance step 2'!BE20-'Corrected energy balance step 1'!BE20</f>
        <v>0</v>
      </c>
      <c r="P10" s="349">
        <f>'Corrected energy balance step 2'!BF20-'Corrected energy balance step 1'!BF20</f>
        <v>0</v>
      </c>
      <c r="Q10" s="349">
        <f>'Corrected energy balance step 2'!BG20-'Corrected energy balance step 1'!BG20</f>
        <v>0</v>
      </c>
      <c r="R10" s="349">
        <f>SUM('Corrected energy balance step 2'!BA20:BC20,'Corrected energy balance step 2'!BH20:BI20,'Corrected energy balance step 2'!BK20)-SUM('Corrected energy balance step 1'!BA20:BC20,'Corrected energy balance step 1'!BH20:BI20,'Corrected energy balance step 1'!BK20)</f>
        <v>0</v>
      </c>
      <c r="S10" s="349">
        <f>'Corrected energy balance step 2'!BL20-'Corrected energy balance step 1'!BL20</f>
        <v>0</v>
      </c>
      <c r="T10" s="349">
        <f>'Corrected energy balance step 2'!BM20-'Corrected energy balance step 1'!BM20</f>
        <v>0</v>
      </c>
      <c r="U10" s="356">
        <f>'Corrected energy balance step 2'!BN20-'Corrected energy balance step 1'!BN20</f>
        <v>0</v>
      </c>
      <c r="V10" s="166"/>
    </row>
    <row r="11" spans="2:22">
      <c r="B11" s="72"/>
      <c r="C11" s="9"/>
      <c r="D11" s="55" t="s">
        <v>218</v>
      </c>
      <c r="E11" s="349">
        <v>0</v>
      </c>
      <c r="F11" s="349">
        <v>0</v>
      </c>
      <c r="G11" s="349">
        <v>0</v>
      </c>
      <c r="H11" s="349">
        <v>0</v>
      </c>
      <c r="I11" s="349">
        <v>0</v>
      </c>
      <c r="J11" s="349">
        <v>0</v>
      </c>
      <c r="K11" s="349">
        <v>0</v>
      </c>
      <c r="L11" s="349">
        <v>0</v>
      </c>
      <c r="M11" s="349">
        <v>0</v>
      </c>
      <c r="N11" s="349">
        <v>0</v>
      </c>
      <c r="O11" s="349">
        <v>0</v>
      </c>
      <c r="P11" s="349">
        <v>0</v>
      </c>
      <c r="Q11" s="349">
        <v>0</v>
      </c>
      <c r="R11" s="349">
        <v>0</v>
      </c>
      <c r="S11" s="349">
        <v>0</v>
      </c>
      <c r="T11" s="349">
        <v>0</v>
      </c>
      <c r="U11" s="356">
        <v>0</v>
      </c>
      <c r="V11" s="166"/>
    </row>
    <row r="12" spans="2:22">
      <c r="B12" s="72"/>
      <c r="C12" s="9"/>
      <c r="D12" s="55" t="s">
        <v>459</v>
      </c>
      <c r="E12" s="349">
        <v>0</v>
      </c>
      <c r="F12" s="349">
        <v>0</v>
      </c>
      <c r="G12" s="349">
        <v>0</v>
      </c>
      <c r="H12" s="349">
        <v>0</v>
      </c>
      <c r="I12" s="349">
        <v>0</v>
      </c>
      <c r="J12" s="349">
        <v>0</v>
      </c>
      <c r="K12" s="349">
        <v>0</v>
      </c>
      <c r="L12" s="349">
        <v>0</v>
      </c>
      <c r="M12" s="349">
        <v>0</v>
      </c>
      <c r="N12" s="349">
        <v>0</v>
      </c>
      <c r="O12" s="349">
        <v>0</v>
      </c>
      <c r="P12" s="349">
        <v>0</v>
      </c>
      <c r="Q12" s="349">
        <v>0</v>
      </c>
      <c r="R12" s="349">
        <v>0</v>
      </c>
      <c r="S12" s="349">
        <v>0</v>
      </c>
      <c r="T12" s="349">
        <v>0</v>
      </c>
      <c r="U12" s="356">
        <v>0</v>
      </c>
      <c r="V12" s="166"/>
    </row>
    <row r="13" spans="2:22">
      <c r="B13" s="72"/>
      <c r="C13" s="9"/>
      <c r="D13" s="55" t="s">
        <v>300</v>
      </c>
      <c r="E13" s="349" t="e">
        <f>SUM('Corrected energy balance step 2'!C23:H23,'Corrected energy balance step 2'!J23:S23)-SUM('Corrected energy balance step 1'!C23:H23,'Corrected energy balance step 1'!J23:S23)</f>
        <v>#DIV/0!</v>
      </c>
      <c r="F13" s="349" t="e">
        <f>'Corrected energy balance step 2'!I23-'Corrected energy balance step 1'!I23</f>
        <v>#DIV/0!</v>
      </c>
      <c r="G13" s="349" t="e">
        <f>'Corrected energy balance step 2'!T23-'Corrected energy balance step 1'!T23</f>
        <v>#DIV/0!</v>
      </c>
      <c r="H13" s="349" t="e">
        <f>SUM('Corrected energy balance step 2'!U23:AQ23)-SUM('Corrected energy balance step 1'!U23:AQ23)</f>
        <v>#DIV/0!</v>
      </c>
      <c r="I13" s="349" t="e">
        <f>'Corrected energy balance step 2'!AS23-'Corrected energy balance step 1'!AS23</f>
        <v>#DIV/0!</v>
      </c>
      <c r="J13" s="349" t="e">
        <f>SUM('Corrected energy balance step 2'!AR23,'Corrected energy balance step 2'!AT23)-SUM('Corrected energy balance step 1'!AR23,'Corrected energy balance step 1'!AT23)</f>
        <v>#DIV/0!</v>
      </c>
      <c r="K13" s="349" t="e">
        <f>'Corrected energy balance step 2'!AV23-'Corrected energy balance step 1'!AV23</f>
        <v>#DIV/0!</v>
      </c>
      <c r="L13" s="349">
        <f>SUM('Corrected energy balance step 2'!AW23:AY23)-SUM('Corrected energy balance step 1'!AW23:AY23)</f>
        <v>0</v>
      </c>
      <c r="M13" s="349" t="e">
        <f>SUM('Corrected energy balance step 2'!AU23,'Corrected energy balance step 2'!AZ23)-SUM('Corrected energy balance step 1'!AU23,'Corrected energy balance step 1'!AZ23)</f>
        <v>#DIV/0!</v>
      </c>
      <c r="N13" s="349">
        <f>'Corrected energy balance step 2'!BD23-'Corrected energy balance step 1'!BD23</f>
        <v>0</v>
      </c>
      <c r="O13" s="349">
        <f>'Corrected energy balance step 2'!BE23-'Corrected energy balance step 1'!BE23</f>
        <v>0</v>
      </c>
      <c r="P13" s="349" t="e">
        <f>'Corrected energy balance step 2'!BF23-'Corrected energy balance step 1'!BF23</f>
        <v>#REF!</v>
      </c>
      <c r="Q13" s="349">
        <f>'Corrected energy balance step 2'!BG23-'Corrected energy balance step 1'!BG23</f>
        <v>0</v>
      </c>
      <c r="R13" s="349">
        <f>SUM('Corrected energy balance step 2'!BA23:BC23,'Corrected energy balance step 2'!BH23:BI23,'Corrected energy balance step 2'!BK23)-SUM('Corrected energy balance step 1'!BA23:BC23,'Corrected energy balance step 1'!BH23:BI23,'Corrected energy balance step 1'!BK23)</f>
        <v>0</v>
      </c>
      <c r="S13" s="349">
        <f>'Corrected energy balance step 2'!BL23-'Corrected energy balance step 1'!BL23</f>
        <v>0</v>
      </c>
      <c r="T13" s="349">
        <f>'Corrected energy balance step 2'!BM23-'Corrected energy balance step 1'!BM23</f>
        <v>0</v>
      </c>
      <c r="U13" s="356" t="e">
        <f>'Corrected energy balance step 2'!BN23-'Corrected energy balance step 1'!BN23</f>
        <v>#DIV/0!</v>
      </c>
    </row>
    <row r="14" spans="2:22">
      <c r="B14" s="72"/>
      <c r="C14" s="9"/>
      <c r="D14" s="55" t="s">
        <v>301</v>
      </c>
      <c r="E14" s="349">
        <f>SUM('Corrected energy balance step 2'!C24:H24,'Corrected energy balance step 2'!J24:S24)-SUM('Corrected energy balance step 1'!C24:H24,'Corrected energy balance step 1'!J24:S24)</f>
        <v>0</v>
      </c>
      <c r="F14" s="349">
        <f>'Corrected energy balance step 2'!I24-'Corrected energy balance step 1'!I24</f>
        <v>0</v>
      </c>
      <c r="G14" s="349">
        <f>'Corrected energy balance step 2'!T24-'Corrected energy balance step 1'!T24</f>
        <v>0</v>
      </c>
      <c r="H14" s="349">
        <f>SUM('Corrected energy balance step 2'!U24:AQ24)-SUM('Corrected energy balance step 1'!U24:AQ24)</f>
        <v>0</v>
      </c>
      <c r="I14" s="349">
        <f>'Corrected energy balance step 2'!AS24-'Corrected energy balance step 1'!AS24</f>
        <v>0</v>
      </c>
      <c r="J14" s="349">
        <f>SUM('Corrected energy balance step 2'!AR24,'Corrected energy balance step 2'!AT24)-SUM('Corrected energy balance step 1'!AR24,'Corrected energy balance step 1'!AT24)</f>
        <v>0</v>
      </c>
      <c r="K14" s="349">
        <f>'Corrected energy balance step 2'!AV24-'Corrected energy balance step 1'!AV24</f>
        <v>0</v>
      </c>
      <c r="L14" s="349">
        <f>SUM('Corrected energy balance step 2'!AW24:AY24)-SUM('Corrected energy balance step 1'!AW24:AY24)</f>
        <v>0</v>
      </c>
      <c r="M14" s="349">
        <f>SUM('Corrected energy balance step 2'!AU24,'Corrected energy balance step 2'!AZ24)-SUM('Corrected energy balance step 1'!AU24,'Corrected energy balance step 1'!AZ24)</f>
        <v>0</v>
      </c>
      <c r="N14" s="349">
        <f>'Corrected energy balance step 2'!BD24-'Corrected energy balance step 1'!BD24</f>
        <v>0</v>
      </c>
      <c r="O14" s="349">
        <f>'Corrected energy balance step 2'!BE24-'Corrected energy balance step 1'!BE24</f>
        <v>0</v>
      </c>
      <c r="P14" s="349">
        <f>'Corrected energy balance step 2'!BF24-'Corrected energy balance step 1'!BF24</f>
        <v>0</v>
      </c>
      <c r="Q14" s="349">
        <f>'Corrected energy balance step 2'!BG24-'Corrected energy balance step 1'!BG24</f>
        <v>0</v>
      </c>
      <c r="R14" s="349">
        <f>SUM('Corrected energy balance step 2'!BA24:BC24,'Corrected energy balance step 2'!BH24:BI24,'Corrected energy balance step 2'!BK24)-SUM('Corrected energy balance step 1'!BA24:BC24,'Corrected energy balance step 1'!BH24:BI24,'Corrected energy balance step 1'!BK24)</f>
        <v>0</v>
      </c>
      <c r="S14" s="349">
        <f>'Corrected energy balance step 2'!BL24-'Corrected energy balance step 1'!BL24</f>
        <v>0</v>
      </c>
      <c r="T14" s="349">
        <f>'Corrected energy balance step 2'!BM24-'Corrected energy balance step 1'!BM24</f>
        <v>0</v>
      </c>
      <c r="U14" s="356">
        <f>'Corrected energy balance step 2'!BN24-'Corrected energy balance step 1'!BN24</f>
        <v>0</v>
      </c>
    </row>
    <row r="15" spans="2:22">
      <c r="B15" s="72"/>
      <c r="C15" s="9"/>
      <c r="D15" s="55" t="s">
        <v>219</v>
      </c>
      <c r="E15" s="349">
        <v>0</v>
      </c>
      <c r="F15" s="349">
        <v>0</v>
      </c>
      <c r="G15" s="349">
        <v>0</v>
      </c>
      <c r="H15" s="349">
        <v>0</v>
      </c>
      <c r="I15" s="349">
        <v>0</v>
      </c>
      <c r="J15" s="349">
        <v>0</v>
      </c>
      <c r="K15" s="349">
        <v>0</v>
      </c>
      <c r="L15" s="349">
        <v>0</v>
      </c>
      <c r="M15" s="349">
        <v>0</v>
      </c>
      <c r="N15" s="349">
        <v>0</v>
      </c>
      <c r="O15" s="349">
        <v>0</v>
      </c>
      <c r="P15" s="349">
        <v>0</v>
      </c>
      <c r="Q15" s="349">
        <v>0</v>
      </c>
      <c r="R15" s="349">
        <v>0</v>
      </c>
      <c r="S15" s="349">
        <v>0</v>
      </c>
      <c r="T15" s="349">
        <v>0</v>
      </c>
      <c r="U15" s="356">
        <v>0</v>
      </c>
    </row>
    <row r="16" spans="2:22">
      <c r="B16" s="72"/>
      <c r="C16" s="9"/>
      <c r="D16" s="55" t="s">
        <v>84</v>
      </c>
      <c r="E16" s="349">
        <v>0</v>
      </c>
      <c r="F16" s="349">
        <v>0</v>
      </c>
      <c r="G16" s="349">
        <v>0</v>
      </c>
      <c r="H16" s="349">
        <v>0</v>
      </c>
      <c r="I16" s="349">
        <v>0</v>
      </c>
      <c r="J16" s="349">
        <v>0</v>
      </c>
      <c r="K16" s="349">
        <v>0</v>
      </c>
      <c r="L16" s="349">
        <v>0</v>
      </c>
      <c r="M16" s="349">
        <v>0</v>
      </c>
      <c r="N16" s="349">
        <v>0</v>
      </c>
      <c r="O16" s="349">
        <v>0</v>
      </c>
      <c r="P16" s="349">
        <v>0</v>
      </c>
      <c r="Q16" s="349">
        <v>0</v>
      </c>
      <c r="R16" s="349">
        <v>0</v>
      </c>
      <c r="S16" s="349">
        <v>0</v>
      </c>
      <c r="T16" s="349">
        <v>0</v>
      </c>
      <c r="U16" s="356">
        <v>0</v>
      </c>
    </row>
    <row r="17" spans="2:21">
      <c r="B17" s="72"/>
      <c r="C17" s="9"/>
      <c r="D17" s="55" t="s">
        <v>93</v>
      </c>
      <c r="E17" s="349">
        <v>0</v>
      </c>
      <c r="F17" s="349">
        <v>0</v>
      </c>
      <c r="G17" s="349">
        <v>0</v>
      </c>
      <c r="H17" s="349">
        <v>0</v>
      </c>
      <c r="I17" s="349">
        <v>0</v>
      </c>
      <c r="J17" s="349">
        <v>0</v>
      </c>
      <c r="K17" s="349">
        <v>0</v>
      </c>
      <c r="L17" s="349">
        <v>0</v>
      </c>
      <c r="M17" s="349">
        <v>0</v>
      </c>
      <c r="N17" s="349">
        <v>0</v>
      </c>
      <c r="O17" s="349">
        <v>0</v>
      </c>
      <c r="P17" s="349">
        <v>0</v>
      </c>
      <c r="Q17" s="349">
        <v>0</v>
      </c>
      <c r="R17" s="349">
        <v>0</v>
      </c>
      <c r="S17" s="349">
        <v>0</v>
      </c>
      <c r="T17" s="349">
        <v>0</v>
      </c>
      <c r="U17" s="356">
        <v>0</v>
      </c>
    </row>
    <row r="18" spans="2:21">
      <c r="B18" s="72"/>
      <c r="C18" s="9"/>
      <c r="D18" s="57" t="s">
        <v>94</v>
      </c>
      <c r="E18" s="354">
        <v>0</v>
      </c>
      <c r="F18" s="354">
        <v>0</v>
      </c>
      <c r="G18" s="354">
        <v>0</v>
      </c>
      <c r="H18" s="354">
        <v>0</v>
      </c>
      <c r="I18" s="354">
        <v>0</v>
      </c>
      <c r="J18" s="354">
        <v>0</v>
      </c>
      <c r="K18" s="354">
        <v>0</v>
      </c>
      <c r="L18" s="354">
        <v>0</v>
      </c>
      <c r="M18" s="354">
        <v>0</v>
      </c>
      <c r="N18" s="354">
        <v>0</v>
      </c>
      <c r="O18" s="354">
        <v>0</v>
      </c>
      <c r="P18" s="354">
        <v>0</v>
      </c>
      <c r="Q18" s="354">
        <v>0</v>
      </c>
      <c r="R18" s="354">
        <v>0</v>
      </c>
      <c r="S18" s="354">
        <v>0</v>
      </c>
      <c r="T18" s="354">
        <v>0</v>
      </c>
      <c r="U18" s="355">
        <v>0</v>
      </c>
    </row>
    <row r="19" spans="2:21">
      <c r="B19" s="72"/>
      <c r="C19" s="9"/>
      <c r="D19" s="55" t="s">
        <v>50</v>
      </c>
      <c r="E19" s="349">
        <v>0</v>
      </c>
      <c r="F19" s="349">
        <v>0</v>
      </c>
      <c r="G19" s="349">
        <v>0</v>
      </c>
      <c r="H19" s="349">
        <v>0</v>
      </c>
      <c r="I19" s="349">
        <v>0</v>
      </c>
      <c r="J19" s="349">
        <v>0</v>
      </c>
      <c r="K19" s="349">
        <v>0</v>
      </c>
      <c r="L19" s="349">
        <v>0</v>
      </c>
      <c r="M19" s="349">
        <v>0</v>
      </c>
      <c r="N19" s="349">
        <v>0</v>
      </c>
      <c r="O19" s="349">
        <v>0</v>
      </c>
      <c r="P19" s="349">
        <v>0</v>
      </c>
      <c r="Q19" s="349">
        <v>0</v>
      </c>
      <c r="R19" s="349">
        <v>0</v>
      </c>
      <c r="S19" s="349">
        <v>0</v>
      </c>
      <c r="T19" s="349">
        <v>0</v>
      </c>
      <c r="U19" s="356">
        <v>0</v>
      </c>
    </row>
    <row r="20" spans="2:21">
      <c r="B20" s="72"/>
      <c r="C20" s="9"/>
      <c r="D20" s="55" t="s">
        <v>108</v>
      </c>
      <c r="E20" s="349">
        <v>0</v>
      </c>
      <c r="F20" s="349">
        <v>0</v>
      </c>
      <c r="G20" s="349">
        <v>0</v>
      </c>
      <c r="H20" s="349">
        <v>0</v>
      </c>
      <c r="I20" s="349">
        <v>0</v>
      </c>
      <c r="J20" s="349">
        <v>0</v>
      </c>
      <c r="K20" s="349">
        <v>0</v>
      </c>
      <c r="L20" s="349">
        <v>0</v>
      </c>
      <c r="M20" s="349">
        <v>0</v>
      </c>
      <c r="N20" s="349">
        <v>0</v>
      </c>
      <c r="O20" s="349">
        <v>0</v>
      </c>
      <c r="P20" s="349">
        <v>0</v>
      </c>
      <c r="Q20" s="349">
        <v>0</v>
      </c>
      <c r="R20" s="349">
        <v>0</v>
      </c>
      <c r="S20" s="349">
        <v>0</v>
      </c>
      <c r="T20" s="349">
        <v>0</v>
      </c>
      <c r="U20" s="356">
        <v>0</v>
      </c>
    </row>
    <row r="21" spans="2:21">
      <c r="B21" s="72"/>
      <c r="C21" s="9"/>
      <c r="D21" s="55" t="s">
        <v>116</v>
      </c>
      <c r="E21" s="349">
        <v>0</v>
      </c>
      <c r="F21" s="349">
        <v>0</v>
      </c>
      <c r="G21" s="349">
        <v>0</v>
      </c>
      <c r="H21" s="349">
        <v>0</v>
      </c>
      <c r="I21" s="349">
        <v>0</v>
      </c>
      <c r="J21" s="349">
        <v>0</v>
      </c>
      <c r="K21" s="349">
        <v>0</v>
      </c>
      <c r="L21" s="349">
        <v>0</v>
      </c>
      <c r="M21" s="349">
        <v>0</v>
      </c>
      <c r="N21" s="349">
        <v>0</v>
      </c>
      <c r="O21" s="349">
        <v>0</v>
      </c>
      <c r="P21" s="349">
        <v>0</v>
      </c>
      <c r="Q21" s="349">
        <v>0</v>
      </c>
      <c r="R21" s="349">
        <v>0</v>
      </c>
      <c r="S21" s="349">
        <v>0</v>
      </c>
      <c r="T21" s="349">
        <v>0</v>
      </c>
      <c r="U21" s="356">
        <v>0</v>
      </c>
    </row>
    <row r="22" spans="2:21">
      <c r="B22" s="72"/>
      <c r="C22" s="9"/>
      <c r="D22" s="55" t="s">
        <v>220</v>
      </c>
      <c r="E22" s="349">
        <v>0</v>
      </c>
      <c r="F22" s="349">
        <v>0</v>
      </c>
      <c r="G22" s="349">
        <v>0</v>
      </c>
      <c r="H22" s="349">
        <v>0</v>
      </c>
      <c r="I22" s="349">
        <v>0</v>
      </c>
      <c r="J22" s="349">
        <v>0</v>
      </c>
      <c r="K22" s="349">
        <v>0</v>
      </c>
      <c r="L22" s="349">
        <v>0</v>
      </c>
      <c r="M22" s="349">
        <v>0</v>
      </c>
      <c r="N22" s="349">
        <v>0</v>
      </c>
      <c r="O22" s="349">
        <v>0</v>
      </c>
      <c r="P22" s="349">
        <v>0</v>
      </c>
      <c r="Q22" s="349">
        <v>0</v>
      </c>
      <c r="R22" s="349">
        <v>0</v>
      </c>
      <c r="S22" s="349">
        <v>0</v>
      </c>
      <c r="T22" s="349">
        <v>0</v>
      </c>
      <c r="U22" s="356">
        <v>0</v>
      </c>
    </row>
    <row r="23" spans="2:21">
      <c r="B23" s="72"/>
      <c r="C23" s="9"/>
      <c r="D23" s="55" t="s">
        <v>49</v>
      </c>
      <c r="E23" s="349">
        <v>0</v>
      </c>
      <c r="F23" s="349">
        <v>0</v>
      </c>
      <c r="G23" s="349">
        <v>0</v>
      </c>
      <c r="H23" s="349">
        <v>0</v>
      </c>
      <c r="I23" s="349">
        <v>0</v>
      </c>
      <c r="J23" s="349">
        <v>0</v>
      </c>
      <c r="K23" s="349">
        <v>0</v>
      </c>
      <c r="L23" s="349">
        <v>0</v>
      </c>
      <c r="M23" s="349">
        <v>0</v>
      </c>
      <c r="N23" s="349">
        <v>0</v>
      </c>
      <c r="O23" s="349">
        <v>0</v>
      </c>
      <c r="P23" s="349">
        <v>0</v>
      </c>
      <c r="Q23" s="349">
        <v>0</v>
      </c>
      <c r="R23" s="349">
        <v>0</v>
      </c>
      <c r="S23" s="349">
        <v>0</v>
      </c>
      <c r="T23" s="349">
        <v>0</v>
      </c>
      <c r="U23" s="356">
        <v>0</v>
      </c>
    </row>
    <row r="24" spans="2:21">
      <c r="B24" s="72"/>
      <c r="C24" s="9"/>
      <c r="D24" s="55" t="s">
        <v>115</v>
      </c>
      <c r="E24" s="349">
        <v>0</v>
      </c>
      <c r="F24" s="349">
        <v>0</v>
      </c>
      <c r="G24" s="349">
        <v>0</v>
      </c>
      <c r="H24" s="349">
        <v>0</v>
      </c>
      <c r="I24" s="349">
        <v>0</v>
      </c>
      <c r="J24" s="349">
        <v>0</v>
      </c>
      <c r="K24" s="349">
        <v>0</v>
      </c>
      <c r="L24" s="349">
        <v>0</v>
      </c>
      <c r="M24" s="349">
        <v>0</v>
      </c>
      <c r="N24" s="349">
        <v>0</v>
      </c>
      <c r="O24" s="349">
        <v>0</v>
      </c>
      <c r="P24" s="349">
        <v>0</v>
      </c>
      <c r="Q24" s="349">
        <v>0</v>
      </c>
      <c r="R24" s="349">
        <v>0</v>
      </c>
      <c r="S24" s="349">
        <v>0</v>
      </c>
      <c r="T24" s="349">
        <v>0</v>
      </c>
      <c r="U24" s="356">
        <v>0</v>
      </c>
    </row>
    <row r="25" spans="2:21" ht="17" thickBot="1">
      <c r="B25" s="79"/>
      <c r="C25" s="80"/>
      <c r="D25" s="93" t="s">
        <v>121</v>
      </c>
      <c r="E25" s="357">
        <v>0</v>
      </c>
      <c r="F25" s="357">
        <v>0</v>
      </c>
      <c r="G25" s="357">
        <v>0</v>
      </c>
      <c r="H25" s="357">
        <v>0</v>
      </c>
      <c r="I25" s="357">
        <v>0</v>
      </c>
      <c r="J25" s="357">
        <v>0</v>
      </c>
      <c r="K25" s="357">
        <v>0</v>
      </c>
      <c r="L25" s="357">
        <v>0</v>
      </c>
      <c r="M25" s="357">
        <v>0</v>
      </c>
      <c r="N25" s="357">
        <v>0</v>
      </c>
      <c r="O25" s="357">
        <v>0</v>
      </c>
      <c r="P25" s="357">
        <v>0</v>
      </c>
      <c r="Q25" s="357">
        <v>0</v>
      </c>
      <c r="R25" s="357">
        <v>0</v>
      </c>
      <c r="S25" s="357">
        <v>0</v>
      </c>
      <c r="T25" s="357">
        <v>0</v>
      </c>
      <c r="U25" s="358">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5" tint="0.39997558519241921"/>
  </sheetPr>
  <dimension ref="B2:BQ101"/>
  <sheetViews>
    <sheetView workbookViewId="0">
      <pane xSplit="2" ySplit="8" topLeftCell="C56" activePane="bottomRight" state="frozen"/>
      <selection pane="topRight" activeCell="C1" sqref="C1"/>
      <selection pane="bottomLeft" activeCell="A9" sqref="A9"/>
      <selection pane="bottomRight" activeCell="C95" sqref="C95"/>
    </sheetView>
  </sheetViews>
  <sheetFormatPr baseColWidth="10" defaultRowHeight="16"/>
  <cols>
    <col min="1" max="1" width="10.83203125" style="2"/>
    <col min="2" max="2" width="42.83203125" style="2" customWidth="1"/>
    <col min="3" max="67" width="13.6640625" style="2" customWidth="1"/>
    <col min="68" max="16384" width="10.83203125" style="2"/>
  </cols>
  <sheetData>
    <row r="2" spans="2:69" ht="21">
      <c r="B2" s="22" t="s">
        <v>623</v>
      </c>
    </row>
    <row r="3" spans="2:69" ht="15" customHeight="1">
      <c r="B3" s="22"/>
      <c r="AV3" s="187"/>
    </row>
    <row r="4" spans="2:69" ht="15" customHeight="1">
      <c r="B4" s="50" t="s">
        <v>39</v>
      </c>
      <c r="C4" s="4"/>
      <c r="D4" s="4"/>
      <c r="E4" s="4"/>
      <c r="F4" s="4"/>
      <c r="G4" s="4"/>
      <c r="H4" s="5"/>
    </row>
    <row r="5" spans="2:69" ht="46" customHeight="1">
      <c r="B5" s="620" t="s">
        <v>492</v>
      </c>
      <c r="C5" s="622"/>
      <c r="D5" s="622"/>
      <c r="E5" s="622"/>
      <c r="F5" s="622"/>
      <c r="G5" s="622"/>
      <c r="H5" s="621"/>
    </row>
    <row r="6" spans="2:69" ht="15" customHeight="1" thickBot="1"/>
    <row r="7" spans="2:69"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169" t="s">
        <v>200</v>
      </c>
    </row>
    <row r="8" spans="2:69">
      <c r="B8" s="41" t="s">
        <v>52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170"/>
    </row>
    <row r="9" spans="2:69">
      <c r="B9" s="36" t="s">
        <v>53</v>
      </c>
      <c r="C9" s="173">
        <f>IF(ISNUMBER('Corrected energy balance step 1'!C9),'Corrected energy balance step 1'!C9,0)</f>
        <v>0</v>
      </c>
      <c r="D9" s="173">
        <f>IF(ISNUMBER('Corrected energy balance step 1'!D9),'Corrected energy balance step 1'!D9,0)</f>
        <v>0</v>
      </c>
      <c r="E9" s="173">
        <f>IF(ISNUMBER('Corrected energy balance step 1'!E9),'Corrected energy balance step 1'!E9,0)</f>
        <v>0</v>
      </c>
      <c r="F9" s="173">
        <f>IF(ISNUMBER('Corrected energy balance step 1'!F9),'Corrected energy balance step 1'!F9,0)</f>
        <v>0</v>
      </c>
      <c r="G9" s="173">
        <f>IF(ISNUMBER('Corrected energy balance step 1'!G9),'Corrected energy balance step 1'!G9,0)</f>
        <v>0</v>
      </c>
      <c r="H9" s="173">
        <f>IF(ISNUMBER('Corrected energy balance step 1'!H9),'Corrected energy balance step 1'!H9,0)</f>
        <v>0</v>
      </c>
      <c r="I9" s="173">
        <f>IF(ISNUMBER('Corrected energy balance step 1'!I9),'Corrected energy balance step 1'!I9,0)</f>
        <v>0</v>
      </c>
      <c r="J9" s="173">
        <f>IF(ISNUMBER('Corrected energy balance step 1'!J9),'Corrected energy balance step 1'!J9,0)</f>
        <v>0</v>
      </c>
      <c r="K9" s="173">
        <f>IF(ISNUMBER('Corrected energy balance step 1'!K9),'Corrected energy balance step 1'!K9,0)</f>
        <v>0</v>
      </c>
      <c r="L9" s="173">
        <f>IF(ISNUMBER('Corrected energy balance step 1'!L9),'Corrected energy balance step 1'!L9,0)</f>
        <v>0</v>
      </c>
      <c r="M9" s="173">
        <f>IF(ISNUMBER('Corrected energy balance step 1'!M9),'Corrected energy balance step 1'!M9,0)</f>
        <v>0</v>
      </c>
      <c r="N9" s="173">
        <f>IF(ISNUMBER('Corrected energy balance step 1'!N9),'Corrected energy balance step 1'!N9,0)</f>
        <v>0</v>
      </c>
      <c r="O9" s="173">
        <f>IF(ISNUMBER('Corrected energy balance step 1'!O9),'Corrected energy balance step 1'!O9,0)</f>
        <v>0</v>
      </c>
      <c r="P9" s="173">
        <f>IF(ISNUMBER('Corrected energy balance step 1'!P9),'Corrected energy balance step 1'!P9,0)</f>
        <v>0</v>
      </c>
      <c r="Q9" s="173">
        <f>IF(ISNUMBER('Corrected energy balance step 1'!Q9),'Corrected energy balance step 1'!Q9,0)</f>
        <v>0</v>
      </c>
      <c r="R9" s="173">
        <f>IF(ISNUMBER('Corrected energy balance step 1'!R9),'Corrected energy balance step 1'!R9,0)</f>
        <v>0</v>
      </c>
      <c r="S9" s="173">
        <f>IF(ISNUMBER('Corrected energy balance step 1'!S9),'Corrected energy balance step 1'!S9,0)</f>
        <v>0</v>
      </c>
      <c r="T9" s="173">
        <f>IF(ISNUMBER('Corrected energy balance step 1'!T9),'Corrected energy balance step 1'!T9,0)</f>
        <v>0</v>
      </c>
      <c r="U9" s="173">
        <f>IF(ISNUMBER('Corrected energy balance step 1'!U9),'Corrected energy balance step 1'!U9,0)</f>
        <v>0</v>
      </c>
      <c r="V9" s="173">
        <f>IF(ISNUMBER('Corrected energy balance step 1'!V9),'Corrected energy balance step 1'!V9,0)</f>
        <v>0</v>
      </c>
      <c r="W9" s="173">
        <f>IF(ISNUMBER('Corrected energy balance step 1'!W9),'Corrected energy balance step 1'!W9,0)</f>
        <v>0</v>
      </c>
      <c r="X9" s="173">
        <f>IF(ISNUMBER('Corrected energy balance step 1'!X9),'Corrected energy balance step 1'!X9,0)</f>
        <v>0</v>
      </c>
      <c r="Y9" s="173">
        <f>IF(ISNUMBER('Corrected energy balance step 1'!Y9),'Corrected energy balance step 1'!Y9,0)</f>
        <v>0</v>
      </c>
      <c r="Z9" s="173">
        <f>IF(ISNUMBER('Corrected energy balance step 1'!Z9),'Corrected energy balance step 1'!Z9,0)</f>
        <v>0</v>
      </c>
      <c r="AA9" s="173">
        <f>IF(ISNUMBER('Corrected energy balance step 1'!AA9),'Corrected energy balance step 1'!AA9,0)</f>
        <v>0</v>
      </c>
      <c r="AB9" s="173">
        <f>IF(ISNUMBER('Corrected energy balance step 1'!AB9),'Corrected energy balance step 1'!AB9,0)</f>
        <v>0</v>
      </c>
      <c r="AC9" s="173">
        <f>IF(ISNUMBER('Corrected energy balance step 1'!AC9),'Corrected energy balance step 1'!AC9,0)</f>
        <v>0</v>
      </c>
      <c r="AD9" s="173">
        <f>IF(ISNUMBER('Corrected energy balance step 1'!AD9),'Corrected energy balance step 1'!AD9,0)</f>
        <v>0</v>
      </c>
      <c r="AE9" s="173">
        <f>IF(ISNUMBER('Corrected energy balance step 1'!AE9),'Corrected energy balance step 1'!AE9,0)</f>
        <v>0</v>
      </c>
      <c r="AF9" s="173">
        <f>IF(ISNUMBER('Corrected energy balance step 1'!AF9),'Corrected energy balance step 1'!AF9,0)</f>
        <v>0</v>
      </c>
      <c r="AG9" s="173">
        <f>IF(ISNUMBER('Corrected energy balance step 1'!AG9),'Corrected energy balance step 1'!AG9,0)</f>
        <v>0</v>
      </c>
      <c r="AH9" s="173">
        <f>IF(ISNUMBER('Corrected energy balance step 1'!AH9),'Corrected energy balance step 1'!AH9,0)</f>
        <v>0</v>
      </c>
      <c r="AI9" s="173">
        <f>IF(ISNUMBER('Corrected energy balance step 1'!AI9),'Corrected energy balance step 1'!AI9,0)</f>
        <v>0</v>
      </c>
      <c r="AJ9" s="173">
        <f>IF(ISNUMBER('Corrected energy balance step 1'!AJ9),'Corrected energy balance step 1'!AJ9,0)</f>
        <v>0</v>
      </c>
      <c r="AK9" s="173">
        <f>IF(ISNUMBER('Corrected energy balance step 1'!AK9),'Corrected energy balance step 1'!AK9,0)</f>
        <v>0</v>
      </c>
      <c r="AL9" s="173">
        <f>IF(ISNUMBER('Corrected energy balance step 1'!AL9),'Corrected energy balance step 1'!AL9,0)</f>
        <v>0</v>
      </c>
      <c r="AM9" s="173">
        <f>IF(ISNUMBER('Corrected energy balance step 1'!AM9),'Corrected energy balance step 1'!AM9,0)</f>
        <v>0</v>
      </c>
      <c r="AN9" s="173">
        <f>IF(ISNUMBER('Corrected energy balance step 1'!AN9),'Corrected energy balance step 1'!AN9,0)</f>
        <v>0</v>
      </c>
      <c r="AO9" s="173">
        <f>IF(ISNUMBER('Corrected energy balance step 1'!AO9),'Corrected energy balance step 1'!AO9,0)</f>
        <v>0</v>
      </c>
      <c r="AP9" s="173">
        <f>IF(ISNUMBER('Corrected energy balance step 1'!AP9),'Corrected energy balance step 1'!AP9,0)</f>
        <v>0</v>
      </c>
      <c r="AQ9" s="173">
        <f>IF(ISNUMBER('Corrected energy balance step 1'!AQ9),'Corrected energy balance step 1'!AQ9,0)</f>
        <v>0</v>
      </c>
      <c r="AR9" s="173">
        <f>IF(ISNUMBER('Corrected energy balance step 1'!AR9),'Corrected energy balance step 1'!AR9,0)</f>
        <v>0</v>
      </c>
      <c r="AS9" s="173">
        <f>IF(ISNUMBER('Corrected energy balance step 1'!AS9),'Corrected energy balance step 1'!AS9,0)</f>
        <v>0</v>
      </c>
      <c r="AT9" s="173">
        <f>IF(ISNUMBER('Corrected energy balance step 1'!AT9),'Corrected energy balance step 1'!AT9,0)</f>
        <v>0</v>
      </c>
      <c r="AU9" s="173">
        <f>IF(ISNUMBER('Corrected energy balance step 1'!AU9),'Corrected energy balance step 1'!AU9,0)</f>
        <v>0</v>
      </c>
      <c r="AV9" s="173">
        <f>IF(ISNUMBER('Corrected energy balance step 1'!AV9),'Corrected energy balance step 1'!AV9,0)</f>
        <v>0</v>
      </c>
      <c r="AW9" s="173">
        <f>IF(ISNUMBER('Corrected energy balance step 1'!AW9),'Corrected energy balance step 1'!AW9,0)</f>
        <v>0</v>
      </c>
      <c r="AX9" s="173">
        <f>IF(ISNUMBER('Corrected energy balance step 1'!AX9),'Corrected energy balance step 1'!AX9,0)</f>
        <v>0</v>
      </c>
      <c r="AY9" s="173">
        <f>IF(ISNUMBER('Corrected energy balance step 1'!AY9),'Corrected energy balance step 1'!AY9,0)</f>
        <v>0</v>
      </c>
      <c r="AZ9" s="173">
        <f>IF(ISNUMBER('Corrected energy balance step 1'!AZ9),'Corrected energy balance step 1'!AZ9,0)</f>
        <v>0</v>
      </c>
      <c r="BA9" s="173">
        <f>IF(ISNUMBER('Corrected energy balance step 1'!BA9),'Corrected energy balance step 1'!BA9,0)</f>
        <v>0</v>
      </c>
      <c r="BB9" s="173">
        <f>IF(ISNUMBER('Corrected energy balance step 1'!BB9),'Corrected energy balance step 1'!BB9,0)</f>
        <v>0</v>
      </c>
      <c r="BC9" s="173">
        <f>IF(ISNUMBER('Corrected energy balance step 1'!BC9),'Corrected energy balance step 1'!BC9,0)</f>
        <v>0</v>
      </c>
      <c r="BD9" s="173">
        <f>IF(ISNUMBER('Corrected energy balance step 1'!BD9),'Corrected energy balance step 1'!BD9,0)</f>
        <v>0</v>
      </c>
      <c r="BE9" s="173">
        <f>IF(ISNUMBER('Corrected energy balance step 1'!BE9),'Corrected energy balance step 1'!BE9,0)</f>
        <v>0</v>
      </c>
      <c r="BF9" s="173">
        <f>IF(ISNUMBER('Corrected energy balance step 1'!BF9),'Corrected energy balance step 1'!BF9,0)</f>
        <v>0</v>
      </c>
      <c r="BG9" s="173">
        <f>IF(ISNUMBER('Corrected energy balance step 1'!BG9),'Corrected energy balance step 1'!BG9,0)</f>
        <v>0</v>
      </c>
      <c r="BH9" s="173">
        <f>IF(ISNUMBER('Corrected energy balance step 1'!BH9),'Corrected energy balance step 1'!BH9,0)</f>
        <v>0</v>
      </c>
      <c r="BI9" s="173">
        <f>IF(ISNUMBER('Corrected energy balance step 1'!BI9),'Corrected energy balance step 1'!BI9,0)</f>
        <v>0</v>
      </c>
      <c r="BJ9" s="173">
        <f>IF(ISNUMBER('Corrected energy balance step 1'!BJ9),'Corrected energy balance step 1'!BJ9,0)</f>
        <v>0</v>
      </c>
      <c r="BK9" s="173">
        <f>IF(ISNUMBER('Corrected energy balance step 1'!BK9),'Corrected energy balance step 1'!BK9,0)</f>
        <v>0</v>
      </c>
      <c r="BL9" s="173">
        <f>IF(ISNUMBER('Corrected energy balance step 1'!BL9),'Corrected energy balance step 1'!BL9,0)</f>
        <v>0</v>
      </c>
      <c r="BM9" s="173">
        <f>IF(ISNUMBER('Corrected energy balance step 1'!BM9),'Corrected energy balance step 1'!BM9,0)</f>
        <v>0</v>
      </c>
      <c r="BN9" s="171">
        <f>SUM(C9:BM9)</f>
        <v>0</v>
      </c>
      <c r="BO9" s="174">
        <f>'Corrected energy balance step 1'!BO9</f>
        <v>0</v>
      </c>
    </row>
    <row r="10" spans="2:69">
      <c r="B10" s="36" t="s">
        <v>54</v>
      </c>
      <c r="C10" s="175">
        <f>IF(ISNUMBER('Corrected energy balance step 1'!C10),'Corrected energy balance step 1'!C10,0)</f>
        <v>0</v>
      </c>
      <c r="D10" s="175">
        <f>IF(ISNUMBER('Corrected energy balance step 1'!D10),'Corrected energy balance step 1'!D10,0)</f>
        <v>0</v>
      </c>
      <c r="E10" s="175">
        <f>IF(ISNUMBER('Corrected energy balance step 1'!E10),'Corrected energy balance step 1'!E10,0)</f>
        <v>0</v>
      </c>
      <c r="F10" s="175">
        <f>IF(ISNUMBER('Corrected energy balance step 1'!F10),'Corrected energy balance step 1'!F10,0)</f>
        <v>0</v>
      </c>
      <c r="G10" s="175">
        <f>IF(ISNUMBER('Corrected energy balance step 1'!G10),'Corrected energy balance step 1'!G10,0)</f>
        <v>0</v>
      </c>
      <c r="H10" s="175">
        <f>IF(ISNUMBER('Corrected energy balance step 1'!H10),'Corrected energy balance step 1'!H10,0)</f>
        <v>0</v>
      </c>
      <c r="I10" s="175">
        <f>IF(ISNUMBER('Corrected energy balance step 1'!I10),'Corrected energy balance step 1'!I10,0)</f>
        <v>0</v>
      </c>
      <c r="J10" s="175">
        <f>IF(ISNUMBER('Corrected energy balance step 1'!J10),'Corrected energy balance step 1'!J10,0)</f>
        <v>0</v>
      </c>
      <c r="K10" s="175">
        <f>IF(ISNUMBER('Corrected energy balance step 1'!K10),'Corrected energy balance step 1'!K10,0)</f>
        <v>0</v>
      </c>
      <c r="L10" s="175">
        <f>IF(ISNUMBER('Corrected energy balance step 1'!L10),'Corrected energy balance step 1'!L10,0)</f>
        <v>0</v>
      </c>
      <c r="M10" s="175">
        <f>IF(ISNUMBER('Corrected energy balance step 1'!M10),'Corrected energy balance step 1'!M10,0)</f>
        <v>0</v>
      </c>
      <c r="N10" s="175">
        <f>IF(ISNUMBER('Corrected energy balance step 1'!N10),'Corrected energy balance step 1'!N10,0)</f>
        <v>0</v>
      </c>
      <c r="O10" s="175">
        <f>IF(ISNUMBER('Corrected energy balance step 1'!O10),'Corrected energy balance step 1'!O10,0)</f>
        <v>0</v>
      </c>
      <c r="P10" s="175">
        <f>IF(ISNUMBER('Corrected energy balance step 1'!P10),'Corrected energy balance step 1'!P10,0)</f>
        <v>0</v>
      </c>
      <c r="Q10" s="175">
        <f>IF(ISNUMBER('Corrected energy balance step 1'!Q10),'Corrected energy balance step 1'!Q10,0)</f>
        <v>0</v>
      </c>
      <c r="R10" s="175">
        <f>IF(ISNUMBER('Corrected energy balance step 1'!R10),'Corrected energy balance step 1'!R10,0)</f>
        <v>0</v>
      </c>
      <c r="S10" s="175">
        <f>IF(ISNUMBER('Corrected energy balance step 1'!S10),'Corrected energy balance step 1'!S10,0)</f>
        <v>0</v>
      </c>
      <c r="T10" s="175">
        <f>IF(ISNUMBER('Corrected energy balance step 1'!T10),'Corrected energy balance step 1'!T10,0)</f>
        <v>0</v>
      </c>
      <c r="U10" s="175">
        <f>IF(ISNUMBER('Corrected energy balance step 1'!U10),'Corrected energy balance step 1'!U10,0)</f>
        <v>0</v>
      </c>
      <c r="V10" s="175">
        <f>IF(ISNUMBER('Corrected energy balance step 1'!V10),'Corrected energy balance step 1'!V10,0)</f>
        <v>0</v>
      </c>
      <c r="W10" s="175">
        <f>IF(ISNUMBER('Corrected energy balance step 1'!W10),'Corrected energy balance step 1'!W10,0)</f>
        <v>0</v>
      </c>
      <c r="X10" s="175">
        <f>IF(ISNUMBER('Corrected energy balance step 1'!X10),'Corrected energy balance step 1'!X10,0)</f>
        <v>0</v>
      </c>
      <c r="Y10" s="175">
        <f>IF(ISNUMBER('Corrected energy balance step 1'!Y10),'Corrected energy balance step 1'!Y10,0)</f>
        <v>0</v>
      </c>
      <c r="Z10" s="175">
        <f>IF(ISNUMBER('Corrected energy balance step 1'!Z10),'Corrected energy balance step 1'!Z10,0)</f>
        <v>0</v>
      </c>
      <c r="AA10" s="175">
        <f>IF(ISNUMBER('Corrected energy balance step 1'!AA10),'Corrected energy balance step 1'!AA10,0)</f>
        <v>0</v>
      </c>
      <c r="AB10" s="175">
        <f>IF(ISNUMBER('Corrected energy balance step 1'!AB10),'Corrected energy balance step 1'!AB10,0)</f>
        <v>0</v>
      </c>
      <c r="AC10" s="175">
        <f>IF(ISNUMBER('Corrected energy balance step 1'!AC10),'Corrected energy balance step 1'!AC10,0)</f>
        <v>0</v>
      </c>
      <c r="AD10" s="175">
        <f>IF(ISNUMBER('Corrected energy balance step 1'!AD10),'Corrected energy balance step 1'!AD10,0)</f>
        <v>0</v>
      </c>
      <c r="AE10" s="175">
        <f>IF(ISNUMBER('Corrected energy balance step 1'!AE10),'Corrected energy balance step 1'!AE10,0)</f>
        <v>0</v>
      </c>
      <c r="AF10" s="175">
        <f>IF(ISNUMBER('Corrected energy balance step 1'!AF10),'Corrected energy balance step 1'!AF10,0)</f>
        <v>0</v>
      </c>
      <c r="AG10" s="175">
        <f>IF(ISNUMBER('Corrected energy balance step 1'!AG10),'Corrected energy balance step 1'!AG10,0)</f>
        <v>0</v>
      </c>
      <c r="AH10" s="175">
        <f>IF(ISNUMBER('Corrected energy balance step 1'!AH10),'Corrected energy balance step 1'!AH10,0)</f>
        <v>0</v>
      </c>
      <c r="AI10" s="175">
        <f>IF(ISNUMBER('Corrected energy balance step 1'!AI10),'Corrected energy balance step 1'!AI10,0)</f>
        <v>0</v>
      </c>
      <c r="AJ10" s="175">
        <f>IF(ISNUMBER('Corrected energy balance step 1'!AJ10),'Corrected energy balance step 1'!AJ10,0)</f>
        <v>0</v>
      </c>
      <c r="AK10" s="175">
        <f>IF(ISNUMBER('Corrected energy balance step 1'!AK10),'Corrected energy balance step 1'!AK10,0)</f>
        <v>0</v>
      </c>
      <c r="AL10" s="175">
        <f>IF(ISNUMBER('Corrected energy balance step 1'!AL10),'Corrected energy balance step 1'!AL10,0)</f>
        <v>0</v>
      </c>
      <c r="AM10" s="175">
        <f>IF(ISNUMBER('Corrected energy balance step 1'!AM10),'Corrected energy balance step 1'!AM10,0)</f>
        <v>0</v>
      </c>
      <c r="AN10" s="175">
        <f>IF(ISNUMBER('Corrected energy balance step 1'!AN10),'Corrected energy balance step 1'!AN10,0)</f>
        <v>0</v>
      </c>
      <c r="AO10" s="175">
        <f>IF(ISNUMBER('Corrected energy balance step 1'!AO10),'Corrected energy balance step 1'!AO10,0)</f>
        <v>0</v>
      </c>
      <c r="AP10" s="175">
        <f>IF(ISNUMBER('Corrected energy balance step 1'!AP10),'Corrected energy balance step 1'!AP10,0)</f>
        <v>0</v>
      </c>
      <c r="AQ10" s="175">
        <f>IF(ISNUMBER('Corrected energy balance step 1'!AQ10),'Corrected energy balance step 1'!AQ10,0)</f>
        <v>0</v>
      </c>
      <c r="AR10" s="175">
        <f>IF(ISNUMBER('Corrected energy balance step 1'!AR10),'Corrected energy balance step 1'!AR10,0)</f>
        <v>0</v>
      </c>
      <c r="AS10" s="175">
        <f>IF(ISNUMBER('Corrected energy balance step 1'!AS10),'Corrected energy balance step 1'!AS10,0)</f>
        <v>0</v>
      </c>
      <c r="AT10" s="175">
        <f>IF(ISNUMBER('Corrected energy balance step 1'!AT10),'Corrected energy balance step 1'!AT10,0)</f>
        <v>0</v>
      </c>
      <c r="AU10" s="175">
        <f>IF(ISNUMBER('Corrected energy balance step 1'!AU10),'Corrected energy balance step 1'!AU10,0)</f>
        <v>0</v>
      </c>
      <c r="AV10" s="175">
        <f>IF(ISNUMBER('Corrected energy balance step 1'!AV10),'Corrected energy balance step 1'!AV10,0)</f>
        <v>0</v>
      </c>
      <c r="AW10" s="175">
        <f>IF(ISNUMBER('Corrected energy balance step 1'!AW10),'Corrected energy balance step 1'!AW10,0)</f>
        <v>0</v>
      </c>
      <c r="AX10" s="175">
        <f>IF(ISNUMBER('Corrected energy balance step 1'!AX10),'Corrected energy balance step 1'!AX10,0)</f>
        <v>0</v>
      </c>
      <c r="AY10" s="175">
        <f>IF(ISNUMBER('Corrected energy balance step 1'!AY10),'Corrected energy balance step 1'!AY10,0)</f>
        <v>0</v>
      </c>
      <c r="AZ10" s="175">
        <f>IF(ISNUMBER('Corrected energy balance step 1'!AZ10),'Corrected energy balance step 1'!AZ10,0)</f>
        <v>0</v>
      </c>
      <c r="BA10" s="175">
        <f>IF(ISNUMBER('Corrected energy balance step 1'!BA10),'Corrected energy balance step 1'!BA10,0)</f>
        <v>0</v>
      </c>
      <c r="BB10" s="175">
        <f>IF(ISNUMBER('Corrected energy balance step 1'!BB10),'Corrected energy balance step 1'!BB10,0)</f>
        <v>0</v>
      </c>
      <c r="BC10" s="175">
        <f>IF(ISNUMBER('Corrected energy balance step 1'!BC10),'Corrected energy balance step 1'!BC10,0)</f>
        <v>0</v>
      </c>
      <c r="BD10" s="175">
        <f>IF(ISNUMBER('Corrected energy balance step 1'!BD10),'Corrected energy balance step 1'!BD10,0)</f>
        <v>0</v>
      </c>
      <c r="BE10" s="175">
        <f>IF(ISNUMBER('Corrected energy balance step 1'!BE10),'Corrected energy balance step 1'!BE10,0)</f>
        <v>0</v>
      </c>
      <c r="BF10" s="175">
        <f>IF(ISNUMBER('Corrected energy balance step 1'!BF10),'Corrected energy balance step 1'!BF10,0)</f>
        <v>0</v>
      </c>
      <c r="BG10" s="175">
        <f>IF(ISNUMBER('Corrected energy balance step 1'!BG10),'Corrected energy balance step 1'!BG10,0)</f>
        <v>0</v>
      </c>
      <c r="BH10" s="175">
        <f>IF(ISNUMBER('Corrected energy balance step 1'!BH10),'Corrected energy balance step 1'!BH10,0)</f>
        <v>0</v>
      </c>
      <c r="BI10" s="175">
        <f>IF(ISNUMBER('Corrected energy balance step 1'!BI10),'Corrected energy balance step 1'!BI10,0)</f>
        <v>0</v>
      </c>
      <c r="BJ10" s="175">
        <f>IF(ISNUMBER('Corrected energy balance step 1'!BJ10),'Corrected energy balance step 1'!BJ10,0)</f>
        <v>0</v>
      </c>
      <c r="BK10" s="175">
        <f>IF(ISNUMBER('Corrected energy balance step 1'!BK10),'Corrected energy balance step 1'!BK10,0)</f>
        <v>0</v>
      </c>
      <c r="BL10" s="175">
        <f>IF(ISNUMBER('Corrected energy balance step 1'!BL10),'Corrected energy balance step 1'!BL10,0)</f>
        <v>0</v>
      </c>
      <c r="BM10" s="175">
        <f>IF(ISNUMBER('Corrected energy balance step 1'!BM10),'Corrected energy balance step 1'!BM10,0)</f>
        <v>0</v>
      </c>
      <c r="BN10" s="176">
        <f t="shared" ref="BN10:BN14" si="0">SUM(C10:BM10)</f>
        <v>0</v>
      </c>
      <c r="BO10" s="177">
        <f>'Corrected energy balance step 1'!BO10</f>
        <v>0</v>
      </c>
    </row>
    <row r="11" spans="2:69">
      <c r="B11" s="36" t="s">
        <v>55</v>
      </c>
      <c r="C11" s="175">
        <f>IF(ISNUMBER('Corrected energy balance step 1'!C11),'Corrected energy balance step 1'!C11,0)</f>
        <v>0</v>
      </c>
      <c r="D11" s="175">
        <f>IF(ISNUMBER('Corrected energy balance step 1'!D11),'Corrected energy balance step 1'!D11,0)</f>
        <v>0</v>
      </c>
      <c r="E11" s="175">
        <f>IF(ISNUMBER('Corrected energy balance step 1'!E11),'Corrected energy balance step 1'!E11,0)</f>
        <v>0</v>
      </c>
      <c r="F11" s="175">
        <f>IF(ISNUMBER('Corrected energy balance step 1'!F11),'Corrected energy balance step 1'!F11,0)</f>
        <v>0</v>
      </c>
      <c r="G11" s="175">
        <f>IF(ISNUMBER('Corrected energy balance step 1'!G11),'Corrected energy balance step 1'!G11,0)</f>
        <v>0</v>
      </c>
      <c r="H11" s="175">
        <f>IF(ISNUMBER('Corrected energy balance step 1'!H11),'Corrected energy balance step 1'!H11,0)</f>
        <v>0</v>
      </c>
      <c r="I11" s="175">
        <f>IF(ISNUMBER('Corrected energy balance step 1'!I11),'Corrected energy balance step 1'!I11,0)</f>
        <v>0</v>
      </c>
      <c r="J11" s="175">
        <f>IF(ISNUMBER('Corrected energy balance step 1'!J11),'Corrected energy balance step 1'!J11,0)</f>
        <v>0</v>
      </c>
      <c r="K11" s="175">
        <f>IF(ISNUMBER('Corrected energy balance step 1'!K11),'Corrected energy balance step 1'!K11,0)</f>
        <v>0</v>
      </c>
      <c r="L11" s="175">
        <f>IF(ISNUMBER('Corrected energy balance step 1'!L11),'Corrected energy balance step 1'!L11,0)</f>
        <v>0</v>
      </c>
      <c r="M11" s="175">
        <f>IF(ISNUMBER('Corrected energy balance step 1'!M11),'Corrected energy balance step 1'!M11,0)</f>
        <v>0</v>
      </c>
      <c r="N11" s="175">
        <f>IF(ISNUMBER('Corrected energy balance step 1'!N11),'Corrected energy balance step 1'!N11,0)</f>
        <v>0</v>
      </c>
      <c r="O11" s="175">
        <f>IF(ISNUMBER('Corrected energy balance step 1'!O11),'Corrected energy balance step 1'!O11,0)</f>
        <v>0</v>
      </c>
      <c r="P11" s="175">
        <f>IF(ISNUMBER('Corrected energy balance step 1'!P11),'Corrected energy balance step 1'!P11,0)</f>
        <v>0</v>
      </c>
      <c r="Q11" s="175">
        <f>IF(ISNUMBER('Corrected energy balance step 1'!Q11),'Corrected energy balance step 1'!Q11,0)</f>
        <v>0</v>
      </c>
      <c r="R11" s="175">
        <f>IF(ISNUMBER('Corrected energy balance step 1'!R11),'Corrected energy balance step 1'!R11,0)</f>
        <v>0</v>
      </c>
      <c r="S11" s="175">
        <f>IF(ISNUMBER('Corrected energy balance step 1'!S11),'Corrected energy balance step 1'!S11,0)</f>
        <v>0</v>
      </c>
      <c r="T11" s="175">
        <f>IF(ISNUMBER('Corrected energy balance step 1'!T11),'Corrected energy balance step 1'!T11,0)</f>
        <v>0</v>
      </c>
      <c r="U11" s="175">
        <f>IF(ISNUMBER('Corrected energy balance step 1'!U11),'Corrected energy balance step 1'!U11,0)</f>
        <v>0</v>
      </c>
      <c r="V11" s="175">
        <f>IF(ISNUMBER('Corrected energy balance step 1'!V11),'Corrected energy balance step 1'!V11,0)</f>
        <v>0</v>
      </c>
      <c r="W11" s="175">
        <f>IF(ISNUMBER('Corrected energy balance step 1'!W11),'Corrected energy balance step 1'!W11,0)</f>
        <v>0</v>
      </c>
      <c r="X11" s="175">
        <f>IF(ISNUMBER('Corrected energy balance step 1'!X11),'Corrected energy balance step 1'!X11,0)</f>
        <v>0</v>
      </c>
      <c r="Y11" s="175">
        <f>IF(ISNUMBER('Corrected energy balance step 1'!Y11),'Corrected energy balance step 1'!Y11,0)</f>
        <v>0</v>
      </c>
      <c r="Z11" s="175">
        <f>IF(ISNUMBER('Corrected energy balance step 1'!Z11),'Corrected energy balance step 1'!Z11,0)</f>
        <v>0</v>
      </c>
      <c r="AA11" s="175">
        <f>IF(ISNUMBER('Corrected energy balance step 1'!AA11),'Corrected energy balance step 1'!AA11,0)</f>
        <v>0</v>
      </c>
      <c r="AB11" s="175">
        <f>IF(ISNUMBER('Corrected energy balance step 1'!AB11),'Corrected energy balance step 1'!AB11,0)</f>
        <v>0</v>
      </c>
      <c r="AC11" s="175">
        <f>IF(ISNUMBER('Corrected energy balance step 1'!AC11),'Corrected energy balance step 1'!AC11,0)</f>
        <v>0</v>
      </c>
      <c r="AD11" s="175">
        <f>IF(ISNUMBER('Corrected energy balance step 1'!AD11),'Corrected energy balance step 1'!AD11,0)</f>
        <v>0</v>
      </c>
      <c r="AE11" s="175">
        <f>IF(ISNUMBER('Corrected energy balance step 1'!AE11),'Corrected energy balance step 1'!AE11,0)</f>
        <v>0</v>
      </c>
      <c r="AF11" s="175">
        <f>IF(ISNUMBER('Corrected energy balance step 1'!AF11),'Corrected energy balance step 1'!AF11,0)</f>
        <v>0</v>
      </c>
      <c r="AG11" s="175">
        <f>IF(ISNUMBER('Corrected energy balance step 1'!AG11),'Corrected energy balance step 1'!AG11,0)</f>
        <v>0</v>
      </c>
      <c r="AH11" s="175">
        <f>IF(ISNUMBER('Corrected energy balance step 1'!AH11),'Corrected energy balance step 1'!AH11,0)</f>
        <v>0</v>
      </c>
      <c r="AI11" s="175">
        <f>IF(ISNUMBER('Corrected energy balance step 1'!AI11),'Corrected energy balance step 1'!AI11,0)</f>
        <v>0</v>
      </c>
      <c r="AJ11" s="175">
        <f>IF(ISNUMBER('Corrected energy balance step 1'!AJ11),'Corrected energy balance step 1'!AJ11,0)</f>
        <v>0</v>
      </c>
      <c r="AK11" s="175">
        <f>IF(ISNUMBER('Corrected energy balance step 1'!AK11),'Corrected energy balance step 1'!AK11,0)</f>
        <v>0</v>
      </c>
      <c r="AL11" s="175">
        <f>IF(ISNUMBER('Corrected energy balance step 1'!AL11),'Corrected energy balance step 1'!AL11,0)</f>
        <v>0</v>
      </c>
      <c r="AM11" s="175">
        <f>IF(ISNUMBER('Corrected energy balance step 1'!AM11),'Corrected energy balance step 1'!AM11,0)</f>
        <v>0</v>
      </c>
      <c r="AN11" s="175">
        <f>IF(ISNUMBER('Corrected energy balance step 1'!AN11),'Corrected energy balance step 1'!AN11,0)</f>
        <v>0</v>
      </c>
      <c r="AO11" s="175">
        <f>IF(ISNUMBER('Corrected energy balance step 1'!AO11),'Corrected energy balance step 1'!AO11,0)</f>
        <v>0</v>
      </c>
      <c r="AP11" s="175">
        <f>IF(ISNUMBER('Corrected energy balance step 1'!AP11),'Corrected energy balance step 1'!AP11,0)</f>
        <v>0</v>
      </c>
      <c r="AQ11" s="175">
        <f>IF(ISNUMBER('Corrected energy balance step 1'!AQ11),'Corrected energy balance step 1'!AQ11,0)</f>
        <v>0</v>
      </c>
      <c r="AR11" s="175">
        <f>IF(ISNUMBER('Corrected energy balance step 1'!AR11),'Corrected energy balance step 1'!AR11,0)</f>
        <v>0</v>
      </c>
      <c r="AS11" s="175">
        <f>IF(ISNUMBER('Corrected energy balance step 1'!AS11),'Corrected energy balance step 1'!AS11,0)</f>
        <v>0</v>
      </c>
      <c r="AT11" s="175">
        <f>IF(ISNUMBER('Corrected energy balance step 1'!AT11),'Corrected energy balance step 1'!AT11,0)</f>
        <v>0</v>
      </c>
      <c r="AU11" s="175">
        <f>IF(ISNUMBER('Corrected energy balance step 1'!AU11),'Corrected energy balance step 1'!AU11,0)</f>
        <v>0</v>
      </c>
      <c r="AV11" s="175">
        <f>IF(ISNUMBER('Corrected energy balance step 1'!AV11),'Corrected energy balance step 1'!AV11,0)</f>
        <v>0</v>
      </c>
      <c r="AW11" s="175">
        <f>IF(ISNUMBER('Corrected energy balance step 1'!AW11),'Corrected energy balance step 1'!AW11,0)</f>
        <v>0</v>
      </c>
      <c r="AX11" s="175">
        <f>IF(ISNUMBER('Corrected energy balance step 1'!AX11),'Corrected energy balance step 1'!AX11,0)</f>
        <v>0</v>
      </c>
      <c r="AY11" s="175">
        <f>IF(ISNUMBER('Corrected energy balance step 1'!AY11),'Corrected energy balance step 1'!AY11,0)</f>
        <v>0</v>
      </c>
      <c r="AZ11" s="175">
        <f>IF(ISNUMBER('Corrected energy balance step 1'!AZ11),'Corrected energy balance step 1'!AZ11,0)</f>
        <v>0</v>
      </c>
      <c r="BA11" s="175">
        <f>IF(ISNUMBER('Corrected energy balance step 1'!BA11),'Corrected energy balance step 1'!BA11,0)</f>
        <v>0</v>
      </c>
      <c r="BB11" s="175">
        <f>IF(ISNUMBER('Corrected energy balance step 1'!BB11),'Corrected energy balance step 1'!BB11,0)</f>
        <v>0</v>
      </c>
      <c r="BC11" s="175">
        <f>IF(ISNUMBER('Corrected energy balance step 1'!BC11),'Corrected energy balance step 1'!BC11,0)</f>
        <v>0</v>
      </c>
      <c r="BD11" s="175">
        <f>IF(ISNUMBER('Corrected energy balance step 1'!BD11),'Corrected energy balance step 1'!BD11,0)</f>
        <v>0</v>
      </c>
      <c r="BE11" s="175">
        <f>IF(ISNUMBER('Corrected energy balance step 1'!BE11),'Corrected energy balance step 1'!BE11,0)</f>
        <v>0</v>
      </c>
      <c r="BF11" s="175">
        <f>IF(ISNUMBER('Corrected energy balance step 1'!BF11),'Corrected energy balance step 1'!BF11,0)</f>
        <v>0</v>
      </c>
      <c r="BG11" s="175">
        <f>IF(ISNUMBER('Corrected energy balance step 1'!BG11),'Corrected energy balance step 1'!BG11,0)</f>
        <v>0</v>
      </c>
      <c r="BH11" s="175">
        <f>IF(ISNUMBER('Corrected energy balance step 1'!BH11),'Corrected energy balance step 1'!BH11,0)</f>
        <v>0</v>
      </c>
      <c r="BI11" s="175">
        <f>IF(ISNUMBER('Corrected energy balance step 1'!BI11),'Corrected energy balance step 1'!BI11,0)</f>
        <v>0</v>
      </c>
      <c r="BJ11" s="175">
        <f>IF(ISNUMBER('Corrected energy balance step 1'!BJ11),'Corrected energy balance step 1'!BJ11,0)</f>
        <v>0</v>
      </c>
      <c r="BK11" s="175">
        <f>IF(ISNUMBER('Corrected energy balance step 1'!BK11),'Corrected energy balance step 1'!BK11,0)</f>
        <v>0</v>
      </c>
      <c r="BL11" s="175">
        <f>IF(ISNUMBER('Corrected energy balance step 1'!BL11),'Corrected energy balance step 1'!BL11,0)</f>
        <v>0</v>
      </c>
      <c r="BM11" s="175">
        <f>IF(ISNUMBER('Corrected energy balance step 1'!BM11),'Corrected energy balance step 1'!BM11,0)</f>
        <v>0</v>
      </c>
      <c r="BN11" s="176">
        <f t="shared" si="0"/>
        <v>0</v>
      </c>
      <c r="BO11" s="177">
        <f>'Corrected energy balance step 1'!BO11</f>
        <v>0</v>
      </c>
    </row>
    <row r="12" spans="2:69">
      <c r="B12" s="36" t="s">
        <v>56</v>
      </c>
      <c r="C12" s="173">
        <f>IF(ISNUMBER('Corrected energy balance step 1'!C12),'Corrected energy balance step 1'!C12,0)</f>
        <v>0</v>
      </c>
      <c r="D12" s="173">
        <f>IF(ISNUMBER('Corrected energy balance step 1'!D12),'Corrected energy balance step 1'!D12,0)</f>
        <v>0</v>
      </c>
      <c r="E12" s="173">
        <f>IF(ISNUMBER('Corrected energy balance step 1'!E12),'Corrected energy balance step 1'!E12,0)</f>
        <v>0</v>
      </c>
      <c r="F12" s="173">
        <f>IF(ISNUMBER('Corrected energy balance step 1'!F12),'Corrected energy balance step 1'!F12,0)</f>
        <v>0</v>
      </c>
      <c r="G12" s="173">
        <f>IF(ISNUMBER('Corrected energy balance step 1'!G12),'Corrected energy balance step 1'!G12,0)</f>
        <v>0</v>
      </c>
      <c r="H12" s="173">
        <f>IF(ISNUMBER('Corrected energy balance step 1'!H12),'Corrected energy balance step 1'!H12,0)</f>
        <v>0</v>
      </c>
      <c r="I12" s="173">
        <f>IF(ISNUMBER('Corrected energy balance step 1'!I12),'Corrected energy balance step 1'!I12,0)</f>
        <v>0</v>
      </c>
      <c r="J12" s="173">
        <f>IF(ISNUMBER('Corrected energy balance step 1'!J12),'Corrected energy balance step 1'!J12,0)</f>
        <v>0</v>
      </c>
      <c r="K12" s="173">
        <f>IF(ISNUMBER('Corrected energy balance step 1'!K12),'Corrected energy balance step 1'!K12,0)</f>
        <v>0</v>
      </c>
      <c r="L12" s="173">
        <f>IF(ISNUMBER('Corrected energy balance step 1'!L12),'Corrected energy balance step 1'!L12,0)</f>
        <v>0</v>
      </c>
      <c r="M12" s="173">
        <f>IF(ISNUMBER('Corrected energy balance step 1'!M12),'Corrected energy balance step 1'!M12,0)</f>
        <v>0</v>
      </c>
      <c r="N12" s="173">
        <f>IF(ISNUMBER('Corrected energy balance step 1'!N12),'Corrected energy balance step 1'!N12,0)</f>
        <v>0</v>
      </c>
      <c r="O12" s="173">
        <f>IF(ISNUMBER('Corrected energy balance step 1'!O12),'Corrected energy balance step 1'!O12,0)</f>
        <v>0</v>
      </c>
      <c r="P12" s="173">
        <f>IF(ISNUMBER('Corrected energy balance step 1'!P12),'Corrected energy balance step 1'!P12,0)</f>
        <v>0</v>
      </c>
      <c r="Q12" s="173">
        <f>IF(ISNUMBER('Corrected energy balance step 1'!Q12),'Corrected energy balance step 1'!Q12,0)</f>
        <v>0</v>
      </c>
      <c r="R12" s="173">
        <f>IF(ISNUMBER('Corrected energy balance step 1'!R12),'Corrected energy balance step 1'!R12,0)</f>
        <v>0</v>
      </c>
      <c r="S12" s="173">
        <f>IF(ISNUMBER('Corrected energy balance step 1'!S12),'Corrected energy balance step 1'!S12,0)</f>
        <v>0</v>
      </c>
      <c r="T12" s="173">
        <f>IF(ISNUMBER('Corrected energy balance step 1'!T12),'Corrected energy balance step 1'!T12,0)</f>
        <v>0</v>
      </c>
      <c r="U12" s="173">
        <f>IF(ISNUMBER('Corrected energy balance step 1'!U12),'Corrected energy balance step 1'!U12,0)</f>
        <v>0</v>
      </c>
      <c r="V12" s="173">
        <f>IF(ISNUMBER('Corrected energy balance step 1'!V12),'Corrected energy balance step 1'!V12,0)</f>
        <v>0</v>
      </c>
      <c r="W12" s="173">
        <f>IF(ISNUMBER('Corrected energy balance step 1'!W12),'Corrected energy balance step 1'!W12,0)</f>
        <v>0</v>
      </c>
      <c r="X12" s="173">
        <f>IF(ISNUMBER('Corrected energy balance step 1'!X12),'Corrected energy balance step 1'!X12,0)</f>
        <v>0</v>
      </c>
      <c r="Y12" s="173">
        <f>IF(ISNUMBER('Corrected energy balance step 1'!Y12),'Corrected energy balance step 1'!Y12,0)</f>
        <v>0</v>
      </c>
      <c r="Z12" s="173">
        <f>IF(ISNUMBER('Corrected energy balance step 1'!Z12),'Corrected energy balance step 1'!Z12,0)</f>
        <v>0</v>
      </c>
      <c r="AA12" s="173">
        <f>IF(ISNUMBER('Corrected energy balance step 1'!AA12),'Corrected energy balance step 1'!AA12,0)</f>
        <v>0</v>
      </c>
      <c r="AB12" s="173">
        <f>IF(ISNUMBER('Corrected energy balance step 1'!AB12),'Corrected energy balance step 1'!AB12,0)</f>
        <v>0</v>
      </c>
      <c r="AC12" s="173">
        <f>IF(ISNUMBER('Corrected energy balance step 1'!AC12),'Corrected energy balance step 1'!AC12,0)</f>
        <v>0</v>
      </c>
      <c r="AD12" s="173">
        <f>IF(ISNUMBER('Corrected energy balance step 1'!AD12),'Corrected energy balance step 1'!AD12,0)</f>
        <v>0</v>
      </c>
      <c r="AE12" s="173">
        <f>IF(ISNUMBER('Corrected energy balance step 1'!AE12),'Corrected energy balance step 1'!AE12,0)</f>
        <v>0</v>
      </c>
      <c r="AF12" s="173">
        <f>IF(ISNUMBER('Corrected energy balance step 1'!AF12),'Corrected energy balance step 1'!AF12,0)</f>
        <v>0</v>
      </c>
      <c r="AG12" s="173">
        <f>IF(ISNUMBER('Corrected energy balance step 1'!AG12),'Corrected energy balance step 1'!AG12,0)</f>
        <v>0</v>
      </c>
      <c r="AH12" s="173">
        <f>IF(ISNUMBER('Corrected energy balance step 1'!AH12),'Corrected energy balance step 1'!AH12,0)</f>
        <v>0</v>
      </c>
      <c r="AI12" s="173">
        <f>IF(ISNUMBER('Corrected energy balance step 1'!AI12),'Corrected energy balance step 1'!AI12,0)</f>
        <v>0</v>
      </c>
      <c r="AJ12" s="173">
        <f>IF(ISNUMBER('Corrected energy balance step 1'!AJ12),'Corrected energy balance step 1'!AJ12,0)</f>
        <v>0</v>
      </c>
      <c r="AK12" s="173">
        <f>IF(ISNUMBER('Corrected energy balance step 1'!AK12),'Corrected energy balance step 1'!AK12,0)</f>
        <v>0</v>
      </c>
      <c r="AL12" s="173">
        <f>IF(ISNUMBER('Corrected energy balance step 1'!AL12),'Corrected energy balance step 1'!AL12,0)</f>
        <v>0</v>
      </c>
      <c r="AM12" s="173">
        <f>IF(ISNUMBER('Corrected energy balance step 1'!AM12),'Corrected energy balance step 1'!AM12,0)</f>
        <v>0</v>
      </c>
      <c r="AN12" s="173">
        <f>IF(ISNUMBER('Corrected energy balance step 1'!AN12),'Corrected energy balance step 1'!AN12,0)</f>
        <v>0</v>
      </c>
      <c r="AO12" s="173">
        <f>IF(ISNUMBER('Corrected energy balance step 1'!AO12),'Corrected energy balance step 1'!AO12,0)</f>
        <v>0</v>
      </c>
      <c r="AP12" s="173">
        <f>IF(ISNUMBER('Corrected energy balance step 1'!AP12),'Corrected energy balance step 1'!AP12,0)</f>
        <v>0</v>
      </c>
      <c r="AQ12" s="173">
        <f>IF(ISNUMBER('Corrected energy balance step 1'!AQ12),'Corrected energy balance step 1'!AQ12,0)</f>
        <v>0</v>
      </c>
      <c r="AR12" s="173">
        <f>IF(ISNUMBER('Corrected energy balance step 1'!AR12),'Corrected energy balance step 1'!AR12,0)</f>
        <v>0</v>
      </c>
      <c r="AS12" s="173">
        <f>IF(ISNUMBER('Corrected energy balance step 1'!AS12),'Corrected energy balance step 1'!AS12,0)</f>
        <v>0</v>
      </c>
      <c r="AT12" s="173">
        <f>IF(ISNUMBER('Corrected energy balance step 1'!AT12),'Corrected energy balance step 1'!AT12,0)</f>
        <v>0</v>
      </c>
      <c r="AU12" s="173">
        <f>IF(ISNUMBER('Corrected energy balance step 1'!AU12),'Corrected energy balance step 1'!AU12,0)</f>
        <v>0</v>
      </c>
      <c r="AV12" s="173">
        <f>IF(ISNUMBER('Corrected energy balance step 1'!AV12),'Corrected energy balance step 1'!AV12,0)</f>
        <v>0</v>
      </c>
      <c r="AW12" s="173">
        <f>IF(ISNUMBER('Corrected energy balance step 1'!AW12),'Corrected energy balance step 1'!AW12,0)</f>
        <v>0</v>
      </c>
      <c r="AX12" s="173">
        <f>IF(ISNUMBER('Corrected energy balance step 1'!AX12),'Corrected energy balance step 1'!AX12,0)</f>
        <v>0</v>
      </c>
      <c r="AY12" s="173">
        <f>IF(ISNUMBER('Corrected energy balance step 1'!AY12),'Corrected energy balance step 1'!AY12,0)</f>
        <v>0</v>
      </c>
      <c r="AZ12" s="173">
        <f>IF(ISNUMBER('Corrected energy balance step 1'!AZ12),'Corrected energy balance step 1'!AZ12,0)</f>
        <v>0</v>
      </c>
      <c r="BA12" s="173">
        <f>IF(ISNUMBER('Corrected energy balance step 1'!BA12),'Corrected energy balance step 1'!BA12,0)</f>
        <v>0</v>
      </c>
      <c r="BB12" s="173">
        <f>IF(ISNUMBER('Corrected energy balance step 1'!BB12),'Corrected energy balance step 1'!BB12,0)</f>
        <v>0</v>
      </c>
      <c r="BC12" s="173">
        <f>IF(ISNUMBER('Corrected energy balance step 1'!BC12),'Corrected energy balance step 1'!BC12,0)</f>
        <v>0</v>
      </c>
      <c r="BD12" s="173">
        <f>IF(ISNUMBER('Corrected energy balance step 1'!BD12),'Corrected energy balance step 1'!BD12,0)</f>
        <v>0</v>
      </c>
      <c r="BE12" s="173">
        <f>IF(ISNUMBER('Corrected energy balance step 1'!BE12),'Corrected energy balance step 1'!BE12,0)</f>
        <v>0</v>
      </c>
      <c r="BF12" s="173">
        <f>IF(ISNUMBER('Corrected energy balance step 1'!BF12),'Corrected energy balance step 1'!BF12,0)</f>
        <v>0</v>
      </c>
      <c r="BG12" s="173">
        <f>IF(ISNUMBER('Corrected energy balance step 1'!BG12),'Corrected energy balance step 1'!BG12,0)</f>
        <v>0</v>
      </c>
      <c r="BH12" s="173">
        <f>IF(ISNUMBER('Corrected energy balance step 1'!BH12),'Corrected energy balance step 1'!BH12,0)</f>
        <v>0</v>
      </c>
      <c r="BI12" s="173">
        <f>IF(ISNUMBER('Corrected energy balance step 1'!BI12),'Corrected energy balance step 1'!BI12,0)</f>
        <v>0</v>
      </c>
      <c r="BJ12" s="173">
        <f>IF(ISNUMBER('Corrected energy balance step 1'!BJ12),'Corrected energy balance step 1'!BJ12,0)</f>
        <v>0</v>
      </c>
      <c r="BK12" s="173">
        <f>IF(ISNUMBER('Corrected energy balance step 1'!BK12),'Corrected energy balance step 1'!BK12,0)</f>
        <v>0</v>
      </c>
      <c r="BL12" s="173">
        <f>IF(ISNUMBER('Corrected energy balance step 1'!BL12),'Corrected energy balance step 1'!BL12,0)</f>
        <v>0</v>
      </c>
      <c r="BM12" s="173">
        <f>IF(ISNUMBER('Corrected energy balance step 1'!BM12),'Corrected energy balance step 1'!BM12,0)</f>
        <v>0</v>
      </c>
      <c r="BN12" s="171">
        <f t="shared" si="0"/>
        <v>0</v>
      </c>
      <c r="BO12" s="174">
        <f>'Corrected energy balance step 1'!BO12</f>
        <v>0</v>
      </c>
    </row>
    <row r="13" spans="2:69">
      <c r="B13" s="36" t="s">
        <v>57</v>
      </c>
      <c r="C13" s="173">
        <f>IF(ISNUMBER('Corrected energy balance step 1'!C13),'Corrected energy balance step 1'!C13,0)</f>
        <v>0</v>
      </c>
      <c r="D13" s="173">
        <f>IF(ISNUMBER('Corrected energy balance step 1'!D13),'Corrected energy balance step 1'!D13,0)</f>
        <v>0</v>
      </c>
      <c r="E13" s="173">
        <f>IF(ISNUMBER('Corrected energy balance step 1'!E13),'Corrected energy balance step 1'!E13,0)</f>
        <v>0</v>
      </c>
      <c r="F13" s="173">
        <f>IF(ISNUMBER('Corrected energy balance step 1'!F13),'Corrected energy balance step 1'!F13,0)</f>
        <v>0</v>
      </c>
      <c r="G13" s="173">
        <f>IF(ISNUMBER('Corrected energy balance step 1'!G13),'Corrected energy balance step 1'!G13,0)</f>
        <v>0</v>
      </c>
      <c r="H13" s="173">
        <f>IF(ISNUMBER('Corrected energy balance step 1'!H13),'Corrected energy balance step 1'!H13,0)</f>
        <v>0</v>
      </c>
      <c r="I13" s="173">
        <f>IF(ISNUMBER('Corrected energy balance step 1'!I13),'Corrected energy balance step 1'!I13,0)</f>
        <v>0</v>
      </c>
      <c r="J13" s="173">
        <f>IF(ISNUMBER('Corrected energy balance step 1'!J13),'Corrected energy balance step 1'!J13,0)</f>
        <v>0</v>
      </c>
      <c r="K13" s="173">
        <f>IF(ISNUMBER('Corrected energy balance step 1'!K13),'Corrected energy balance step 1'!K13,0)</f>
        <v>0</v>
      </c>
      <c r="L13" s="173">
        <f>IF(ISNUMBER('Corrected energy balance step 1'!L13),'Corrected energy balance step 1'!L13,0)</f>
        <v>0</v>
      </c>
      <c r="M13" s="173">
        <f>IF(ISNUMBER('Corrected energy balance step 1'!M13),'Corrected energy balance step 1'!M13,0)</f>
        <v>0</v>
      </c>
      <c r="N13" s="173">
        <f>IF(ISNUMBER('Corrected energy balance step 1'!N13),'Corrected energy balance step 1'!N13,0)</f>
        <v>0</v>
      </c>
      <c r="O13" s="173">
        <f>IF(ISNUMBER('Corrected energy balance step 1'!O13),'Corrected energy balance step 1'!O13,0)</f>
        <v>0</v>
      </c>
      <c r="P13" s="173">
        <f>IF(ISNUMBER('Corrected energy balance step 1'!P13),'Corrected energy balance step 1'!P13,0)</f>
        <v>0</v>
      </c>
      <c r="Q13" s="173">
        <f>IF(ISNUMBER('Corrected energy balance step 1'!Q13),'Corrected energy balance step 1'!Q13,0)</f>
        <v>0</v>
      </c>
      <c r="R13" s="173">
        <f>IF(ISNUMBER('Corrected energy balance step 1'!R13),'Corrected energy balance step 1'!R13,0)</f>
        <v>0</v>
      </c>
      <c r="S13" s="173">
        <f>IF(ISNUMBER('Corrected energy balance step 1'!S13),'Corrected energy balance step 1'!S13,0)</f>
        <v>0</v>
      </c>
      <c r="T13" s="173">
        <f>IF(ISNUMBER('Corrected energy balance step 1'!T13),'Corrected energy balance step 1'!T13,0)</f>
        <v>0</v>
      </c>
      <c r="U13" s="173">
        <f>IF(ISNUMBER('Corrected energy balance step 1'!U13),'Corrected energy balance step 1'!U13,0)</f>
        <v>0</v>
      </c>
      <c r="V13" s="173">
        <f>IF(ISNUMBER('Corrected energy balance step 1'!V13),'Corrected energy balance step 1'!V13,0)</f>
        <v>0</v>
      </c>
      <c r="W13" s="173">
        <f>IF(ISNUMBER('Corrected energy balance step 1'!W13),'Corrected energy balance step 1'!W13,0)</f>
        <v>0</v>
      </c>
      <c r="X13" s="173">
        <f>IF(ISNUMBER('Corrected energy balance step 1'!X13),'Corrected energy balance step 1'!X13,0)</f>
        <v>0</v>
      </c>
      <c r="Y13" s="173">
        <f>IF(ISNUMBER('Corrected energy balance step 1'!Y13),'Corrected energy balance step 1'!Y13,0)</f>
        <v>0</v>
      </c>
      <c r="Z13" s="173">
        <f>IF(ISNUMBER('Corrected energy balance step 1'!Z13),'Corrected energy balance step 1'!Z13,0)</f>
        <v>0</v>
      </c>
      <c r="AA13" s="173">
        <f>IF(ISNUMBER('Corrected energy balance step 1'!AA13),'Corrected energy balance step 1'!AA13,0)</f>
        <v>0</v>
      </c>
      <c r="AB13" s="173">
        <f>IF(ISNUMBER('Corrected energy balance step 1'!AB13),'Corrected energy balance step 1'!AB13,0)</f>
        <v>0</v>
      </c>
      <c r="AC13" s="173">
        <f>IF(ISNUMBER('Corrected energy balance step 1'!AC13),'Corrected energy balance step 1'!AC13,0)</f>
        <v>0</v>
      </c>
      <c r="AD13" s="173">
        <f>IF(ISNUMBER('Corrected energy balance step 1'!AD13),'Corrected energy balance step 1'!AD13,0)</f>
        <v>0</v>
      </c>
      <c r="AE13" s="173">
        <f>IF(ISNUMBER('Corrected energy balance step 1'!AE13),'Corrected energy balance step 1'!AE13,0)</f>
        <v>0</v>
      </c>
      <c r="AF13" s="173">
        <f>IF(ISNUMBER('Corrected energy balance step 1'!AF13),'Corrected energy balance step 1'!AF13,0)</f>
        <v>0</v>
      </c>
      <c r="AG13" s="173">
        <f>IF(ISNUMBER('Corrected energy balance step 1'!AG13),'Corrected energy balance step 1'!AG13,0)</f>
        <v>0</v>
      </c>
      <c r="AH13" s="173">
        <f>IF(ISNUMBER('Corrected energy balance step 1'!AH13),'Corrected energy balance step 1'!AH13,0)</f>
        <v>0</v>
      </c>
      <c r="AI13" s="173">
        <f>IF(ISNUMBER('Corrected energy balance step 1'!AI13),'Corrected energy balance step 1'!AI13,0)</f>
        <v>0</v>
      </c>
      <c r="AJ13" s="173">
        <f>IF(ISNUMBER('Corrected energy balance step 1'!AJ13),'Corrected energy balance step 1'!AJ13,0)</f>
        <v>0</v>
      </c>
      <c r="AK13" s="173">
        <f>IF(ISNUMBER('Corrected energy balance step 1'!AK13),'Corrected energy balance step 1'!AK13,0)</f>
        <v>0</v>
      </c>
      <c r="AL13" s="173">
        <f>IF(ISNUMBER('Corrected energy balance step 1'!AL13),'Corrected energy balance step 1'!AL13,0)</f>
        <v>0</v>
      </c>
      <c r="AM13" s="173">
        <f>IF(ISNUMBER('Corrected energy balance step 1'!AM13),'Corrected energy balance step 1'!AM13,0)</f>
        <v>0</v>
      </c>
      <c r="AN13" s="173">
        <f>IF(ISNUMBER('Corrected energy balance step 1'!AN13),'Corrected energy balance step 1'!AN13,0)</f>
        <v>0</v>
      </c>
      <c r="AO13" s="173">
        <f>IF(ISNUMBER('Corrected energy balance step 1'!AO13),'Corrected energy balance step 1'!AO13,0)</f>
        <v>0</v>
      </c>
      <c r="AP13" s="173">
        <f>IF(ISNUMBER('Corrected energy balance step 1'!AP13),'Corrected energy balance step 1'!AP13,0)</f>
        <v>0</v>
      </c>
      <c r="AQ13" s="173">
        <f>IF(ISNUMBER('Corrected energy balance step 1'!AQ13),'Corrected energy balance step 1'!AQ13,0)</f>
        <v>0</v>
      </c>
      <c r="AR13" s="173">
        <f>IF(ISNUMBER('Corrected energy balance step 1'!AR13),'Corrected energy balance step 1'!AR13,0)</f>
        <v>0</v>
      </c>
      <c r="AS13" s="173">
        <f>IF(ISNUMBER('Corrected energy balance step 1'!AS13),'Corrected energy balance step 1'!AS13,0)</f>
        <v>0</v>
      </c>
      <c r="AT13" s="173">
        <f>IF(ISNUMBER('Corrected energy balance step 1'!AT13),'Corrected energy balance step 1'!AT13,0)</f>
        <v>0</v>
      </c>
      <c r="AU13" s="173">
        <f>IF(ISNUMBER('Corrected energy balance step 1'!AU13),'Corrected energy balance step 1'!AU13,0)</f>
        <v>0</v>
      </c>
      <c r="AV13" s="173">
        <f>IF(ISNUMBER('Corrected energy balance step 1'!AV13),'Corrected energy balance step 1'!AV13,0)</f>
        <v>0</v>
      </c>
      <c r="AW13" s="173">
        <f>IF(ISNUMBER('Corrected energy balance step 1'!AW13),'Corrected energy balance step 1'!AW13,0)</f>
        <v>0</v>
      </c>
      <c r="AX13" s="173">
        <f>IF(ISNUMBER('Corrected energy balance step 1'!AX13),'Corrected energy balance step 1'!AX13,0)</f>
        <v>0</v>
      </c>
      <c r="AY13" s="173">
        <f>IF(ISNUMBER('Corrected energy balance step 1'!AY13),'Corrected energy balance step 1'!AY13,0)</f>
        <v>0</v>
      </c>
      <c r="AZ13" s="173">
        <f>IF(ISNUMBER('Corrected energy balance step 1'!AZ13),'Corrected energy balance step 1'!AZ13,0)</f>
        <v>0</v>
      </c>
      <c r="BA13" s="173">
        <f>IF(ISNUMBER('Corrected energy balance step 1'!BA13),'Corrected energy balance step 1'!BA13,0)</f>
        <v>0</v>
      </c>
      <c r="BB13" s="173">
        <f>IF(ISNUMBER('Corrected energy balance step 1'!BB13),'Corrected energy balance step 1'!BB13,0)</f>
        <v>0</v>
      </c>
      <c r="BC13" s="173">
        <f>IF(ISNUMBER('Corrected energy balance step 1'!BC13),'Corrected energy balance step 1'!BC13,0)</f>
        <v>0</v>
      </c>
      <c r="BD13" s="173">
        <f>IF(ISNUMBER('Corrected energy balance step 1'!BD13),'Corrected energy balance step 1'!BD13,0)</f>
        <v>0</v>
      </c>
      <c r="BE13" s="173">
        <f>IF(ISNUMBER('Corrected energy balance step 1'!BE13),'Corrected energy balance step 1'!BE13,0)</f>
        <v>0</v>
      </c>
      <c r="BF13" s="173">
        <f>IF(ISNUMBER('Corrected energy balance step 1'!BF13),'Corrected energy balance step 1'!BF13,0)</f>
        <v>0</v>
      </c>
      <c r="BG13" s="173">
        <f>IF(ISNUMBER('Corrected energy balance step 1'!BG13),'Corrected energy balance step 1'!BG13,0)</f>
        <v>0</v>
      </c>
      <c r="BH13" s="173">
        <f>IF(ISNUMBER('Corrected energy balance step 1'!BH13),'Corrected energy balance step 1'!BH13,0)</f>
        <v>0</v>
      </c>
      <c r="BI13" s="173">
        <f>IF(ISNUMBER('Corrected energy balance step 1'!BI13),'Corrected energy balance step 1'!BI13,0)</f>
        <v>0</v>
      </c>
      <c r="BJ13" s="173">
        <f>IF(ISNUMBER('Corrected energy balance step 1'!BJ13),'Corrected energy balance step 1'!BJ13,0)</f>
        <v>0</v>
      </c>
      <c r="BK13" s="173">
        <f>IF(ISNUMBER('Corrected energy balance step 1'!BK13),'Corrected energy balance step 1'!BK13,0)</f>
        <v>0</v>
      </c>
      <c r="BL13" s="173">
        <f>IF(ISNUMBER('Corrected energy balance step 1'!BL13),'Corrected energy balance step 1'!BL13,0)</f>
        <v>0</v>
      </c>
      <c r="BM13" s="173">
        <f>IF(ISNUMBER('Corrected energy balance step 1'!BM13),'Corrected energy balance step 1'!BM13,0)</f>
        <v>0</v>
      </c>
      <c r="BN13" s="171">
        <f t="shared" si="0"/>
        <v>0</v>
      </c>
      <c r="BO13" s="174">
        <f>'Corrected energy balance step 1'!BO13</f>
        <v>0</v>
      </c>
    </row>
    <row r="14" spans="2:69" ht="17" thickBot="1">
      <c r="B14" s="36" t="s">
        <v>58</v>
      </c>
      <c r="C14" s="173">
        <f>IF(ISNUMBER('Corrected energy balance step 1'!C14),'Corrected energy balance step 1'!C14,0)</f>
        <v>0</v>
      </c>
      <c r="D14" s="173">
        <f>IF(ISNUMBER('Corrected energy balance step 1'!D14),'Corrected energy balance step 1'!D14,0)</f>
        <v>0</v>
      </c>
      <c r="E14" s="173">
        <f>IF(ISNUMBER('Corrected energy balance step 1'!E14),'Corrected energy balance step 1'!E14,0)</f>
        <v>0</v>
      </c>
      <c r="F14" s="173">
        <f>IF(ISNUMBER('Corrected energy balance step 1'!F14),'Corrected energy balance step 1'!F14,0)</f>
        <v>0</v>
      </c>
      <c r="G14" s="173">
        <f>IF(ISNUMBER('Corrected energy balance step 1'!G14),'Corrected energy balance step 1'!G14,0)</f>
        <v>0</v>
      </c>
      <c r="H14" s="173">
        <f>IF(ISNUMBER('Corrected energy balance step 1'!H14),'Corrected energy balance step 1'!H14,0)</f>
        <v>0</v>
      </c>
      <c r="I14" s="173">
        <f>IF(ISNUMBER('Corrected energy balance step 1'!I14),'Corrected energy balance step 1'!I14,0)</f>
        <v>0</v>
      </c>
      <c r="J14" s="173">
        <f>IF(ISNUMBER('Corrected energy balance step 1'!J14),'Corrected energy balance step 1'!J14,0)</f>
        <v>0</v>
      </c>
      <c r="K14" s="173">
        <f>IF(ISNUMBER('Corrected energy balance step 1'!K14),'Corrected energy balance step 1'!K14,0)</f>
        <v>0</v>
      </c>
      <c r="L14" s="173">
        <f>IF(ISNUMBER('Corrected energy balance step 1'!L14),'Corrected energy balance step 1'!L14,0)</f>
        <v>0</v>
      </c>
      <c r="M14" s="173">
        <f>IF(ISNUMBER('Corrected energy balance step 1'!M14),'Corrected energy balance step 1'!M14,0)</f>
        <v>0</v>
      </c>
      <c r="N14" s="173">
        <f>IF(ISNUMBER('Corrected energy balance step 1'!N14),'Corrected energy balance step 1'!N14,0)</f>
        <v>0</v>
      </c>
      <c r="O14" s="173">
        <f>IF(ISNUMBER('Corrected energy balance step 1'!O14),'Corrected energy balance step 1'!O14,0)</f>
        <v>0</v>
      </c>
      <c r="P14" s="173">
        <f>IF(ISNUMBER('Corrected energy balance step 1'!P14),'Corrected energy balance step 1'!P14,0)</f>
        <v>0</v>
      </c>
      <c r="Q14" s="173">
        <f>IF(ISNUMBER('Corrected energy balance step 1'!Q14),'Corrected energy balance step 1'!Q14,0)</f>
        <v>0</v>
      </c>
      <c r="R14" s="173">
        <f>IF(ISNUMBER('Corrected energy balance step 1'!R14),'Corrected energy balance step 1'!R14,0)</f>
        <v>0</v>
      </c>
      <c r="S14" s="173">
        <f>IF(ISNUMBER('Corrected energy balance step 1'!S14),'Corrected energy balance step 1'!S14,0)</f>
        <v>0</v>
      </c>
      <c r="T14" s="173">
        <f>IF(ISNUMBER('Corrected energy balance step 1'!T14),'Corrected energy balance step 1'!T14,0)</f>
        <v>0</v>
      </c>
      <c r="U14" s="173">
        <f>IF(ISNUMBER('Corrected energy balance step 1'!U14),'Corrected energy balance step 1'!U14,0)</f>
        <v>0</v>
      </c>
      <c r="V14" s="173">
        <f>IF(ISNUMBER('Corrected energy balance step 1'!V14),'Corrected energy balance step 1'!V14,0)</f>
        <v>0</v>
      </c>
      <c r="W14" s="173">
        <f>IF(ISNUMBER('Corrected energy balance step 1'!W14),'Corrected energy balance step 1'!W14,0)</f>
        <v>0</v>
      </c>
      <c r="X14" s="173">
        <f>IF(ISNUMBER('Corrected energy balance step 1'!X14),'Corrected energy balance step 1'!X14,0)</f>
        <v>0</v>
      </c>
      <c r="Y14" s="173">
        <f>IF(ISNUMBER('Corrected energy balance step 1'!Y14),'Corrected energy balance step 1'!Y14,0)</f>
        <v>0</v>
      </c>
      <c r="Z14" s="173">
        <f>IF(ISNUMBER('Corrected energy balance step 1'!Z14),'Corrected energy balance step 1'!Z14,0)</f>
        <v>0</v>
      </c>
      <c r="AA14" s="173">
        <f>IF(ISNUMBER('Corrected energy balance step 1'!AA14),'Corrected energy balance step 1'!AA14,0)</f>
        <v>0</v>
      </c>
      <c r="AB14" s="173">
        <f>IF(ISNUMBER('Corrected energy balance step 1'!AB14),'Corrected energy balance step 1'!AB14,0)</f>
        <v>0</v>
      </c>
      <c r="AC14" s="173">
        <f>IF(ISNUMBER('Corrected energy balance step 1'!AC14),'Corrected energy balance step 1'!AC14,0)</f>
        <v>0</v>
      </c>
      <c r="AD14" s="173">
        <f>IF(ISNUMBER('Corrected energy balance step 1'!AD14),'Corrected energy balance step 1'!AD14,0)</f>
        <v>0</v>
      </c>
      <c r="AE14" s="173">
        <f>IF(ISNUMBER('Corrected energy balance step 1'!AE14),'Corrected energy balance step 1'!AE14,0)</f>
        <v>0</v>
      </c>
      <c r="AF14" s="173">
        <f>IF(ISNUMBER('Corrected energy balance step 1'!AF14),'Corrected energy balance step 1'!AF14,0)</f>
        <v>0</v>
      </c>
      <c r="AG14" s="173">
        <f>IF(ISNUMBER('Corrected energy balance step 1'!AG14),'Corrected energy balance step 1'!AG14,0)</f>
        <v>0</v>
      </c>
      <c r="AH14" s="173">
        <f>IF(ISNUMBER('Corrected energy balance step 1'!AH14),'Corrected energy balance step 1'!AH14,0)</f>
        <v>0</v>
      </c>
      <c r="AI14" s="173">
        <f>IF(ISNUMBER('Corrected energy balance step 1'!AI14),'Corrected energy balance step 1'!AI14,0)</f>
        <v>0</v>
      </c>
      <c r="AJ14" s="173">
        <f>IF(ISNUMBER('Corrected energy balance step 1'!AJ14),'Corrected energy balance step 1'!AJ14,0)</f>
        <v>0</v>
      </c>
      <c r="AK14" s="173">
        <f>IF(ISNUMBER('Corrected energy balance step 1'!AK14),'Corrected energy balance step 1'!AK14,0)</f>
        <v>0</v>
      </c>
      <c r="AL14" s="173">
        <f>IF(ISNUMBER('Corrected energy balance step 1'!AL14),'Corrected energy balance step 1'!AL14,0)</f>
        <v>0</v>
      </c>
      <c r="AM14" s="173">
        <f>IF(ISNUMBER('Corrected energy balance step 1'!AM14),'Corrected energy balance step 1'!AM14,0)</f>
        <v>0</v>
      </c>
      <c r="AN14" s="173">
        <f>IF(ISNUMBER('Corrected energy balance step 1'!AN14),'Corrected energy balance step 1'!AN14,0)</f>
        <v>0</v>
      </c>
      <c r="AO14" s="173">
        <f>IF(ISNUMBER('Corrected energy balance step 1'!AO14),'Corrected energy balance step 1'!AO14,0)</f>
        <v>0</v>
      </c>
      <c r="AP14" s="173">
        <f>IF(ISNUMBER('Corrected energy balance step 1'!AP14),'Corrected energy balance step 1'!AP14,0)</f>
        <v>0</v>
      </c>
      <c r="AQ14" s="173">
        <f>IF(ISNUMBER('Corrected energy balance step 1'!AQ14),'Corrected energy balance step 1'!AQ14,0)</f>
        <v>0</v>
      </c>
      <c r="AR14" s="173">
        <f>IF(ISNUMBER('Corrected energy balance step 1'!AR14),'Corrected energy balance step 1'!AR14,0)</f>
        <v>0</v>
      </c>
      <c r="AS14" s="173">
        <f>IF(ISNUMBER('Corrected energy balance step 1'!AS14),'Corrected energy balance step 1'!AS14,0)</f>
        <v>0</v>
      </c>
      <c r="AT14" s="173">
        <f>IF(ISNUMBER('Corrected energy balance step 1'!AT14),'Corrected energy balance step 1'!AT14,0)</f>
        <v>0</v>
      </c>
      <c r="AU14" s="173">
        <f>IF(ISNUMBER('Corrected energy balance step 1'!AU14),'Corrected energy balance step 1'!AU14,0)</f>
        <v>0</v>
      </c>
      <c r="AV14" s="173">
        <f>IF(ISNUMBER('Corrected energy balance step 1'!AV14),'Corrected energy balance step 1'!AV14,0)</f>
        <v>0</v>
      </c>
      <c r="AW14" s="173">
        <f>IF(ISNUMBER('Corrected energy balance step 1'!AW14),'Corrected energy balance step 1'!AW14,0)</f>
        <v>0</v>
      </c>
      <c r="AX14" s="173">
        <f>IF(ISNUMBER('Corrected energy balance step 1'!AX14),'Corrected energy balance step 1'!AX14,0)</f>
        <v>0</v>
      </c>
      <c r="AY14" s="173">
        <f>IF(ISNUMBER('Corrected energy balance step 1'!AY14),'Corrected energy balance step 1'!AY14,0)</f>
        <v>0</v>
      </c>
      <c r="AZ14" s="173">
        <f>IF(ISNUMBER('Corrected energy balance step 1'!AZ14),'Corrected energy balance step 1'!AZ14,0)</f>
        <v>0</v>
      </c>
      <c r="BA14" s="173">
        <f>IF(ISNUMBER('Corrected energy balance step 1'!BA14),'Corrected energy balance step 1'!BA14,0)</f>
        <v>0</v>
      </c>
      <c r="BB14" s="173">
        <f>IF(ISNUMBER('Corrected energy balance step 1'!BB14),'Corrected energy balance step 1'!BB14,0)</f>
        <v>0</v>
      </c>
      <c r="BC14" s="173">
        <f>IF(ISNUMBER('Corrected energy balance step 1'!BC14),'Corrected energy balance step 1'!BC14,0)</f>
        <v>0</v>
      </c>
      <c r="BD14" s="173">
        <f>IF(ISNUMBER('Corrected energy balance step 1'!BD14),'Corrected energy balance step 1'!BD14,0)</f>
        <v>0</v>
      </c>
      <c r="BE14" s="173">
        <f>IF(ISNUMBER('Corrected energy balance step 1'!BE14),'Corrected energy balance step 1'!BE14,0)</f>
        <v>0</v>
      </c>
      <c r="BF14" s="173">
        <f>IF(ISNUMBER('Corrected energy balance step 1'!BF14),'Corrected energy balance step 1'!BF14,0)</f>
        <v>0</v>
      </c>
      <c r="BG14" s="173">
        <f>IF(ISNUMBER('Corrected energy balance step 1'!BG14),'Corrected energy balance step 1'!BG14,0)</f>
        <v>0</v>
      </c>
      <c r="BH14" s="173">
        <f>IF(ISNUMBER('Corrected energy balance step 1'!BH14),'Corrected energy balance step 1'!BH14,0)</f>
        <v>0</v>
      </c>
      <c r="BI14" s="173">
        <f>IF(ISNUMBER('Corrected energy balance step 1'!BI14),'Corrected energy balance step 1'!BI14,0)</f>
        <v>0</v>
      </c>
      <c r="BJ14" s="173">
        <f>IF(ISNUMBER('Corrected energy balance step 1'!BJ14),'Corrected energy balance step 1'!BJ14,0)</f>
        <v>0</v>
      </c>
      <c r="BK14" s="173">
        <f>IF(ISNUMBER('Corrected energy balance step 1'!BK14),'Corrected energy balance step 1'!BK14,0)</f>
        <v>0</v>
      </c>
      <c r="BL14" s="173">
        <f>IF(ISNUMBER('Corrected energy balance step 1'!BL14),'Corrected energy balance step 1'!BL14,0)</f>
        <v>0</v>
      </c>
      <c r="BM14" s="173">
        <f>IF(ISNUMBER('Corrected energy balance step 1'!BM14),'Corrected energy balance step 1'!BM14,0)</f>
        <v>0</v>
      </c>
      <c r="BN14" s="181">
        <f t="shared" si="0"/>
        <v>0</v>
      </c>
      <c r="BO14" s="174">
        <f>'Corrected energy balance step 1'!BO14</f>
        <v>0</v>
      </c>
    </row>
    <row r="15" spans="2:69" ht="17" thickBot="1">
      <c r="B15" s="44" t="s">
        <v>59</v>
      </c>
      <c r="C15" s="168" t="e">
        <f t="shared" ref="C15" si="1">C59-SUM(C16:C18,C40,C58)</f>
        <v>#DIV/0!</v>
      </c>
      <c r="D15" s="168" t="e">
        <f t="shared" ref="D15" si="2">D59-SUM(D16:D18,D40,D58)</f>
        <v>#DIV/0!</v>
      </c>
      <c r="E15" s="178" t="e">
        <f t="shared" ref="E15:K15" si="3">E59-SUM(E16:E18,E40,E58)</f>
        <v>#DIV/0!</v>
      </c>
      <c r="F15" s="178" t="e">
        <f t="shared" si="3"/>
        <v>#DIV/0!</v>
      </c>
      <c r="G15" s="178" t="e">
        <f t="shared" si="3"/>
        <v>#DIV/0!</v>
      </c>
      <c r="H15" s="178" t="e">
        <f t="shared" si="3"/>
        <v>#DIV/0!</v>
      </c>
      <c r="I15" s="178" t="e">
        <f t="shared" si="3"/>
        <v>#DIV/0!</v>
      </c>
      <c r="J15" s="178" t="e">
        <f t="shared" si="3"/>
        <v>#DIV/0!</v>
      </c>
      <c r="K15" s="178" t="e">
        <f t="shared" si="3"/>
        <v>#DIV/0!</v>
      </c>
      <c r="L15" s="178" t="e">
        <f t="shared" ref="L15" si="4">L59-SUM(L16:L18,L40,L58)</f>
        <v>#DIV/0!</v>
      </c>
      <c r="M15" s="178" t="e">
        <f t="shared" ref="M15" si="5">M59-SUM(M16:M18,M40,M58)</f>
        <v>#DIV/0!</v>
      </c>
      <c r="N15" s="178" t="e">
        <f t="shared" ref="N15" si="6">N59-SUM(N16:N18,N40,N58)</f>
        <v>#DIV/0!</v>
      </c>
      <c r="O15" s="178" t="e">
        <f t="shared" ref="O15" si="7">O59-SUM(O16:O18,O40,O58)</f>
        <v>#DIV/0!</v>
      </c>
      <c r="P15" s="178" t="e">
        <f t="shared" ref="P15" si="8">P59-SUM(P16:P18,P40,P58)</f>
        <v>#DIV/0!</v>
      </c>
      <c r="Q15" s="178" t="e">
        <f t="shared" ref="Q15" si="9">Q59-SUM(Q16:Q18,Q40,Q58)</f>
        <v>#DIV/0!</v>
      </c>
      <c r="R15" s="178" t="e">
        <f t="shared" ref="R15" si="10">R59-SUM(R16:R18,R40,R58)</f>
        <v>#DIV/0!</v>
      </c>
      <c r="S15" s="178" t="e">
        <f t="shared" ref="S15" si="11">S59-SUM(S16:S18,S40,S58)</f>
        <v>#DIV/0!</v>
      </c>
      <c r="T15" s="178" t="e">
        <f t="shared" ref="T15" si="12">T59-SUM(T16:T18,T40,T58)</f>
        <v>#DIV/0!</v>
      </c>
      <c r="U15" s="168" t="e">
        <f t="shared" ref="U15" si="13">U59-SUM(U16:U18,U40,U58)</f>
        <v>#DIV/0!</v>
      </c>
      <c r="V15" s="178" t="e">
        <f t="shared" ref="V15" si="14">V59-SUM(V16:V18,V40,V58)</f>
        <v>#DIV/0!</v>
      </c>
      <c r="W15" s="178" t="e">
        <f t="shared" ref="W15" si="15">W59-SUM(W16:W18,W40,W58)</f>
        <v>#DIV/0!</v>
      </c>
      <c r="X15" s="178" t="e">
        <f t="shared" ref="X15" si="16">X59-SUM(X16:X18,X40,X58)</f>
        <v>#DIV/0!</v>
      </c>
      <c r="Y15" s="178" t="e">
        <f t="shared" ref="Y15" si="17">Y59-SUM(Y16:Y18,Y40,Y58)</f>
        <v>#DIV/0!</v>
      </c>
      <c r="Z15" s="178" t="e">
        <f t="shared" ref="Z15" si="18">Z59-SUM(Z16:Z18,Z40,Z58)</f>
        <v>#DIV/0!</v>
      </c>
      <c r="AA15" s="178" t="e">
        <f t="shared" ref="AA15" si="19">AA59-SUM(AA16:AA18,AA40,AA58)</f>
        <v>#DIV/0!</v>
      </c>
      <c r="AB15" s="178" t="e">
        <f t="shared" ref="AB15" si="20">AB59-SUM(AB16:AB18,AB40,AB58)</f>
        <v>#DIV/0!</v>
      </c>
      <c r="AC15" s="178" t="e">
        <f t="shared" ref="AC15" si="21">AC59-SUM(AC16:AC18,AC40,AC58)</f>
        <v>#DIV/0!</v>
      </c>
      <c r="AD15" s="178" t="e">
        <f t="shared" ref="AD15" si="22">AD59-SUM(AD16:AD18,AD40,AD58)</f>
        <v>#DIV/0!</v>
      </c>
      <c r="AE15" s="178" t="e">
        <f t="shared" ref="AE15" si="23">AE59-SUM(AE16:AE18,AE40,AE58)</f>
        <v>#DIV/0!</v>
      </c>
      <c r="AF15" s="178" t="e">
        <f t="shared" ref="AF15" si="24">AF59-SUM(AF16:AF18,AF40,AF58)</f>
        <v>#DIV/0!</v>
      </c>
      <c r="AG15" s="178" t="e">
        <f t="shared" ref="AG15" si="25">AG59-SUM(AG16:AG18,AG40,AG58)</f>
        <v>#DIV/0!</v>
      </c>
      <c r="AH15" s="178" t="e">
        <f t="shared" ref="AH15" si="26">AH59-SUM(AH16:AH18,AH40,AH58)</f>
        <v>#DIV/0!</v>
      </c>
      <c r="AI15" s="178" t="e">
        <f t="shared" ref="AI15" si="27">AI59-SUM(AI16:AI18,AI40,AI58)</f>
        <v>#DIV/0!</v>
      </c>
      <c r="AJ15" s="178" t="e">
        <f t="shared" ref="AJ15" si="28">AJ59-SUM(AJ16:AJ18,AJ40,AJ58)</f>
        <v>#DIV/0!</v>
      </c>
      <c r="AK15" s="178" t="e">
        <f t="shared" ref="AK15" si="29">AK59-SUM(AK16:AK18,AK40,AK58)</f>
        <v>#DIV/0!</v>
      </c>
      <c r="AL15" s="178" t="e">
        <f t="shared" ref="AL15" si="30">AL59-SUM(AL16:AL18,AL40,AL58)</f>
        <v>#DIV/0!</v>
      </c>
      <c r="AM15" s="178" t="e">
        <f t="shared" ref="AM15" si="31">AM59-SUM(AM16:AM18,AM40,AM58)</f>
        <v>#DIV/0!</v>
      </c>
      <c r="AN15" s="178" t="e">
        <f t="shared" ref="AN15" si="32">AN59-SUM(AN16:AN18,AN40,AN58)</f>
        <v>#DIV/0!</v>
      </c>
      <c r="AO15" s="178" t="e">
        <f t="shared" ref="AO15" si="33">AO59-SUM(AO16:AO18,AO40,AO58)</f>
        <v>#DIV/0!</v>
      </c>
      <c r="AP15" s="178" t="e">
        <f t="shared" ref="AP15" si="34">AP59-SUM(AP16:AP18,AP40,AP58)</f>
        <v>#DIV/0!</v>
      </c>
      <c r="AQ15" s="178" t="e">
        <f t="shared" ref="AQ15" si="35">AQ59-SUM(AQ16:AQ18,AQ40,AQ58)</f>
        <v>#DIV/0!</v>
      </c>
      <c r="AR15" s="178" t="e">
        <f>AR59-SUM(AR16:AR18,AR40,AR58)</f>
        <v>#DIV/0!</v>
      </c>
      <c r="AS15" s="178" t="e">
        <f t="shared" ref="AS15" si="36">AS59-SUM(AS16:AS18,AS40,AS58)</f>
        <v>#DIV/0!</v>
      </c>
      <c r="AT15" s="178" t="e">
        <f t="shared" ref="AT15" si="37">AT59-SUM(AT16:AT18,AT40,AT58)</f>
        <v>#DIV/0!</v>
      </c>
      <c r="AU15" s="178" t="e">
        <f t="shared" ref="AU15" si="38">AU59-SUM(AU16:AU18,AU40,AU58)</f>
        <v>#DIV/0!</v>
      </c>
      <c r="AV15" s="178" t="e">
        <f t="shared" ref="AV15" si="39">AV59-SUM(AV16:AV18,AV40,AV58)</f>
        <v>#DIV/0!</v>
      </c>
      <c r="AW15" s="178">
        <f t="shared" ref="AW15" si="40">AW59-SUM(AW16:AW18,AW40,AW58)</f>
        <v>0</v>
      </c>
      <c r="AX15" s="178">
        <f t="shared" ref="AX15" si="41">AX59-SUM(AX16:AX18,AX40,AX58)</f>
        <v>0</v>
      </c>
      <c r="AY15" s="178">
        <f t="shared" ref="AY15" si="42">AY59-SUM(AY16:AY18,AY40,AY58)</f>
        <v>0</v>
      </c>
      <c r="AZ15" s="178" t="e">
        <f t="shared" ref="AZ15" si="43">AZ59-SUM(AZ16:AZ18,AZ40,AZ58)</f>
        <v>#DIV/0!</v>
      </c>
      <c r="BA15" s="178">
        <f t="shared" ref="BA15" si="44">BA59-SUM(BA16:BA18,BA40,BA58)</f>
        <v>0</v>
      </c>
      <c r="BB15" s="178">
        <f t="shared" ref="BB15" si="45">BB59-SUM(BB16:BB18,BB40,BB58)</f>
        <v>0</v>
      </c>
      <c r="BC15" s="178">
        <f t="shared" ref="BC15" si="46">BC59-SUM(BC16:BC18,BC40,BC58)</f>
        <v>0</v>
      </c>
      <c r="BD15" s="178" t="e">
        <f t="shared" ref="BD15" si="47">BD59-SUM(BD16:BD18,BD40,BD58)</f>
        <v>#DIV/0!</v>
      </c>
      <c r="BE15" s="178">
        <f t="shared" ref="BE15" si="48">BE59-SUM(BE16:BE18,BE40,BE58)</f>
        <v>0</v>
      </c>
      <c r="BF15" s="178" t="e">
        <f t="shared" ref="BF15" si="49">BF59-SUM(BF16:BF18,BF40,BF58)</f>
        <v>#DIV/0!</v>
      </c>
      <c r="BG15" s="178">
        <f t="shared" ref="BG15" si="50">BG59-SUM(BG16:BG18,BG40,BG58)</f>
        <v>0</v>
      </c>
      <c r="BH15" s="178" t="e">
        <f t="shared" ref="BH15" si="51">BH59-SUM(BH16:BH18,BH40,BH58)</f>
        <v>#DIV/0!</v>
      </c>
      <c r="BI15" s="178">
        <f t="shared" ref="BI15" si="52">BI59-SUM(BI16:BI18,BI40,BI58)</f>
        <v>0</v>
      </c>
      <c r="BJ15" s="178">
        <f t="shared" ref="BJ15" si="53">BJ59-SUM(BJ16:BJ18,BJ40,BJ58)</f>
        <v>0</v>
      </c>
      <c r="BK15" s="178">
        <f t="shared" ref="BK15" si="54">BK59-SUM(BK16:BK18,BK40,BK58)</f>
        <v>0</v>
      </c>
      <c r="BL15" s="178">
        <f t="shared" ref="BL15" si="55">BL59-SUM(BL16:BL18,BL40,BL58)</f>
        <v>0</v>
      </c>
      <c r="BM15" s="178">
        <f>BM59-SUM(BM16:BM18,BM40,BM58)</f>
        <v>0</v>
      </c>
      <c r="BN15" s="179" t="e">
        <f>BN59-SUM(BN16:BN18,BN40,BN58)</f>
        <v>#DIV/0!</v>
      </c>
      <c r="BO15" s="180">
        <f>'Corrected energy balance step 1'!BO15</f>
        <v>0</v>
      </c>
      <c r="BQ15" s="187"/>
    </row>
    <row r="16" spans="2:69">
      <c r="B16" s="36" t="s">
        <v>60</v>
      </c>
      <c r="C16" s="173">
        <f>IF(ISNUMBER('Corrected energy balance step 1'!C16),'Corrected energy balance step 1'!C16,0)</f>
        <v>0</v>
      </c>
      <c r="D16" s="173">
        <f>IF(ISNUMBER('Corrected energy balance step 1'!D16),'Corrected energy balance step 1'!D16,0)</f>
        <v>0</v>
      </c>
      <c r="E16" s="173">
        <f>IF(ISNUMBER('Corrected energy balance step 1'!E16),'Corrected energy balance step 1'!E16,0)</f>
        <v>0</v>
      </c>
      <c r="F16" s="173">
        <f>IF(ISNUMBER('Corrected energy balance step 1'!F16),'Corrected energy balance step 1'!F16,0)</f>
        <v>0</v>
      </c>
      <c r="G16" s="173">
        <f>IF(ISNUMBER('Corrected energy balance step 1'!G16),'Corrected energy balance step 1'!G16,0)</f>
        <v>0</v>
      </c>
      <c r="H16" s="173">
        <f>IF(ISNUMBER('Corrected energy balance step 1'!H16),'Corrected energy balance step 1'!H16,0)</f>
        <v>0</v>
      </c>
      <c r="I16" s="173">
        <f>IF(ISNUMBER('Corrected energy balance step 1'!I16),'Corrected energy balance step 1'!I16,0)</f>
        <v>0</v>
      </c>
      <c r="J16" s="173">
        <f>IF(ISNUMBER('Corrected energy balance step 1'!J16),'Corrected energy balance step 1'!J16,0)</f>
        <v>0</v>
      </c>
      <c r="K16" s="173">
        <f>IF(ISNUMBER('Corrected energy balance step 1'!K16),'Corrected energy balance step 1'!K16,0)</f>
        <v>0</v>
      </c>
      <c r="L16" s="173">
        <f>IF(ISNUMBER('Corrected energy balance step 1'!L16),'Corrected energy balance step 1'!L16,0)</f>
        <v>0</v>
      </c>
      <c r="M16" s="173">
        <f>IF(ISNUMBER('Corrected energy balance step 1'!M16),'Corrected energy balance step 1'!M16,0)</f>
        <v>0</v>
      </c>
      <c r="N16" s="173">
        <f>IF(ISNUMBER('Corrected energy balance step 1'!N16),'Corrected energy balance step 1'!N16,0)</f>
        <v>0</v>
      </c>
      <c r="O16" s="173">
        <f>IF(ISNUMBER('Corrected energy balance step 1'!O16),'Corrected energy balance step 1'!O16,0)</f>
        <v>0</v>
      </c>
      <c r="P16" s="173">
        <f>IF(ISNUMBER('Corrected energy balance step 1'!P16),'Corrected energy balance step 1'!P16,0)</f>
        <v>0</v>
      </c>
      <c r="Q16" s="173">
        <f>IF(ISNUMBER('Corrected energy balance step 1'!Q16),'Corrected energy balance step 1'!Q16,0)</f>
        <v>0</v>
      </c>
      <c r="R16" s="173">
        <f>IF(ISNUMBER('Corrected energy balance step 1'!R16),'Corrected energy balance step 1'!R16,0)</f>
        <v>0</v>
      </c>
      <c r="S16" s="173">
        <f>IF(ISNUMBER('Corrected energy balance step 1'!S16),'Corrected energy balance step 1'!S16,0)</f>
        <v>0</v>
      </c>
      <c r="T16" s="173">
        <f>IF(ISNUMBER('Corrected energy balance step 1'!T16),'Corrected energy balance step 1'!T16,0)</f>
        <v>0</v>
      </c>
      <c r="U16" s="173">
        <f>IF(ISNUMBER('Corrected energy balance step 1'!U16),'Corrected energy balance step 1'!U16,0)</f>
        <v>0</v>
      </c>
      <c r="V16" s="173">
        <f>IF(ISNUMBER('Corrected energy balance step 1'!V16),'Corrected energy balance step 1'!V16,0)</f>
        <v>0</v>
      </c>
      <c r="W16" s="173">
        <f>IF(ISNUMBER('Corrected energy balance step 1'!W16),'Corrected energy balance step 1'!W16,0)</f>
        <v>0</v>
      </c>
      <c r="X16" s="173">
        <f>IF(ISNUMBER('Corrected energy balance step 1'!X16),'Corrected energy balance step 1'!X16,0)</f>
        <v>0</v>
      </c>
      <c r="Y16" s="173">
        <f>IF(ISNUMBER('Corrected energy balance step 1'!Y16),'Corrected energy balance step 1'!Y16,0)</f>
        <v>0</v>
      </c>
      <c r="Z16" s="173">
        <f>IF(ISNUMBER('Corrected energy balance step 1'!Z16),'Corrected energy balance step 1'!Z16,0)</f>
        <v>0</v>
      </c>
      <c r="AA16" s="173">
        <f>IF(ISNUMBER('Corrected energy balance step 1'!AA16),'Corrected energy balance step 1'!AA16,0)</f>
        <v>0</v>
      </c>
      <c r="AB16" s="173">
        <f>IF(ISNUMBER('Corrected energy balance step 1'!AB16),'Corrected energy balance step 1'!AB16,0)</f>
        <v>0</v>
      </c>
      <c r="AC16" s="173">
        <f>IF(ISNUMBER('Corrected energy balance step 1'!AC16),'Corrected energy balance step 1'!AC16,0)</f>
        <v>0</v>
      </c>
      <c r="AD16" s="173">
        <f>IF(ISNUMBER('Corrected energy balance step 1'!AD16),'Corrected energy balance step 1'!AD16,0)</f>
        <v>0</v>
      </c>
      <c r="AE16" s="173">
        <f>IF(ISNUMBER('Corrected energy balance step 1'!AE16),'Corrected energy balance step 1'!AE16,0)</f>
        <v>0</v>
      </c>
      <c r="AF16" s="173">
        <f>IF(ISNUMBER('Corrected energy balance step 1'!AF16),'Corrected energy balance step 1'!AF16,0)</f>
        <v>0</v>
      </c>
      <c r="AG16" s="173">
        <f>IF(ISNUMBER('Corrected energy balance step 1'!AG16),'Corrected energy balance step 1'!AG16,0)</f>
        <v>0</v>
      </c>
      <c r="AH16" s="173">
        <f>IF(ISNUMBER('Corrected energy balance step 1'!AH16),'Corrected energy balance step 1'!AH16,0)</f>
        <v>0</v>
      </c>
      <c r="AI16" s="173">
        <f>IF(ISNUMBER('Corrected energy balance step 1'!AI16),'Corrected energy balance step 1'!AI16,0)</f>
        <v>0</v>
      </c>
      <c r="AJ16" s="173">
        <f>IF(ISNUMBER('Corrected energy balance step 1'!AJ16),'Corrected energy balance step 1'!AJ16,0)</f>
        <v>0</v>
      </c>
      <c r="AK16" s="173">
        <f>IF(ISNUMBER('Corrected energy balance step 1'!AK16),'Corrected energy balance step 1'!AK16,0)</f>
        <v>0</v>
      </c>
      <c r="AL16" s="173">
        <f>IF(ISNUMBER('Corrected energy balance step 1'!AL16),'Corrected energy balance step 1'!AL16,0)</f>
        <v>0</v>
      </c>
      <c r="AM16" s="173">
        <f>IF(ISNUMBER('Corrected energy balance step 1'!AM16),'Corrected energy balance step 1'!AM16,0)</f>
        <v>0</v>
      </c>
      <c r="AN16" s="173">
        <f>IF(ISNUMBER('Corrected energy balance step 1'!AN16),'Corrected energy balance step 1'!AN16,0)</f>
        <v>0</v>
      </c>
      <c r="AO16" s="173">
        <f>IF(ISNUMBER('Corrected energy balance step 1'!AO16),'Corrected energy balance step 1'!AO16,0)</f>
        <v>0</v>
      </c>
      <c r="AP16" s="173">
        <f>IF(ISNUMBER('Corrected energy balance step 1'!AP16),'Corrected energy balance step 1'!AP16,0)</f>
        <v>0</v>
      </c>
      <c r="AQ16" s="173">
        <f>IF(ISNUMBER('Corrected energy balance step 1'!AQ16),'Corrected energy balance step 1'!AQ16,0)</f>
        <v>0</v>
      </c>
      <c r="AR16" s="173">
        <f>IF(ISNUMBER('Corrected energy balance step 1'!AR16),'Corrected energy balance step 1'!AR16,0)</f>
        <v>0</v>
      </c>
      <c r="AS16" s="173">
        <f>IF(ISNUMBER('Corrected energy balance step 1'!AS16),'Corrected energy balance step 1'!AS16,0)</f>
        <v>0</v>
      </c>
      <c r="AT16" s="173">
        <f>IF(ISNUMBER('Corrected energy balance step 1'!AT16),'Corrected energy balance step 1'!AT16,0)</f>
        <v>0</v>
      </c>
      <c r="AU16" s="173">
        <f>IF(ISNUMBER('Corrected energy balance step 1'!AU16),'Corrected energy balance step 1'!AU16,0)</f>
        <v>0</v>
      </c>
      <c r="AV16" s="173">
        <f>IF(ISNUMBER('Corrected energy balance step 1'!AV16),'Corrected energy balance step 1'!AV16,0)</f>
        <v>0</v>
      </c>
      <c r="AW16" s="173">
        <f>IF(ISNUMBER('Corrected energy balance step 1'!AW16),'Corrected energy balance step 1'!AW16,0)</f>
        <v>0</v>
      </c>
      <c r="AX16" s="173">
        <f>IF(ISNUMBER('Corrected energy balance step 1'!AX16),'Corrected energy balance step 1'!AX16,0)</f>
        <v>0</v>
      </c>
      <c r="AY16" s="173">
        <f>IF(ISNUMBER('Corrected energy balance step 1'!AY16),'Corrected energy balance step 1'!AY16,0)</f>
        <v>0</v>
      </c>
      <c r="AZ16" s="173">
        <f>IF(ISNUMBER('Corrected energy balance step 1'!AZ16),'Corrected energy balance step 1'!AZ16,0)</f>
        <v>0</v>
      </c>
      <c r="BA16" s="173">
        <f>IF(ISNUMBER('Corrected energy balance step 1'!BA16),'Corrected energy balance step 1'!BA16,0)</f>
        <v>0</v>
      </c>
      <c r="BB16" s="173">
        <f>IF(ISNUMBER('Corrected energy balance step 1'!BB16),'Corrected energy balance step 1'!BB16,0)</f>
        <v>0</v>
      </c>
      <c r="BC16" s="173">
        <f>IF(ISNUMBER('Corrected energy balance step 1'!BC16),'Corrected energy balance step 1'!BC16,0)</f>
        <v>0</v>
      </c>
      <c r="BD16" s="173">
        <f>IF(ISNUMBER('Corrected energy balance step 1'!BD16),'Corrected energy balance step 1'!BD16,0)</f>
        <v>0</v>
      </c>
      <c r="BE16" s="173">
        <f>IF(ISNUMBER('Corrected energy balance step 1'!BE16),'Corrected energy balance step 1'!BE16,0)</f>
        <v>0</v>
      </c>
      <c r="BF16" s="173">
        <f>IF(ISNUMBER('Corrected energy balance step 1'!BF16),'Corrected energy balance step 1'!BF16,0)</f>
        <v>0</v>
      </c>
      <c r="BG16" s="173">
        <f>IF(ISNUMBER('Corrected energy balance step 1'!BG16),'Corrected energy balance step 1'!BG16,0)</f>
        <v>0</v>
      </c>
      <c r="BH16" s="173">
        <f>IF(ISNUMBER('Corrected energy balance step 1'!BH16),'Corrected energy balance step 1'!BH16,0)</f>
        <v>0</v>
      </c>
      <c r="BI16" s="173">
        <f>IF(ISNUMBER('Corrected energy balance step 1'!BI16),'Corrected energy balance step 1'!BI16,0)</f>
        <v>0</v>
      </c>
      <c r="BJ16" s="173">
        <f>IF(ISNUMBER('Corrected energy balance step 1'!BJ16),'Corrected energy balance step 1'!BJ16,0)</f>
        <v>0</v>
      </c>
      <c r="BK16" s="173">
        <f>IF(ISNUMBER('Corrected energy balance step 1'!BK16),'Corrected energy balance step 1'!BK16,0)</f>
        <v>0</v>
      </c>
      <c r="BL16" s="173">
        <f>IF(ISNUMBER('Corrected energy balance step 1'!BL16),'Corrected energy balance step 1'!BL16,0)</f>
        <v>0</v>
      </c>
      <c r="BM16" s="173">
        <f>IF(ISNUMBER('Corrected energy balance step 1'!BM16),'Corrected energy balance step 1'!BM16,0)</f>
        <v>0</v>
      </c>
      <c r="BN16" s="171">
        <f>SUM(C16:BM16)</f>
        <v>0</v>
      </c>
      <c r="BO16" s="174">
        <f>'Corrected energy balance step 1'!BO16</f>
        <v>0</v>
      </c>
    </row>
    <row r="17" spans="2:69" ht="17" thickBot="1">
      <c r="B17" s="36" t="s">
        <v>61</v>
      </c>
      <c r="C17" s="173">
        <f>IF(ISNUMBER('Corrected energy balance step 1'!C17),'Corrected energy balance step 1'!C17,0)</f>
        <v>0</v>
      </c>
      <c r="D17" s="173">
        <f>IF(ISNUMBER('Corrected energy balance step 1'!D17),'Corrected energy balance step 1'!D17,0)</f>
        <v>0</v>
      </c>
      <c r="E17" s="173">
        <f>IF(ISNUMBER('Corrected energy balance step 1'!E17),'Corrected energy balance step 1'!E17,0)</f>
        <v>0</v>
      </c>
      <c r="F17" s="173">
        <f>IF(ISNUMBER('Corrected energy balance step 1'!F17),'Corrected energy balance step 1'!F17,0)</f>
        <v>0</v>
      </c>
      <c r="G17" s="173">
        <f>IF(ISNUMBER('Corrected energy balance step 1'!G17),'Corrected energy balance step 1'!G17,0)</f>
        <v>0</v>
      </c>
      <c r="H17" s="173">
        <f>IF(ISNUMBER('Corrected energy balance step 1'!H17),'Corrected energy balance step 1'!H17,0)</f>
        <v>0</v>
      </c>
      <c r="I17" s="173">
        <f>IF(ISNUMBER('Corrected energy balance step 1'!I17),'Corrected energy balance step 1'!I17,0)</f>
        <v>0</v>
      </c>
      <c r="J17" s="173">
        <f>IF(ISNUMBER('Corrected energy balance step 1'!J17),'Corrected energy balance step 1'!J17,0)</f>
        <v>0</v>
      </c>
      <c r="K17" s="173">
        <f>IF(ISNUMBER('Corrected energy balance step 1'!K17),'Corrected energy balance step 1'!K17,0)</f>
        <v>0</v>
      </c>
      <c r="L17" s="173">
        <f>IF(ISNUMBER('Corrected energy balance step 1'!L17),'Corrected energy balance step 1'!L17,0)</f>
        <v>0</v>
      </c>
      <c r="M17" s="173">
        <f>IF(ISNUMBER('Corrected energy balance step 1'!M17),'Corrected energy balance step 1'!M17,0)</f>
        <v>0</v>
      </c>
      <c r="N17" s="173">
        <f>IF(ISNUMBER('Corrected energy balance step 1'!N17),'Corrected energy balance step 1'!N17,0)</f>
        <v>0</v>
      </c>
      <c r="O17" s="173">
        <f>IF(ISNUMBER('Corrected energy balance step 1'!O17),'Corrected energy balance step 1'!O17,0)</f>
        <v>0</v>
      </c>
      <c r="P17" s="173">
        <f>IF(ISNUMBER('Corrected energy balance step 1'!P17),'Corrected energy balance step 1'!P17,0)</f>
        <v>0</v>
      </c>
      <c r="Q17" s="173">
        <f>IF(ISNUMBER('Corrected energy balance step 1'!Q17),'Corrected energy balance step 1'!Q17,0)</f>
        <v>0</v>
      </c>
      <c r="R17" s="173">
        <f>IF(ISNUMBER('Corrected energy balance step 1'!R17),'Corrected energy balance step 1'!R17,0)</f>
        <v>0</v>
      </c>
      <c r="S17" s="173">
        <f>IF(ISNUMBER('Corrected energy balance step 1'!S17),'Corrected energy balance step 1'!S17,0)</f>
        <v>0</v>
      </c>
      <c r="T17" s="173">
        <f>IF(ISNUMBER('Corrected energy balance step 1'!T17),'Corrected energy balance step 1'!T17,0)</f>
        <v>0</v>
      </c>
      <c r="U17" s="173">
        <f>IF(ISNUMBER('Corrected energy balance step 1'!U17),'Corrected energy balance step 1'!U17,0)</f>
        <v>0</v>
      </c>
      <c r="V17" s="173">
        <f>IF(ISNUMBER('Corrected energy balance step 1'!V17),'Corrected energy balance step 1'!V17,0)</f>
        <v>0</v>
      </c>
      <c r="W17" s="173">
        <f>IF(ISNUMBER('Corrected energy balance step 1'!W17),'Corrected energy balance step 1'!W17,0)</f>
        <v>0</v>
      </c>
      <c r="X17" s="173">
        <f>IF(ISNUMBER('Corrected energy balance step 1'!X17),'Corrected energy balance step 1'!X17,0)</f>
        <v>0</v>
      </c>
      <c r="Y17" s="173">
        <f>IF(ISNUMBER('Corrected energy balance step 1'!Y17),'Corrected energy balance step 1'!Y17,0)</f>
        <v>0</v>
      </c>
      <c r="Z17" s="173">
        <f>IF(ISNUMBER('Corrected energy balance step 1'!Z17),'Corrected energy balance step 1'!Z17,0)</f>
        <v>0</v>
      </c>
      <c r="AA17" s="173">
        <f>IF(ISNUMBER('Corrected energy balance step 1'!AA17),'Corrected energy balance step 1'!AA17,0)</f>
        <v>0</v>
      </c>
      <c r="AB17" s="173">
        <f>IF(ISNUMBER('Corrected energy balance step 1'!AB17),'Corrected energy balance step 1'!AB17,0)</f>
        <v>0</v>
      </c>
      <c r="AC17" s="173">
        <f>IF(ISNUMBER('Corrected energy balance step 1'!AC17),'Corrected energy balance step 1'!AC17,0)</f>
        <v>0</v>
      </c>
      <c r="AD17" s="173">
        <f>IF(ISNUMBER('Corrected energy balance step 1'!AD17),'Corrected energy balance step 1'!AD17,0)</f>
        <v>0</v>
      </c>
      <c r="AE17" s="173">
        <f>IF(ISNUMBER('Corrected energy balance step 1'!AE17),'Corrected energy balance step 1'!AE17,0)</f>
        <v>0</v>
      </c>
      <c r="AF17" s="173">
        <f>IF(ISNUMBER('Corrected energy balance step 1'!AF17),'Corrected energy balance step 1'!AF17,0)</f>
        <v>0</v>
      </c>
      <c r="AG17" s="173">
        <f>IF(ISNUMBER('Corrected energy balance step 1'!AG17),'Corrected energy balance step 1'!AG17,0)</f>
        <v>0</v>
      </c>
      <c r="AH17" s="173">
        <f>IF(ISNUMBER('Corrected energy balance step 1'!AH17),'Corrected energy balance step 1'!AH17,0)</f>
        <v>0</v>
      </c>
      <c r="AI17" s="173">
        <f>IF(ISNUMBER('Corrected energy balance step 1'!AI17),'Corrected energy balance step 1'!AI17,0)</f>
        <v>0</v>
      </c>
      <c r="AJ17" s="173">
        <f>IF(ISNUMBER('Corrected energy balance step 1'!AJ17),'Corrected energy balance step 1'!AJ17,0)</f>
        <v>0</v>
      </c>
      <c r="AK17" s="173">
        <f>IF(ISNUMBER('Corrected energy balance step 1'!AK17),'Corrected energy balance step 1'!AK17,0)</f>
        <v>0</v>
      </c>
      <c r="AL17" s="173">
        <f>IF(ISNUMBER('Corrected energy balance step 1'!AL17),'Corrected energy balance step 1'!AL17,0)</f>
        <v>0</v>
      </c>
      <c r="AM17" s="173">
        <f>IF(ISNUMBER('Corrected energy balance step 1'!AM17),'Corrected energy balance step 1'!AM17,0)</f>
        <v>0</v>
      </c>
      <c r="AN17" s="173">
        <f>IF(ISNUMBER('Corrected energy balance step 1'!AN17),'Corrected energy balance step 1'!AN17,0)</f>
        <v>0</v>
      </c>
      <c r="AO17" s="173">
        <f>IF(ISNUMBER('Corrected energy balance step 1'!AO17),'Corrected energy balance step 1'!AO17,0)</f>
        <v>0</v>
      </c>
      <c r="AP17" s="173">
        <f>IF(ISNUMBER('Corrected energy balance step 1'!AP17),'Corrected energy balance step 1'!AP17,0)</f>
        <v>0</v>
      </c>
      <c r="AQ17" s="173">
        <f>IF(ISNUMBER('Corrected energy balance step 1'!AQ17),'Corrected energy balance step 1'!AQ17,0)</f>
        <v>0</v>
      </c>
      <c r="AR17" s="173">
        <f>IF(ISNUMBER('Corrected energy balance step 1'!AR17),'Corrected energy balance step 1'!AR17,0)</f>
        <v>0</v>
      </c>
      <c r="AS17" s="173">
        <f>IF(ISNUMBER('Corrected energy balance step 1'!AS17),'Corrected energy balance step 1'!AS17,0)</f>
        <v>0</v>
      </c>
      <c r="AT17" s="173">
        <f>IF(ISNUMBER('Corrected energy balance step 1'!AT17),'Corrected energy balance step 1'!AT17,0)</f>
        <v>0</v>
      </c>
      <c r="AU17" s="173">
        <f>IF(ISNUMBER('Corrected energy balance step 1'!AU17),'Corrected energy balance step 1'!AU17,0)</f>
        <v>0</v>
      </c>
      <c r="AV17" s="173">
        <f>IF(ISNUMBER('Corrected energy balance step 1'!AV17),'Corrected energy balance step 1'!AV17,0)</f>
        <v>0</v>
      </c>
      <c r="AW17" s="173">
        <f>IF(ISNUMBER('Corrected energy balance step 1'!AW17),'Corrected energy balance step 1'!AW17,0)</f>
        <v>0</v>
      </c>
      <c r="AX17" s="173">
        <f>IF(ISNUMBER('Corrected energy balance step 1'!AX17),'Corrected energy balance step 1'!AX17,0)</f>
        <v>0</v>
      </c>
      <c r="AY17" s="173">
        <f>IF(ISNUMBER('Corrected energy balance step 1'!AY17),'Corrected energy balance step 1'!AY17,0)</f>
        <v>0</v>
      </c>
      <c r="AZ17" s="173">
        <f>IF(ISNUMBER('Corrected energy balance step 1'!AZ17),'Corrected energy balance step 1'!AZ17,0)</f>
        <v>0</v>
      </c>
      <c r="BA17" s="173">
        <f>IF(ISNUMBER('Corrected energy balance step 1'!BA17),'Corrected energy balance step 1'!BA17,0)</f>
        <v>0</v>
      </c>
      <c r="BB17" s="173">
        <f>IF(ISNUMBER('Corrected energy balance step 1'!BB17),'Corrected energy balance step 1'!BB17,0)</f>
        <v>0</v>
      </c>
      <c r="BC17" s="173">
        <f>IF(ISNUMBER('Corrected energy balance step 1'!BC17),'Corrected energy balance step 1'!BC17,0)</f>
        <v>0</v>
      </c>
      <c r="BD17" s="173">
        <f>IF(ISNUMBER('Corrected energy balance step 1'!BD17),'Corrected energy balance step 1'!BD17,0)</f>
        <v>0</v>
      </c>
      <c r="BE17" s="173">
        <f>IF(ISNUMBER('Corrected energy balance step 1'!BE17),'Corrected energy balance step 1'!BE17,0)</f>
        <v>0</v>
      </c>
      <c r="BF17" s="173">
        <f>IF(ISNUMBER('Corrected energy balance step 1'!BF17),'Corrected energy balance step 1'!BF17,0)</f>
        <v>0</v>
      </c>
      <c r="BG17" s="173">
        <f>IF(ISNUMBER('Corrected energy balance step 1'!BG17),'Corrected energy balance step 1'!BG17,0)</f>
        <v>0</v>
      </c>
      <c r="BH17" s="173">
        <f>IF(ISNUMBER('Corrected energy balance step 1'!BH17),'Corrected energy balance step 1'!BH17,0)</f>
        <v>0</v>
      </c>
      <c r="BI17" s="173">
        <f>IF(ISNUMBER('Corrected energy balance step 1'!BI17),'Corrected energy balance step 1'!BI17,0)</f>
        <v>0</v>
      </c>
      <c r="BJ17" s="173">
        <f>IF(ISNUMBER('Corrected energy balance step 1'!BJ17),'Corrected energy balance step 1'!BJ17,0)</f>
        <v>0</v>
      </c>
      <c r="BK17" s="173">
        <f>IF(ISNUMBER('Corrected energy balance step 1'!BK17),'Corrected energy balance step 1'!BK17,0)</f>
        <v>0</v>
      </c>
      <c r="BL17" s="173">
        <f>IF(ISNUMBER('Corrected energy balance step 1'!BL17),'Corrected energy balance step 1'!BL17,0)</f>
        <v>0</v>
      </c>
      <c r="BM17" s="173">
        <f>IF(ISNUMBER('Corrected energy balance step 1'!BM17),'Corrected energy balance step 1'!BM17,0)</f>
        <v>0</v>
      </c>
      <c r="BN17" s="171">
        <f t="shared" ref="BN17" si="56">SUM(C17:BM17)</f>
        <v>0</v>
      </c>
      <c r="BO17" s="174">
        <f>'Corrected energy balance step 1'!BO17</f>
        <v>0</v>
      </c>
    </row>
    <row r="18" spans="2:69" ht="17" thickBot="1">
      <c r="B18" s="44" t="s">
        <v>62</v>
      </c>
      <c r="C18" s="168" t="e">
        <f>SUM(C19:C39)</f>
        <v>#DIV/0!</v>
      </c>
      <c r="D18" s="168" t="e">
        <f t="shared" ref="D18:BL18" si="57">SUM(D19:D39)</f>
        <v>#DIV/0!</v>
      </c>
      <c r="E18" s="178" t="e">
        <f t="shared" si="57"/>
        <v>#DIV/0!</v>
      </c>
      <c r="F18" s="178" t="e">
        <f t="shared" si="57"/>
        <v>#DIV/0!</v>
      </c>
      <c r="G18" s="178" t="e">
        <f t="shared" si="57"/>
        <v>#DIV/0!</v>
      </c>
      <c r="H18" s="178" t="e">
        <f t="shared" si="57"/>
        <v>#DIV/0!</v>
      </c>
      <c r="I18" s="178" t="e">
        <f t="shared" si="57"/>
        <v>#DIV/0!</v>
      </c>
      <c r="J18" s="178" t="e">
        <f t="shared" si="57"/>
        <v>#DIV/0!</v>
      </c>
      <c r="K18" s="178" t="e">
        <f t="shared" si="57"/>
        <v>#DIV/0!</v>
      </c>
      <c r="L18" s="178" t="e">
        <f t="shared" si="57"/>
        <v>#DIV/0!</v>
      </c>
      <c r="M18" s="178" t="e">
        <f t="shared" si="57"/>
        <v>#DIV/0!</v>
      </c>
      <c r="N18" s="178" t="e">
        <f t="shared" si="57"/>
        <v>#DIV/0!</v>
      </c>
      <c r="O18" s="178" t="e">
        <f t="shared" si="57"/>
        <v>#DIV/0!</v>
      </c>
      <c r="P18" s="178" t="e">
        <f t="shared" si="57"/>
        <v>#DIV/0!</v>
      </c>
      <c r="Q18" s="178" t="e">
        <f t="shared" si="57"/>
        <v>#DIV/0!</v>
      </c>
      <c r="R18" s="178" t="e">
        <f t="shared" si="57"/>
        <v>#DIV/0!</v>
      </c>
      <c r="S18" s="178" t="e">
        <f t="shared" si="57"/>
        <v>#DIV/0!</v>
      </c>
      <c r="T18" s="178" t="e">
        <f t="shared" si="57"/>
        <v>#DIV/0!</v>
      </c>
      <c r="U18" s="168" t="e">
        <f t="shared" si="57"/>
        <v>#DIV/0!</v>
      </c>
      <c r="V18" s="178" t="e">
        <f t="shared" si="57"/>
        <v>#DIV/0!</v>
      </c>
      <c r="W18" s="178" t="e">
        <f t="shared" si="57"/>
        <v>#DIV/0!</v>
      </c>
      <c r="X18" s="178" t="e">
        <f t="shared" si="57"/>
        <v>#DIV/0!</v>
      </c>
      <c r="Y18" s="178" t="e">
        <f t="shared" si="57"/>
        <v>#DIV/0!</v>
      </c>
      <c r="Z18" s="178" t="e">
        <f t="shared" si="57"/>
        <v>#DIV/0!</v>
      </c>
      <c r="AA18" s="178" t="e">
        <f t="shared" si="57"/>
        <v>#DIV/0!</v>
      </c>
      <c r="AB18" s="178" t="e">
        <f t="shared" si="57"/>
        <v>#DIV/0!</v>
      </c>
      <c r="AC18" s="178" t="e">
        <f t="shared" si="57"/>
        <v>#DIV/0!</v>
      </c>
      <c r="AD18" s="178" t="e">
        <f t="shared" si="57"/>
        <v>#DIV/0!</v>
      </c>
      <c r="AE18" s="178" t="e">
        <f t="shared" si="57"/>
        <v>#DIV/0!</v>
      </c>
      <c r="AF18" s="178" t="e">
        <f t="shared" si="57"/>
        <v>#DIV/0!</v>
      </c>
      <c r="AG18" s="178" t="e">
        <f t="shared" si="57"/>
        <v>#DIV/0!</v>
      </c>
      <c r="AH18" s="178" t="e">
        <f t="shared" si="57"/>
        <v>#DIV/0!</v>
      </c>
      <c r="AI18" s="178" t="e">
        <f t="shared" si="57"/>
        <v>#DIV/0!</v>
      </c>
      <c r="AJ18" s="178" t="e">
        <f t="shared" si="57"/>
        <v>#DIV/0!</v>
      </c>
      <c r="AK18" s="178" t="e">
        <f t="shared" si="57"/>
        <v>#DIV/0!</v>
      </c>
      <c r="AL18" s="178" t="e">
        <f t="shared" si="57"/>
        <v>#DIV/0!</v>
      </c>
      <c r="AM18" s="178" t="e">
        <f t="shared" si="57"/>
        <v>#DIV/0!</v>
      </c>
      <c r="AN18" s="178" t="e">
        <f t="shared" si="57"/>
        <v>#DIV/0!</v>
      </c>
      <c r="AO18" s="178" t="e">
        <f t="shared" si="57"/>
        <v>#DIV/0!</v>
      </c>
      <c r="AP18" s="178" t="e">
        <f t="shared" si="57"/>
        <v>#DIV/0!</v>
      </c>
      <c r="AQ18" s="178" t="e">
        <f t="shared" si="57"/>
        <v>#DIV/0!</v>
      </c>
      <c r="AR18" s="178" t="e">
        <f>SUM(AR19:AR39)</f>
        <v>#DIV/0!</v>
      </c>
      <c r="AS18" s="178" t="e">
        <f t="shared" si="57"/>
        <v>#DIV/0!</v>
      </c>
      <c r="AT18" s="178" t="e">
        <f t="shared" si="57"/>
        <v>#DIV/0!</v>
      </c>
      <c r="AU18" s="178" t="e">
        <f t="shared" si="57"/>
        <v>#DIV/0!</v>
      </c>
      <c r="AV18" s="178" t="e">
        <f t="shared" si="57"/>
        <v>#DIV/0!</v>
      </c>
      <c r="AW18" s="178">
        <f t="shared" si="57"/>
        <v>0</v>
      </c>
      <c r="AX18" s="178">
        <f t="shared" si="57"/>
        <v>0</v>
      </c>
      <c r="AY18" s="178">
        <f t="shared" si="57"/>
        <v>0</v>
      </c>
      <c r="AZ18" s="178" t="e">
        <f t="shared" si="57"/>
        <v>#DIV/0!</v>
      </c>
      <c r="BA18" s="178">
        <f t="shared" si="57"/>
        <v>0</v>
      </c>
      <c r="BB18" s="178">
        <f t="shared" si="57"/>
        <v>0</v>
      </c>
      <c r="BC18" s="178">
        <f t="shared" si="57"/>
        <v>0</v>
      </c>
      <c r="BD18" s="178" t="e">
        <f t="shared" si="57"/>
        <v>#DIV/0!</v>
      </c>
      <c r="BE18" s="178">
        <f t="shared" si="57"/>
        <v>0</v>
      </c>
      <c r="BF18" s="178" t="e">
        <f t="shared" si="57"/>
        <v>#DIV/0!</v>
      </c>
      <c r="BG18" s="178">
        <f t="shared" si="57"/>
        <v>0</v>
      </c>
      <c r="BH18" s="178" t="e">
        <f t="shared" si="57"/>
        <v>#DIV/0!</v>
      </c>
      <c r="BI18" s="178">
        <f t="shared" si="57"/>
        <v>0</v>
      </c>
      <c r="BJ18" s="178">
        <f t="shared" si="57"/>
        <v>0</v>
      </c>
      <c r="BK18" s="178">
        <f t="shared" si="57"/>
        <v>0</v>
      </c>
      <c r="BL18" s="178">
        <f t="shared" si="57"/>
        <v>0</v>
      </c>
      <c r="BM18" s="178">
        <f>SUM(BM19:BM39)</f>
        <v>0</v>
      </c>
      <c r="BN18" s="179" t="e">
        <f>SUM(C18:BM18)</f>
        <v>#DIV/0!</v>
      </c>
      <c r="BO18" s="180">
        <f>'Corrected energy balance step 1'!BO18</f>
        <v>0</v>
      </c>
    </row>
    <row r="19" spans="2:69">
      <c r="B19" s="36" t="s">
        <v>63</v>
      </c>
      <c r="C19" s="172" t="e">
        <f>-'Results by fuel'!$E$11*'CEB allocation'!C11</f>
        <v>#DIV/0!</v>
      </c>
      <c r="D19" s="172" t="e">
        <f>-'Results by fuel'!$E$11*'CEB allocation'!D11</f>
        <v>#DIV/0!</v>
      </c>
      <c r="E19" s="172" t="e">
        <f>-'Results by fuel'!$E$11*'CEB allocation'!E11</f>
        <v>#DIV/0!</v>
      </c>
      <c r="F19" s="172" t="e">
        <f>-'Results by fuel'!$E$11*'CEB allocation'!F11</f>
        <v>#DIV/0!</v>
      </c>
      <c r="G19" s="172" t="e">
        <f>-'Results by fuel'!$E$11*'CEB allocation'!G11</f>
        <v>#DIV/0!</v>
      </c>
      <c r="H19" s="172" t="e">
        <f>-'Results by fuel'!$E$11*'CEB allocation'!H11</f>
        <v>#DIV/0!</v>
      </c>
      <c r="I19" s="172" t="e">
        <f>-'Results by fuel'!E16</f>
        <v>#DIV/0!</v>
      </c>
      <c r="J19" s="172" t="e">
        <f>-'Results by fuel'!$E$11*'CEB allocation'!J11</f>
        <v>#DIV/0!</v>
      </c>
      <c r="K19" s="172" t="e">
        <f>-'Results by fuel'!$E$11*'CEB allocation'!K11</f>
        <v>#DIV/0!</v>
      </c>
      <c r="L19" s="172" t="e">
        <f>-'Results by fuel'!$E$11*'CEB allocation'!L11</f>
        <v>#DIV/0!</v>
      </c>
      <c r="M19" s="172" t="e">
        <f>-'Results by fuel'!$E$11*'CEB allocation'!M11</f>
        <v>#DIV/0!</v>
      </c>
      <c r="N19" s="172" t="e">
        <f>-'Results by fuel'!$E$11*'CEB allocation'!N11</f>
        <v>#DIV/0!</v>
      </c>
      <c r="O19" s="172" t="e">
        <f>-'Results by fuel'!$E$11*'CEB allocation'!O11</f>
        <v>#DIV/0!</v>
      </c>
      <c r="P19" s="172" t="e">
        <f>-'Results by fuel'!$E$11*'CEB allocation'!P11</f>
        <v>#DIV/0!</v>
      </c>
      <c r="Q19" s="172" t="e">
        <f>-'Results by fuel'!$E$11*'CEB allocation'!Q11</f>
        <v>#DIV/0!</v>
      </c>
      <c r="R19" s="172" t="e">
        <f>-'Results by fuel'!$E$11*'CEB allocation'!R11</f>
        <v>#DIV/0!</v>
      </c>
      <c r="S19" s="172" t="e">
        <f>-'Results by fuel'!$E$11*'CEB allocation'!S11</f>
        <v>#DIV/0!</v>
      </c>
      <c r="T19" s="172" t="e">
        <f>-'Results by fuel'!E21*'CEB allocation'!T11</f>
        <v>#DIV/0!</v>
      </c>
      <c r="U19" s="172" t="e">
        <f>-'Results by fuel'!$E$26*'CEB allocation'!U11</f>
        <v>#DIV/0!</v>
      </c>
      <c r="V19" s="172" t="e">
        <f>-'Results by fuel'!$E$26*'CEB allocation'!V11</f>
        <v>#DIV/0!</v>
      </c>
      <c r="W19" s="172" t="e">
        <f>-'Results by fuel'!$E$26*'CEB allocation'!W11</f>
        <v>#DIV/0!</v>
      </c>
      <c r="X19" s="172" t="e">
        <f>-'Results by fuel'!$E$26*'CEB allocation'!X11</f>
        <v>#DIV/0!</v>
      </c>
      <c r="Y19" s="172" t="e">
        <f>-'Results by fuel'!$E$26*'CEB allocation'!Y11</f>
        <v>#DIV/0!</v>
      </c>
      <c r="Z19" s="172" t="e">
        <f>-'Results by fuel'!$E$26*'CEB allocation'!Z11</f>
        <v>#DIV/0!</v>
      </c>
      <c r="AA19" s="172" t="e">
        <f>-'Results by fuel'!$E$26*'CEB allocation'!AA11</f>
        <v>#DIV/0!</v>
      </c>
      <c r="AB19" s="172" t="e">
        <f>-'Results by fuel'!$E$26*'CEB allocation'!AB11</f>
        <v>#DIV/0!</v>
      </c>
      <c r="AC19" s="172" t="e">
        <f>-'Results by fuel'!$E$26*'CEB allocation'!AC11</f>
        <v>#DIV/0!</v>
      </c>
      <c r="AD19" s="172" t="e">
        <f>-'Results by fuel'!$E$26*'CEB allocation'!AD11</f>
        <v>#DIV/0!</v>
      </c>
      <c r="AE19" s="172" t="e">
        <f>-'Results by fuel'!$E$26*'CEB allocation'!AE11</f>
        <v>#DIV/0!</v>
      </c>
      <c r="AF19" s="172" t="e">
        <f>-'Results by fuel'!$E$26*'CEB allocation'!AF11</f>
        <v>#DIV/0!</v>
      </c>
      <c r="AG19" s="172" t="e">
        <f>-'Results by fuel'!$E$26*'CEB allocation'!AG11</f>
        <v>#DIV/0!</v>
      </c>
      <c r="AH19" s="172" t="e">
        <f>-'Results by fuel'!$E$26*'CEB allocation'!AH11</f>
        <v>#DIV/0!</v>
      </c>
      <c r="AI19" s="172" t="e">
        <f>-'Results by fuel'!E31</f>
        <v>#DIV/0!</v>
      </c>
      <c r="AJ19" s="172" t="e">
        <f>-'Results by fuel'!$E$26*'CEB allocation'!AJ11</f>
        <v>#DIV/0!</v>
      </c>
      <c r="AK19" s="172" t="e">
        <f>-'Results by fuel'!$E$26*'CEB allocation'!AK11</f>
        <v>#DIV/0!</v>
      </c>
      <c r="AL19" s="172" t="e">
        <f>-'Results by fuel'!$E$26*'CEB allocation'!AL11</f>
        <v>#DIV/0!</v>
      </c>
      <c r="AM19" s="172" t="e">
        <f>-'Results by fuel'!$E$26*'CEB allocation'!AM11</f>
        <v>#DIV/0!</v>
      </c>
      <c r="AN19" s="172" t="e">
        <f>-'Results by fuel'!$E$26*'CEB allocation'!AN11</f>
        <v>#DIV/0!</v>
      </c>
      <c r="AO19" s="172" t="e">
        <f>-'Results by fuel'!$E$26*'CEB allocation'!AO11</f>
        <v>#DIV/0!</v>
      </c>
      <c r="AP19" s="172" t="e">
        <f>-'Results by fuel'!$E$26*'CEB allocation'!AP11</f>
        <v>#DIV/0!</v>
      </c>
      <c r="AQ19" s="172" t="e">
        <f>-'Results by fuel'!$E$26*'CEB allocation'!AQ11</f>
        <v>#DIV/0!</v>
      </c>
      <c r="AR19" s="172" t="e">
        <f>-'Results by fuel'!$E$41*'CEB allocation'!AR11</f>
        <v>#DIV/0!</v>
      </c>
      <c r="AS19" s="172" t="e">
        <f>-'Results by fuel'!E36</f>
        <v>#DIV/0!</v>
      </c>
      <c r="AT19" s="172" t="e">
        <f>-'Results by fuel'!$E$41*'CEB allocation'!AT11</f>
        <v>#DIV/0!</v>
      </c>
      <c r="AU19" s="172" t="e">
        <f>-'Results by fuel'!$E$51*'CEB allocation'!AU11</f>
        <v>#DIV/0!</v>
      </c>
      <c r="AV19" s="172" t="e">
        <f>-'Results by fuel'!E46</f>
        <v>#DIV/0!</v>
      </c>
      <c r="AW19" s="172">
        <f>0</f>
        <v>0</v>
      </c>
      <c r="AX19" s="172">
        <f>0</f>
        <v>0</v>
      </c>
      <c r="AY19" s="172">
        <f>0</f>
        <v>0</v>
      </c>
      <c r="AZ19" s="172" t="e">
        <f>-'Results by fuel'!$E$51*'CEB allocation'!AZ11</f>
        <v>#DIV/0!</v>
      </c>
      <c r="BA19" s="172">
        <f>0</f>
        <v>0</v>
      </c>
      <c r="BB19" s="172">
        <f>0</f>
        <v>0</v>
      </c>
      <c r="BC19" s="172">
        <f>0</f>
        <v>0</v>
      </c>
      <c r="BD19" s="172" t="e">
        <f>-'Results by fuel'!E56</f>
        <v>#DIV/0!</v>
      </c>
      <c r="BE19" s="172">
        <f>-'Results by fuel'!E66</f>
        <v>0</v>
      </c>
      <c r="BF19" s="172" t="e">
        <f>-'Results by fuel'!E71</f>
        <v>#DIV/0!</v>
      </c>
      <c r="BG19" s="172">
        <f>-'Results by fuel'!E76</f>
        <v>0</v>
      </c>
      <c r="BH19" s="172" t="e">
        <f>-'Results by fuel'!E81</f>
        <v>#DIV/0!</v>
      </c>
      <c r="BI19" s="172">
        <f>0</f>
        <v>0</v>
      </c>
      <c r="BJ19" s="172">
        <f>-'Results by fuel'!E61</f>
        <v>0</v>
      </c>
      <c r="BK19" s="172">
        <f>0</f>
        <v>0</v>
      </c>
      <c r="BL19" s="172">
        <f>'Results by fuel'!D87</f>
        <v>0</v>
      </c>
      <c r="BM19" s="173">
        <f>IF(ISNUMBER('Corrected energy balance step 1'!BM19),'Corrected energy balance step 1'!BM19,0)</f>
        <v>0</v>
      </c>
      <c r="BN19" s="171" t="e">
        <f>SUM(C19:BM19)</f>
        <v>#DIV/0!</v>
      </c>
      <c r="BO19" s="177">
        <f>'Corrected energy balance step 1'!BO19</f>
        <v>0</v>
      </c>
      <c r="BQ19" s="187"/>
    </row>
    <row r="20" spans="2:69">
      <c r="B20" s="36" t="s">
        <v>64</v>
      </c>
      <c r="C20" s="172">
        <f>0</f>
        <v>0</v>
      </c>
      <c r="D20" s="172">
        <f>0</f>
        <v>0</v>
      </c>
      <c r="E20" s="172">
        <f>0</f>
        <v>0</v>
      </c>
      <c r="F20" s="172">
        <f>0</f>
        <v>0</v>
      </c>
      <c r="G20" s="172">
        <f>0</f>
        <v>0</v>
      </c>
      <c r="H20" s="172">
        <f>0</f>
        <v>0</v>
      </c>
      <c r="I20" s="172">
        <f>0</f>
        <v>0</v>
      </c>
      <c r="J20" s="172">
        <f>0</f>
        <v>0</v>
      </c>
      <c r="K20" s="172">
        <f>0</f>
        <v>0</v>
      </c>
      <c r="L20" s="172">
        <f>0</f>
        <v>0</v>
      </c>
      <c r="M20" s="172">
        <f>0</f>
        <v>0</v>
      </c>
      <c r="N20" s="172">
        <f>0</f>
        <v>0</v>
      </c>
      <c r="O20" s="172">
        <f>0</f>
        <v>0</v>
      </c>
      <c r="P20" s="172">
        <f>0</f>
        <v>0</v>
      </c>
      <c r="Q20" s="172">
        <f>0</f>
        <v>0</v>
      </c>
      <c r="R20" s="172">
        <f>0</f>
        <v>0</v>
      </c>
      <c r="S20" s="172">
        <f>0</f>
        <v>0</v>
      </c>
      <c r="T20" s="172">
        <f>0</f>
        <v>0</v>
      </c>
      <c r="U20" s="172">
        <f>0</f>
        <v>0</v>
      </c>
      <c r="V20" s="172">
        <f>0</f>
        <v>0</v>
      </c>
      <c r="W20" s="172">
        <f>0</f>
        <v>0</v>
      </c>
      <c r="X20" s="172">
        <f>0</f>
        <v>0</v>
      </c>
      <c r="Y20" s="172">
        <f>0</f>
        <v>0</v>
      </c>
      <c r="Z20" s="172">
        <f>0</f>
        <v>0</v>
      </c>
      <c r="AA20" s="172">
        <f>0</f>
        <v>0</v>
      </c>
      <c r="AB20" s="172">
        <f>0</f>
        <v>0</v>
      </c>
      <c r="AC20" s="172">
        <f>0</f>
        <v>0</v>
      </c>
      <c r="AD20" s="172">
        <f>0</f>
        <v>0</v>
      </c>
      <c r="AE20" s="172">
        <f>0</f>
        <v>0</v>
      </c>
      <c r="AF20" s="172">
        <f>0</f>
        <v>0</v>
      </c>
      <c r="AG20" s="172">
        <f>0</f>
        <v>0</v>
      </c>
      <c r="AH20" s="172">
        <f>0</f>
        <v>0</v>
      </c>
      <c r="AI20" s="172">
        <f>0</f>
        <v>0</v>
      </c>
      <c r="AJ20" s="172">
        <f>0</f>
        <v>0</v>
      </c>
      <c r="AK20" s="172">
        <f>0</f>
        <v>0</v>
      </c>
      <c r="AL20" s="172">
        <f>0</f>
        <v>0</v>
      </c>
      <c r="AM20" s="172">
        <f>0</f>
        <v>0</v>
      </c>
      <c r="AN20" s="172">
        <f>0</f>
        <v>0</v>
      </c>
      <c r="AO20" s="172">
        <f>0</f>
        <v>0</v>
      </c>
      <c r="AP20" s="172">
        <f>0</f>
        <v>0</v>
      </c>
      <c r="AQ20" s="172">
        <f>0</f>
        <v>0</v>
      </c>
      <c r="AR20" s="172">
        <f>0</f>
        <v>0</v>
      </c>
      <c r="AS20" s="172">
        <f>0</f>
        <v>0</v>
      </c>
      <c r="AT20" s="172">
        <f>0</f>
        <v>0</v>
      </c>
      <c r="AU20" s="172">
        <f>0</f>
        <v>0</v>
      </c>
      <c r="AV20" s="172">
        <f>0</f>
        <v>0</v>
      </c>
      <c r="AW20" s="172">
        <f>0</f>
        <v>0</v>
      </c>
      <c r="AX20" s="172">
        <f>0</f>
        <v>0</v>
      </c>
      <c r="AY20" s="172">
        <f>0</f>
        <v>0</v>
      </c>
      <c r="AZ20" s="172">
        <f>0</f>
        <v>0</v>
      </c>
      <c r="BA20" s="172">
        <f>0</f>
        <v>0</v>
      </c>
      <c r="BB20" s="172">
        <f>0</f>
        <v>0</v>
      </c>
      <c r="BC20" s="172">
        <f>0</f>
        <v>0</v>
      </c>
      <c r="BD20" s="172">
        <f>0</f>
        <v>0</v>
      </c>
      <c r="BE20" s="172">
        <f>0</f>
        <v>0</v>
      </c>
      <c r="BF20" s="172">
        <f>0</f>
        <v>0</v>
      </c>
      <c r="BG20" s="173">
        <f>IF(ISNUMBER('Corrected energy balance step 1'!BG20),'Corrected energy balance step 1'!BG20,0)</f>
        <v>0</v>
      </c>
      <c r="BH20" s="172">
        <v>0</v>
      </c>
      <c r="BI20" s="172">
        <v>0</v>
      </c>
      <c r="BJ20" s="172">
        <v>0</v>
      </c>
      <c r="BK20" s="172">
        <v>0</v>
      </c>
      <c r="BL20" s="172">
        <f>'Fuel aggregation PP'!D45</f>
        <v>0</v>
      </c>
      <c r="BM20" s="173">
        <f>IF(ISNUMBER('Corrected energy balance step 1'!BM20),'Corrected energy balance step 1'!BM20,0)</f>
        <v>0</v>
      </c>
      <c r="BN20" s="171">
        <f t="shared" ref="BN20:BN39" si="58">SUM(C20:BM20)</f>
        <v>0</v>
      </c>
      <c r="BO20" s="177">
        <f>'Corrected energy balance step 1'!BO20</f>
        <v>0</v>
      </c>
      <c r="BQ20" s="187"/>
    </row>
    <row r="21" spans="2:69">
      <c r="B21" s="36" t="s">
        <v>65</v>
      </c>
      <c r="C21" s="173">
        <f>IF(ISNUMBER('Corrected energy balance step 1'!C21),'Corrected energy balance step 1'!C21,0)</f>
        <v>0</v>
      </c>
      <c r="D21" s="173">
        <f>IF(ISNUMBER('Corrected energy balance step 1'!D21),'Corrected energy balance step 1'!D21,0)</f>
        <v>0</v>
      </c>
      <c r="E21" s="173">
        <f>IF(ISNUMBER('Corrected energy balance step 1'!E21),'Corrected energy balance step 1'!E21,0)</f>
        <v>0</v>
      </c>
      <c r="F21" s="173">
        <f>IF(ISNUMBER('Corrected energy balance step 1'!F21),'Corrected energy balance step 1'!F21,0)</f>
        <v>0</v>
      </c>
      <c r="G21" s="173">
        <f>IF(ISNUMBER('Corrected energy balance step 1'!G21),'Corrected energy balance step 1'!G21,0)</f>
        <v>0</v>
      </c>
      <c r="H21" s="173">
        <f>IF(ISNUMBER('Corrected energy balance step 1'!H21),'Corrected energy balance step 1'!H21,0)</f>
        <v>0</v>
      </c>
      <c r="I21" s="173">
        <f>IF(ISNUMBER('Corrected energy balance step 1'!I21),'Corrected energy balance step 1'!I21,0)</f>
        <v>0</v>
      </c>
      <c r="J21" s="173">
        <f>IF(ISNUMBER('Corrected energy balance step 1'!J21),'Corrected energy balance step 1'!J21,0)</f>
        <v>0</v>
      </c>
      <c r="K21" s="173">
        <f>IF(ISNUMBER('Corrected energy balance step 1'!K21),'Corrected energy balance step 1'!K21,0)</f>
        <v>0</v>
      </c>
      <c r="L21" s="173">
        <f>IF(ISNUMBER('Corrected energy balance step 1'!L21),'Corrected energy balance step 1'!L21,0)</f>
        <v>0</v>
      </c>
      <c r="M21" s="173">
        <f>IF(ISNUMBER('Corrected energy balance step 1'!M21),'Corrected energy balance step 1'!M21,0)</f>
        <v>0</v>
      </c>
      <c r="N21" s="173">
        <f>IF(ISNUMBER('Corrected energy balance step 1'!N21),'Corrected energy balance step 1'!N21,0)</f>
        <v>0</v>
      </c>
      <c r="O21" s="173">
        <f>IF(ISNUMBER('Corrected energy balance step 1'!O21),'Corrected energy balance step 1'!O21,0)</f>
        <v>0</v>
      </c>
      <c r="P21" s="173">
        <f>IF(ISNUMBER('Corrected energy balance step 1'!P21),'Corrected energy balance step 1'!P21,0)</f>
        <v>0</v>
      </c>
      <c r="Q21" s="173">
        <f>IF(ISNUMBER('Corrected energy balance step 1'!Q21),'Corrected energy balance step 1'!Q21,0)</f>
        <v>0</v>
      </c>
      <c r="R21" s="173">
        <f>IF(ISNUMBER('Corrected energy balance step 1'!R21),'Corrected energy balance step 1'!R21,0)</f>
        <v>0</v>
      </c>
      <c r="S21" s="173">
        <f>IF(ISNUMBER('Corrected energy balance step 1'!S21),'Corrected energy balance step 1'!S21,0)</f>
        <v>0</v>
      </c>
      <c r="T21" s="173">
        <f>IF(ISNUMBER('Corrected energy balance step 1'!T21),'Corrected energy balance step 1'!T21,0)</f>
        <v>0</v>
      </c>
      <c r="U21" s="173">
        <f>IF(ISNUMBER('Corrected energy balance step 1'!U21),'Corrected energy balance step 1'!U21,0)</f>
        <v>0</v>
      </c>
      <c r="V21" s="173">
        <f>IF(ISNUMBER('Corrected energy balance step 1'!V21),'Corrected energy balance step 1'!V21,0)</f>
        <v>0</v>
      </c>
      <c r="W21" s="173">
        <f>IF(ISNUMBER('Corrected energy balance step 1'!W21),'Corrected energy balance step 1'!W21,0)</f>
        <v>0</v>
      </c>
      <c r="X21" s="173">
        <f>IF(ISNUMBER('Corrected energy balance step 1'!X21),'Corrected energy balance step 1'!X21,0)</f>
        <v>0</v>
      </c>
      <c r="Y21" s="173">
        <f>IF(ISNUMBER('Corrected energy balance step 1'!Y21),'Corrected energy balance step 1'!Y21,0)</f>
        <v>0</v>
      </c>
      <c r="Z21" s="173">
        <f>IF(ISNUMBER('Corrected energy balance step 1'!Z21),'Corrected energy balance step 1'!Z21,0)</f>
        <v>0</v>
      </c>
      <c r="AA21" s="173">
        <f>IF(ISNUMBER('Corrected energy balance step 1'!AA21),'Corrected energy balance step 1'!AA21,0)</f>
        <v>0</v>
      </c>
      <c r="AB21" s="173">
        <f>IF(ISNUMBER('Corrected energy balance step 1'!AB21),'Corrected energy balance step 1'!AB21,0)</f>
        <v>0</v>
      </c>
      <c r="AC21" s="173">
        <f>IF(ISNUMBER('Corrected energy balance step 1'!AC21),'Corrected energy balance step 1'!AC21,0)</f>
        <v>0</v>
      </c>
      <c r="AD21" s="173">
        <f>IF(ISNUMBER('Corrected energy balance step 1'!AD21),'Corrected energy balance step 1'!AD21,0)</f>
        <v>0</v>
      </c>
      <c r="AE21" s="173">
        <f>IF(ISNUMBER('Corrected energy balance step 1'!AE21),'Corrected energy balance step 1'!AE21,0)</f>
        <v>0</v>
      </c>
      <c r="AF21" s="173">
        <f>IF(ISNUMBER('Corrected energy balance step 1'!AF21),'Corrected energy balance step 1'!AF21,0)</f>
        <v>0</v>
      </c>
      <c r="AG21" s="173">
        <f>IF(ISNUMBER('Corrected energy balance step 1'!AG21),'Corrected energy balance step 1'!AG21,0)</f>
        <v>0</v>
      </c>
      <c r="AH21" s="173">
        <f>IF(ISNUMBER('Corrected energy balance step 1'!AH21),'Corrected energy balance step 1'!AH21,0)</f>
        <v>0</v>
      </c>
      <c r="AI21" s="173">
        <f>IF(ISNUMBER('Corrected energy balance step 1'!AI21),'Corrected energy balance step 1'!AI21,0)</f>
        <v>0</v>
      </c>
      <c r="AJ21" s="173">
        <f>IF(ISNUMBER('Corrected energy balance step 1'!AJ21),'Corrected energy balance step 1'!AJ21,0)</f>
        <v>0</v>
      </c>
      <c r="AK21" s="173">
        <f>IF(ISNUMBER('Corrected energy balance step 1'!AK21),'Corrected energy balance step 1'!AK21,0)</f>
        <v>0</v>
      </c>
      <c r="AL21" s="173">
        <f>IF(ISNUMBER('Corrected energy balance step 1'!AL21),'Corrected energy balance step 1'!AL21,0)</f>
        <v>0</v>
      </c>
      <c r="AM21" s="173">
        <f>IF(ISNUMBER('Corrected energy balance step 1'!AM21),'Corrected energy balance step 1'!AM21,0)</f>
        <v>0</v>
      </c>
      <c r="AN21" s="173">
        <f>IF(ISNUMBER('Corrected energy balance step 1'!AN21),'Corrected energy balance step 1'!AN21,0)</f>
        <v>0</v>
      </c>
      <c r="AO21" s="173">
        <f>IF(ISNUMBER('Corrected energy balance step 1'!AO21),'Corrected energy balance step 1'!AO21,0)</f>
        <v>0</v>
      </c>
      <c r="AP21" s="173">
        <f>IF(ISNUMBER('Corrected energy balance step 1'!AP21),'Corrected energy balance step 1'!AP21,0)</f>
        <v>0</v>
      </c>
      <c r="AQ21" s="173">
        <f>IF(ISNUMBER('Corrected energy balance step 1'!AQ21),'Corrected energy balance step 1'!AQ21,0)</f>
        <v>0</v>
      </c>
      <c r="AR21" s="173">
        <f>IF(ISNUMBER('Corrected energy balance step 1'!AR21),'Corrected energy balance step 1'!AR21,0)</f>
        <v>0</v>
      </c>
      <c r="AS21" s="173">
        <f>IF(ISNUMBER('Corrected energy balance step 1'!AS21),'Corrected energy balance step 1'!AS21,0)</f>
        <v>0</v>
      </c>
      <c r="AT21" s="173">
        <f>IF(ISNUMBER('Corrected energy balance step 1'!AT21),'Corrected energy balance step 1'!AT21,0)</f>
        <v>0</v>
      </c>
      <c r="AU21" s="173">
        <f>IF(ISNUMBER('Corrected energy balance step 1'!AU21),'Corrected energy balance step 1'!AU21,0)</f>
        <v>0</v>
      </c>
      <c r="AV21" s="173">
        <f>IF(ISNUMBER('Corrected energy balance step 1'!AV21),'Corrected energy balance step 1'!AV21,0)</f>
        <v>0</v>
      </c>
      <c r="AW21" s="173">
        <f>IF(ISNUMBER('Corrected energy balance step 1'!AW21),'Corrected energy balance step 1'!AW21,0)</f>
        <v>0</v>
      </c>
      <c r="AX21" s="173">
        <f>IF(ISNUMBER('Corrected energy balance step 1'!AX21),'Corrected energy balance step 1'!AX21,0)</f>
        <v>0</v>
      </c>
      <c r="AY21" s="173">
        <f>IF(ISNUMBER('Corrected energy balance step 1'!AY21),'Corrected energy balance step 1'!AY21,0)</f>
        <v>0</v>
      </c>
      <c r="AZ21" s="173">
        <f>IF(ISNUMBER('Corrected energy balance step 1'!AZ21),'Corrected energy balance step 1'!AZ21,0)</f>
        <v>0</v>
      </c>
      <c r="BA21" s="173">
        <f>IF(ISNUMBER('Corrected energy balance step 1'!BA21),'Corrected energy balance step 1'!BA21,0)</f>
        <v>0</v>
      </c>
      <c r="BB21" s="173">
        <f>IF(ISNUMBER('Corrected energy balance step 1'!BB21),'Corrected energy balance step 1'!BB21,0)</f>
        <v>0</v>
      </c>
      <c r="BC21" s="173">
        <f>IF(ISNUMBER('Corrected energy balance step 1'!BC21),'Corrected energy balance step 1'!BC21,0)</f>
        <v>0</v>
      </c>
      <c r="BD21" s="173">
        <f>IF(ISNUMBER('Corrected energy balance step 1'!BD21),'Corrected energy balance step 1'!BD21,0)</f>
        <v>0</v>
      </c>
      <c r="BE21" s="173">
        <f>IF(ISNUMBER('Corrected energy balance step 1'!BE21),'Corrected energy balance step 1'!BE21,0)</f>
        <v>0</v>
      </c>
      <c r="BF21" s="173">
        <f>IF(ISNUMBER('Corrected energy balance step 1'!BF21),'Corrected energy balance step 1'!BF21,0)</f>
        <v>0</v>
      </c>
      <c r="BG21" s="173">
        <f>IF(ISNUMBER('Corrected energy balance step 1'!BG21),'Corrected energy balance step 1'!BG21,0)</f>
        <v>0</v>
      </c>
      <c r="BH21" s="173">
        <f>IF(ISNUMBER('Corrected energy balance step 1'!BH21),'Corrected energy balance step 1'!BH21,0)</f>
        <v>0</v>
      </c>
      <c r="BI21" s="173">
        <f>IF(ISNUMBER('Corrected energy balance step 1'!BI21),'Corrected energy balance step 1'!BI21,0)</f>
        <v>0</v>
      </c>
      <c r="BJ21" s="173">
        <f>IF(ISNUMBER('Corrected energy balance step 1'!BJ21),'Corrected energy balance step 1'!BJ21,0)</f>
        <v>0</v>
      </c>
      <c r="BK21" s="173">
        <f>IF(ISNUMBER('Corrected energy balance step 1'!BK21),'Corrected energy balance step 1'!BK21,0)</f>
        <v>0</v>
      </c>
      <c r="BL21" s="173">
        <f>IF(ISNUMBER('Corrected energy balance step 1'!BL21),'Corrected energy balance step 1'!BL21,0)</f>
        <v>0</v>
      </c>
      <c r="BM21" s="173">
        <f>IF(ISNUMBER('Corrected energy balance step 1'!BM21),'Corrected energy balance step 1'!BM21,0)</f>
        <v>0</v>
      </c>
      <c r="BN21" s="171">
        <f t="shared" si="58"/>
        <v>0</v>
      </c>
      <c r="BO21" s="177">
        <f>'Corrected energy balance step 1'!BO21</f>
        <v>0</v>
      </c>
      <c r="BQ21" s="187"/>
    </row>
    <row r="22" spans="2:69">
      <c r="B22" s="36" t="s">
        <v>66</v>
      </c>
      <c r="C22" s="173">
        <f>IF(ISNUMBER('Corrected energy balance step 1'!C22),'Corrected energy balance step 1'!C22,0)</f>
        <v>0</v>
      </c>
      <c r="D22" s="173">
        <f>IF(ISNUMBER('Corrected energy balance step 1'!D22),'Corrected energy balance step 1'!D22,0)</f>
        <v>0</v>
      </c>
      <c r="E22" s="173">
        <f>IF(ISNUMBER('Corrected energy balance step 1'!E22),'Corrected energy balance step 1'!E22,0)</f>
        <v>0</v>
      </c>
      <c r="F22" s="173">
        <f>IF(ISNUMBER('Corrected energy balance step 1'!F22),'Corrected energy balance step 1'!F22,0)</f>
        <v>0</v>
      </c>
      <c r="G22" s="173">
        <f>IF(ISNUMBER('Corrected energy balance step 1'!G22),'Corrected energy balance step 1'!G22,0)</f>
        <v>0</v>
      </c>
      <c r="H22" s="173">
        <f>IF(ISNUMBER('Corrected energy balance step 1'!H22),'Corrected energy balance step 1'!H22,0)</f>
        <v>0</v>
      </c>
      <c r="I22" s="173">
        <f>IF(ISNUMBER('Corrected energy balance step 1'!I22),'Corrected energy balance step 1'!I22,0)</f>
        <v>0</v>
      </c>
      <c r="J22" s="173">
        <f>IF(ISNUMBER('Corrected energy balance step 1'!J22),'Corrected energy balance step 1'!J22,0)</f>
        <v>0</v>
      </c>
      <c r="K22" s="173">
        <f>IF(ISNUMBER('Corrected energy balance step 1'!K22),'Corrected energy balance step 1'!K22,0)</f>
        <v>0</v>
      </c>
      <c r="L22" s="173">
        <f>IF(ISNUMBER('Corrected energy balance step 1'!L22),'Corrected energy balance step 1'!L22,0)</f>
        <v>0</v>
      </c>
      <c r="M22" s="173">
        <f>IF(ISNUMBER('Corrected energy balance step 1'!M22),'Corrected energy balance step 1'!M22,0)</f>
        <v>0</v>
      </c>
      <c r="N22" s="173">
        <f>IF(ISNUMBER('Corrected energy balance step 1'!N22),'Corrected energy balance step 1'!N22,0)</f>
        <v>0</v>
      </c>
      <c r="O22" s="173">
        <f>IF(ISNUMBER('Corrected energy balance step 1'!O22),'Corrected energy balance step 1'!O22,0)</f>
        <v>0</v>
      </c>
      <c r="P22" s="173">
        <f>IF(ISNUMBER('Corrected energy balance step 1'!P22),'Corrected energy balance step 1'!P22,0)</f>
        <v>0</v>
      </c>
      <c r="Q22" s="173">
        <f>IF(ISNUMBER('Corrected energy balance step 1'!Q22),'Corrected energy balance step 1'!Q22,0)</f>
        <v>0</v>
      </c>
      <c r="R22" s="173">
        <f>IF(ISNUMBER('Corrected energy balance step 1'!R22),'Corrected energy balance step 1'!R22,0)</f>
        <v>0</v>
      </c>
      <c r="S22" s="173">
        <f>IF(ISNUMBER('Corrected energy balance step 1'!S22),'Corrected energy balance step 1'!S22,0)</f>
        <v>0</v>
      </c>
      <c r="T22" s="173">
        <f>IF(ISNUMBER('Corrected energy balance step 1'!T22),'Corrected energy balance step 1'!T22,0)</f>
        <v>0</v>
      </c>
      <c r="U22" s="173">
        <f>IF(ISNUMBER('Corrected energy balance step 1'!U22),'Corrected energy balance step 1'!U22,0)</f>
        <v>0</v>
      </c>
      <c r="V22" s="173">
        <f>IF(ISNUMBER('Corrected energy balance step 1'!V22),'Corrected energy balance step 1'!V22,0)</f>
        <v>0</v>
      </c>
      <c r="W22" s="173">
        <f>IF(ISNUMBER('Corrected energy balance step 1'!W22),'Corrected energy balance step 1'!W22,0)</f>
        <v>0</v>
      </c>
      <c r="X22" s="173">
        <f>IF(ISNUMBER('Corrected energy balance step 1'!X22),'Corrected energy balance step 1'!X22,0)</f>
        <v>0</v>
      </c>
      <c r="Y22" s="173">
        <f>IF(ISNUMBER('Corrected energy balance step 1'!Y22),'Corrected energy balance step 1'!Y22,0)</f>
        <v>0</v>
      </c>
      <c r="Z22" s="173">
        <f>IF(ISNUMBER('Corrected energy balance step 1'!Z22),'Corrected energy balance step 1'!Z22,0)</f>
        <v>0</v>
      </c>
      <c r="AA22" s="173">
        <f>IF(ISNUMBER('Corrected energy balance step 1'!AA22),'Corrected energy balance step 1'!AA22,0)</f>
        <v>0</v>
      </c>
      <c r="AB22" s="173">
        <f>IF(ISNUMBER('Corrected energy balance step 1'!AB22),'Corrected energy balance step 1'!AB22,0)</f>
        <v>0</v>
      </c>
      <c r="AC22" s="173">
        <f>IF(ISNUMBER('Corrected energy balance step 1'!AC22),'Corrected energy balance step 1'!AC22,0)</f>
        <v>0</v>
      </c>
      <c r="AD22" s="173">
        <f>IF(ISNUMBER('Corrected energy balance step 1'!AD22),'Corrected energy balance step 1'!AD22,0)</f>
        <v>0</v>
      </c>
      <c r="AE22" s="173">
        <f>IF(ISNUMBER('Corrected energy balance step 1'!AE22),'Corrected energy balance step 1'!AE22,0)</f>
        <v>0</v>
      </c>
      <c r="AF22" s="173">
        <f>IF(ISNUMBER('Corrected energy balance step 1'!AF22),'Corrected energy balance step 1'!AF22,0)</f>
        <v>0</v>
      </c>
      <c r="AG22" s="173">
        <f>IF(ISNUMBER('Corrected energy balance step 1'!AG22),'Corrected energy balance step 1'!AG22,0)</f>
        <v>0</v>
      </c>
      <c r="AH22" s="173">
        <f>IF(ISNUMBER('Corrected energy balance step 1'!AH22),'Corrected energy balance step 1'!AH22,0)</f>
        <v>0</v>
      </c>
      <c r="AI22" s="173">
        <f>IF(ISNUMBER('Corrected energy balance step 1'!AI22),'Corrected energy balance step 1'!AI22,0)</f>
        <v>0</v>
      </c>
      <c r="AJ22" s="173">
        <f>IF(ISNUMBER('Corrected energy balance step 1'!AJ22),'Corrected energy balance step 1'!AJ22,0)</f>
        <v>0</v>
      </c>
      <c r="AK22" s="173">
        <f>IF(ISNUMBER('Corrected energy balance step 1'!AK22),'Corrected energy balance step 1'!AK22,0)</f>
        <v>0</v>
      </c>
      <c r="AL22" s="173">
        <f>IF(ISNUMBER('Corrected energy balance step 1'!AL22),'Corrected energy balance step 1'!AL22,0)</f>
        <v>0</v>
      </c>
      <c r="AM22" s="173">
        <f>IF(ISNUMBER('Corrected energy balance step 1'!AM22),'Corrected energy balance step 1'!AM22,0)</f>
        <v>0</v>
      </c>
      <c r="AN22" s="173">
        <f>IF(ISNUMBER('Corrected energy balance step 1'!AN22),'Corrected energy balance step 1'!AN22,0)</f>
        <v>0</v>
      </c>
      <c r="AO22" s="173">
        <f>IF(ISNUMBER('Corrected energy balance step 1'!AO22),'Corrected energy balance step 1'!AO22,0)</f>
        <v>0</v>
      </c>
      <c r="AP22" s="173">
        <f>IF(ISNUMBER('Corrected energy balance step 1'!AP22),'Corrected energy balance step 1'!AP22,0)</f>
        <v>0</v>
      </c>
      <c r="AQ22" s="173">
        <f>IF(ISNUMBER('Corrected energy balance step 1'!AQ22),'Corrected energy balance step 1'!AQ22,0)</f>
        <v>0</v>
      </c>
      <c r="AR22" s="173">
        <f>IF(ISNUMBER('Corrected energy balance step 1'!AR22),'Corrected energy balance step 1'!AR22,0)</f>
        <v>0</v>
      </c>
      <c r="AS22" s="173">
        <f>IF(ISNUMBER('Corrected energy balance step 1'!AS22),'Corrected energy balance step 1'!AS22,0)</f>
        <v>0</v>
      </c>
      <c r="AT22" s="173">
        <f>IF(ISNUMBER('Corrected energy balance step 1'!AT22),'Corrected energy balance step 1'!AT22,0)</f>
        <v>0</v>
      </c>
      <c r="AU22" s="173">
        <f>IF(ISNUMBER('Corrected energy balance step 1'!AU22),'Corrected energy balance step 1'!AU22,0)</f>
        <v>0</v>
      </c>
      <c r="AV22" s="173">
        <f>IF(ISNUMBER('Corrected energy balance step 1'!AV22),'Corrected energy balance step 1'!AV22,0)</f>
        <v>0</v>
      </c>
      <c r="AW22" s="173">
        <f>IF(ISNUMBER('Corrected energy balance step 1'!AW22),'Corrected energy balance step 1'!AW22,0)</f>
        <v>0</v>
      </c>
      <c r="AX22" s="173">
        <f>IF(ISNUMBER('Corrected energy balance step 1'!AX22),'Corrected energy balance step 1'!AX22,0)</f>
        <v>0</v>
      </c>
      <c r="AY22" s="173">
        <f>IF(ISNUMBER('Corrected energy balance step 1'!AY22),'Corrected energy balance step 1'!AY22,0)</f>
        <v>0</v>
      </c>
      <c r="AZ22" s="173">
        <f>IF(ISNUMBER('Corrected energy balance step 1'!AZ22),'Corrected energy balance step 1'!AZ22,0)</f>
        <v>0</v>
      </c>
      <c r="BA22" s="173">
        <f>IF(ISNUMBER('Corrected energy balance step 1'!BA22),'Corrected energy balance step 1'!BA22,0)</f>
        <v>0</v>
      </c>
      <c r="BB22" s="173">
        <f>IF(ISNUMBER('Corrected energy balance step 1'!BB22),'Corrected energy balance step 1'!BB22,0)</f>
        <v>0</v>
      </c>
      <c r="BC22" s="173">
        <f>IF(ISNUMBER('Corrected energy balance step 1'!BC22),'Corrected energy balance step 1'!BC22,0)</f>
        <v>0</v>
      </c>
      <c r="BD22" s="173">
        <f>IF(ISNUMBER('Corrected energy balance step 1'!BD22),'Corrected energy balance step 1'!BD22,0)</f>
        <v>0</v>
      </c>
      <c r="BE22" s="173">
        <f>IF(ISNUMBER('Corrected energy balance step 1'!BE22),'Corrected energy balance step 1'!BE22,0)</f>
        <v>0</v>
      </c>
      <c r="BF22" s="173">
        <f>IF(ISNUMBER('Corrected energy balance step 1'!BF22),'Corrected energy balance step 1'!BF22,0)</f>
        <v>0</v>
      </c>
      <c r="BG22" s="173">
        <f>IF(ISNUMBER('Corrected energy balance step 1'!BG22),'Corrected energy balance step 1'!BG22,0)</f>
        <v>0</v>
      </c>
      <c r="BH22" s="173">
        <f>IF(ISNUMBER('Corrected energy balance step 1'!BH22),'Corrected energy balance step 1'!BH22,0)</f>
        <v>0</v>
      </c>
      <c r="BI22" s="173">
        <f>IF(ISNUMBER('Corrected energy balance step 1'!BI22),'Corrected energy balance step 1'!BI22,0)</f>
        <v>0</v>
      </c>
      <c r="BJ22" s="173">
        <f>IF(ISNUMBER('Corrected energy balance step 1'!BJ22),'Corrected energy balance step 1'!BJ22,0)</f>
        <v>0</v>
      </c>
      <c r="BK22" s="173">
        <f>IF(ISNUMBER('Corrected energy balance step 1'!BK22),'Corrected energy balance step 1'!BK22,0)</f>
        <v>0</v>
      </c>
      <c r="BL22" s="173">
        <f>IF(ISNUMBER('Corrected energy balance step 1'!BL22),'Corrected energy balance step 1'!BL22,0)</f>
        <v>0</v>
      </c>
      <c r="BM22" s="173">
        <f>IF(ISNUMBER('Corrected energy balance step 1'!BM22),'Corrected energy balance step 1'!BM22,0)</f>
        <v>0</v>
      </c>
      <c r="BN22" s="171">
        <f t="shared" si="58"/>
        <v>0</v>
      </c>
      <c r="BO22" s="177">
        <f>'Corrected energy balance step 1'!BO22</f>
        <v>0</v>
      </c>
    </row>
    <row r="23" spans="2:69">
      <c r="B23" s="36" t="s">
        <v>67</v>
      </c>
      <c r="C23" s="172" t="e">
        <f>-'Results by fuel'!$E$93*'CEB allocation'!C18</f>
        <v>#DIV/0!</v>
      </c>
      <c r="D23" s="172" t="e">
        <f>-'Results by fuel'!$E$93*'CEB allocation'!D18</f>
        <v>#DIV/0!</v>
      </c>
      <c r="E23" s="172" t="e">
        <f>-'Results by fuel'!$E$93*'CEB allocation'!E18</f>
        <v>#DIV/0!</v>
      </c>
      <c r="F23" s="172" t="e">
        <f>-'Results by fuel'!$E$93*'CEB allocation'!F18</f>
        <v>#DIV/0!</v>
      </c>
      <c r="G23" s="172" t="e">
        <f>-'Results by fuel'!$E$93*'CEB allocation'!G18</f>
        <v>#DIV/0!</v>
      </c>
      <c r="H23" s="172" t="e">
        <f>-'Results by fuel'!$E$93*'CEB allocation'!H18</f>
        <v>#DIV/0!</v>
      </c>
      <c r="I23" s="172" t="e">
        <f>-'Results by fuel'!E98</f>
        <v>#DIV/0!</v>
      </c>
      <c r="J23" s="172" t="e">
        <f>-'Results by fuel'!$E$93*'CEB allocation'!J18</f>
        <v>#DIV/0!</v>
      </c>
      <c r="K23" s="172" t="e">
        <f>-'Results by fuel'!$E$93*'CEB allocation'!K18</f>
        <v>#DIV/0!</v>
      </c>
      <c r="L23" s="172" t="e">
        <f>-'Results by fuel'!$E$93*'CEB allocation'!L18</f>
        <v>#DIV/0!</v>
      </c>
      <c r="M23" s="172" t="e">
        <f>-'Results by fuel'!$E$93*'CEB allocation'!M18</f>
        <v>#DIV/0!</v>
      </c>
      <c r="N23" s="172" t="e">
        <f>-'Results by fuel'!$E$93*'CEB allocation'!N18</f>
        <v>#DIV/0!</v>
      </c>
      <c r="O23" s="172" t="e">
        <f>-'Results by fuel'!$E$93*'CEB allocation'!O18</f>
        <v>#DIV/0!</v>
      </c>
      <c r="P23" s="172" t="e">
        <f>-'Results by fuel'!$E$93*'CEB allocation'!P18</f>
        <v>#DIV/0!</v>
      </c>
      <c r="Q23" s="172" t="e">
        <f>-'Results by fuel'!$E$93*'CEB allocation'!Q18</f>
        <v>#DIV/0!</v>
      </c>
      <c r="R23" s="172" t="e">
        <f>-'Results by fuel'!$E$93*'CEB allocation'!R18</f>
        <v>#DIV/0!</v>
      </c>
      <c r="S23" s="172" t="e">
        <f>-'Results by fuel'!$E$93*'CEB allocation'!S18</f>
        <v>#DIV/0!</v>
      </c>
      <c r="T23" s="172" t="e">
        <f>-'Results by fuel'!E103*'CEB allocation'!T18</f>
        <v>#DIV/0!</v>
      </c>
      <c r="U23" s="172" t="e">
        <f>-'Results by fuel'!$E$108*'CEB allocation'!U18</f>
        <v>#DIV/0!</v>
      </c>
      <c r="V23" s="172" t="e">
        <f>-'Results by fuel'!$E$108*'CEB allocation'!V18</f>
        <v>#DIV/0!</v>
      </c>
      <c r="W23" s="172" t="e">
        <f>-'Results by fuel'!$E$108*'CEB allocation'!W18</f>
        <v>#DIV/0!</v>
      </c>
      <c r="X23" s="172" t="e">
        <f>-'Results by fuel'!$E$108*'CEB allocation'!X18</f>
        <v>#DIV/0!</v>
      </c>
      <c r="Y23" s="172" t="e">
        <f>-'Results by fuel'!$E$108*'CEB allocation'!Y18</f>
        <v>#DIV/0!</v>
      </c>
      <c r="Z23" s="172" t="e">
        <f>-'Results by fuel'!$E$108*'CEB allocation'!Z18</f>
        <v>#DIV/0!</v>
      </c>
      <c r="AA23" s="172" t="e">
        <f>-'Results by fuel'!$E$108*'CEB allocation'!AA18</f>
        <v>#DIV/0!</v>
      </c>
      <c r="AB23" s="172" t="e">
        <f>-'Results by fuel'!$E$108*'CEB allocation'!AB18</f>
        <v>#DIV/0!</v>
      </c>
      <c r="AC23" s="172" t="e">
        <f>-'Results by fuel'!$E$108*'CEB allocation'!AC18</f>
        <v>#DIV/0!</v>
      </c>
      <c r="AD23" s="172" t="e">
        <f>-'Results by fuel'!$E$108*'CEB allocation'!AD18</f>
        <v>#DIV/0!</v>
      </c>
      <c r="AE23" s="172" t="e">
        <f>-'Results by fuel'!$E$108*'CEB allocation'!AE18</f>
        <v>#DIV/0!</v>
      </c>
      <c r="AF23" s="172" t="e">
        <f>-'Results by fuel'!$E$108*'CEB allocation'!AF18</f>
        <v>#DIV/0!</v>
      </c>
      <c r="AG23" s="172" t="e">
        <f>-'Results by fuel'!$E$108*'CEB allocation'!AG18</f>
        <v>#DIV/0!</v>
      </c>
      <c r="AH23" s="172" t="e">
        <f>-'Results by fuel'!$E$108*'CEB allocation'!AH18</f>
        <v>#DIV/0!</v>
      </c>
      <c r="AI23" s="172" t="e">
        <f>-'Results by fuel'!$E$108*'CEB allocation'!AI18</f>
        <v>#DIV/0!</v>
      </c>
      <c r="AJ23" s="172" t="e">
        <f>-'Results by fuel'!$E$108*'CEB allocation'!AJ18</f>
        <v>#DIV/0!</v>
      </c>
      <c r="AK23" s="172" t="e">
        <f>-'Results by fuel'!$E$108*'CEB allocation'!AK18</f>
        <v>#DIV/0!</v>
      </c>
      <c r="AL23" s="172" t="e">
        <f>-'Results by fuel'!$E$108*'CEB allocation'!AL18</f>
        <v>#DIV/0!</v>
      </c>
      <c r="AM23" s="172" t="e">
        <f>-'Results by fuel'!$E$108*'CEB allocation'!AM18</f>
        <v>#DIV/0!</v>
      </c>
      <c r="AN23" s="172" t="e">
        <f>-'Results by fuel'!$E$108*'CEB allocation'!AN18</f>
        <v>#DIV/0!</v>
      </c>
      <c r="AO23" s="172" t="e">
        <f>-'Results by fuel'!$E$108*'CEB allocation'!AO18</f>
        <v>#DIV/0!</v>
      </c>
      <c r="AP23" s="172" t="e">
        <f>-'Results by fuel'!$E$108*'CEB allocation'!AP18</f>
        <v>#DIV/0!</v>
      </c>
      <c r="AQ23" s="172" t="e">
        <f>-'Results by fuel'!$E$108*'CEB allocation'!AQ18</f>
        <v>#DIV/0!</v>
      </c>
      <c r="AR23" s="172" t="e">
        <f>-'Results by fuel'!$E$118*'CEB allocation'!AR18</f>
        <v>#DIV/0!</v>
      </c>
      <c r="AS23" s="172" t="e">
        <f>-'Results by fuel'!E113</f>
        <v>#DIV/0!</v>
      </c>
      <c r="AT23" s="172" t="e">
        <f>-'Results by fuel'!$E$118*'CEB allocation'!AT18</f>
        <v>#DIV/0!</v>
      </c>
      <c r="AU23" s="172" t="e">
        <f>-'Results by fuel'!$E$128*'CEB allocation'!AU18</f>
        <v>#DIV/0!</v>
      </c>
      <c r="AV23" s="172" t="e">
        <f>-'Results by fuel'!E123</f>
        <v>#DIV/0!</v>
      </c>
      <c r="AW23" s="228">
        <f>IF(ISNUMBER('Corrected energy balance step 1'!AW23),'Corrected energy balance step 1'!AW23,0)</f>
        <v>0</v>
      </c>
      <c r="AX23" s="228">
        <f>IF(ISNUMBER('Corrected energy balance step 1'!AX23),'Corrected energy balance step 1'!AX23,0)</f>
        <v>0</v>
      </c>
      <c r="AY23" s="228">
        <f>IF(ISNUMBER('Corrected energy balance step 1'!AY23),'Corrected energy balance step 1'!AY23,0)</f>
        <v>0</v>
      </c>
      <c r="AZ23" s="172" t="e">
        <f>-'Results by fuel'!$E$128*'CEB allocation'!AZ18</f>
        <v>#DIV/0!</v>
      </c>
      <c r="BA23" s="228">
        <f>IF(ISNUMBER('Corrected energy balance step 1'!BA23),'Corrected energy balance step 1'!BA23,0)</f>
        <v>0</v>
      </c>
      <c r="BB23" s="228">
        <f>IF(ISNUMBER('Corrected energy balance step 1'!BB23),'Corrected energy balance step 1'!BB23,0)</f>
        <v>0</v>
      </c>
      <c r="BC23" s="228">
        <f>IF(ISNUMBER('Corrected energy balance step 1'!BC23),'Corrected energy balance step 1'!BC23,0)</f>
        <v>0</v>
      </c>
      <c r="BD23" s="228">
        <f>IF(ISNUMBER('Corrected energy balance step 1'!BD23),'Corrected energy balance step 1'!BD23,0)</f>
        <v>0</v>
      </c>
      <c r="BE23" s="228">
        <f>IF(ISNUMBER('Corrected energy balance step 1'!BE23),'Corrected energy balance step 1'!BE23,0)</f>
        <v>0</v>
      </c>
      <c r="BF23" s="172" t="e">
        <f>-'Results by fuel'!#REF!*'CEB allocation'!BF18</f>
        <v>#REF!</v>
      </c>
      <c r="BG23" s="228">
        <f>IF(ISNUMBER('Corrected energy balance step 1'!BG23),'Corrected energy balance step 1'!BG23,0)</f>
        <v>0</v>
      </c>
      <c r="BH23" s="228">
        <f>IF(ISNUMBER('Corrected energy balance step 1'!BH23),'Corrected energy balance step 1'!BH23,0)</f>
        <v>0</v>
      </c>
      <c r="BI23" s="228">
        <f>IF(ISNUMBER('Corrected energy balance step 1'!BI23),'Corrected energy balance step 1'!BI23,0)</f>
        <v>0</v>
      </c>
      <c r="BJ23" s="228">
        <f>IF(ISNUMBER('Corrected energy balance step 1'!BJ23),'Corrected energy balance step 1'!BJ23,0)</f>
        <v>0</v>
      </c>
      <c r="BK23" s="228">
        <f>IF(ISNUMBER('Corrected energy balance step 1'!BK23),'Corrected energy balance step 1'!BK23,0)</f>
        <v>0</v>
      </c>
      <c r="BL23" s="228">
        <f>IF(ISNUMBER('Corrected energy balance step 1'!BL23),'Corrected energy balance step 1'!BL23,0)</f>
        <v>0</v>
      </c>
      <c r="BM23" s="172">
        <f>'Results by fuel'!H135</f>
        <v>0</v>
      </c>
      <c r="BN23" s="171" t="e">
        <f t="shared" si="58"/>
        <v>#DIV/0!</v>
      </c>
      <c r="BO23" s="177">
        <f>'Corrected energy balance step 1'!BO23</f>
        <v>0</v>
      </c>
    </row>
    <row r="24" spans="2:69">
      <c r="B24" s="47" t="s">
        <v>68</v>
      </c>
      <c r="C24" s="229">
        <v>0</v>
      </c>
      <c r="D24" s="229">
        <v>0</v>
      </c>
      <c r="E24" s="229">
        <v>0</v>
      </c>
      <c r="F24" s="229">
        <v>0</v>
      </c>
      <c r="G24" s="229">
        <v>0</v>
      </c>
      <c r="H24" s="229">
        <v>0</v>
      </c>
      <c r="I24" s="229">
        <v>0</v>
      </c>
      <c r="J24" s="229">
        <v>0</v>
      </c>
      <c r="K24" s="229">
        <v>0</v>
      </c>
      <c r="L24" s="229">
        <v>0</v>
      </c>
      <c r="M24" s="229">
        <v>0</v>
      </c>
      <c r="N24" s="229">
        <v>0</v>
      </c>
      <c r="O24" s="229">
        <v>0</v>
      </c>
      <c r="P24" s="229">
        <v>0</v>
      </c>
      <c r="Q24" s="229">
        <v>0</v>
      </c>
      <c r="R24" s="229">
        <v>0</v>
      </c>
      <c r="S24" s="229">
        <v>0</v>
      </c>
      <c r="T24" s="229">
        <v>0</v>
      </c>
      <c r="U24" s="229">
        <v>0</v>
      </c>
      <c r="V24" s="229">
        <v>0</v>
      </c>
      <c r="W24" s="229">
        <v>0</v>
      </c>
      <c r="X24" s="229">
        <v>0</v>
      </c>
      <c r="Y24" s="229">
        <v>0</v>
      </c>
      <c r="Z24" s="229">
        <v>0</v>
      </c>
      <c r="AA24" s="229">
        <v>0</v>
      </c>
      <c r="AB24" s="229">
        <v>0</v>
      </c>
      <c r="AC24" s="229">
        <v>0</v>
      </c>
      <c r="AD24" s="229">
        <v>0</v>
      </c>
      <c r="AE24" s="229">
        <v>0</v>
      </c>
      <c r="AF24" s="229">
        <v>0</v>
      </c>
      <c r="AG24" s="229">
        <v>0</v>
      </c>
      <c r="AH24" s="229">
        <v>0</v>
      </c>
      <c r="AI24" s="229">
        <v>0</v>
      </c>
      <c r="AJ24" s="229">
        <v>0</v>
      </c>
      <c r="AK24" s="229">
        <v>0</v>
      </c>
      <c r="AL24" s="229">
        <v>0</v>
      </c>
      <c r="AM24" s="229">
        <v>0</v>
      </c>
      <c r="AN24" s="229">
        <v>0</v>
      </c>
      <c r="AO24" s="229">
        <v>0</v>
      </c>
      <c r="AP24" s="229">
        <v>0</v>
      </c>
      <c r="AQ24" s="229">
        <v>0</v>
      </c>
      <c r="AR24" s="229">
        <v>0</v>
      </c>
      <c r="AS24" s="229">
        <v>0</v>
      </c>
      <c r="AT24" s="229">
        <v>0</v>
      </c>
      <c r="AU24" s="229">
        <v>0</v>
      </c>
      <c r="AV24" s="229">
        <v>0</v>
      </c>
      <c r="AW24" s="229">
        <v>0</v>
      </c>
      <c r="AX24" s="229">
        <v>0</v>
      </c>
      <c r="AY24" s="229">
        <v>0</v>
      </c>
      <c r="AZ24" s="229">
        <v>0</v>
      </c>
      <c r="BA24" s="229">
        <v>0</v>
      </c>
      <c r="BB24" s="229">
        <v>0</v>
      </c>
      <c r="BC24" s="229">
        <v>0</v>
      </c>
      <c r="BD24" s="229">
        <v>0</v>
      </c>
      <c r="BE24" s="229">
        <v>0</v>
      </c>
      <c r="BF24" s="229">
        <v>0</v>
      </c>
      <c r="BG24" s="229">
        <v>0</v>
      </c>
      <c r="BH24" s="229">
        <v>0</v>
      </c>
      <c r="BI24" s="229">
        <v>0</v>
      </c>
      <c r="BJ24" s="229">
        <v>0</v>
      </c>
      <c r="BK24" s="229">
        <v>0</v>
      </c>
      <c r="BL24" s="229">
        <v>0</v>
      </c>
      <c r="BM24" s="230">
        <v>0</v>
      </c>
      <c r="BN24" s="181">
        <f t="shared" si="58"/>
        <v>0</v>
      </c>
      <c r="BO24" s="182">
        <f>'Corrected energy balance step 1'!BO24</f>
        <v>0</v>
      </c>
    </row>
    <row r="25" spans="2:69">
      <c r="B25" s="36" t="s">
        <v>69</v>
      </c>
      <c r="C25" s="173">
        <f>IF(ISNUMBER('Corrected energy balance step 1'!C25),'Corrected energy balance step 1'!C25,0)</f>
        <v>0</v>
      </c>
      <c r="D25" s="173">
        <f>IF(ISNUMBER('Corrected energy balance step 1'!D25),'Corrected energy balance step 1'!D25,0)</f>
        <v>0</v>
      </c>
      <c r="E25" s="173">
        <f>IF(ISNUMBER('Corrected energy balance step 1'!E25),'Corrected energy balance step 1'!E25,0)</f>
        <v>0</v>
      </c>
      <c r="F25" s="173">
        <f>IF(ISNUMBER('Corrected energy balance step 1'!F25),'Corrected energy balance step 1'!F25,0)</f>
        <v>0</v>
      </c>
      <c r="G25" s="173">
        <f>IF(ISNUMBER('Corrected energy balance step 1'!G25),'Corrected energy balance step 1'!G25,0)</f>
        <v>0</v>
      </c>
      <c r="H25" s="173">
        <f>IF(ISNUMBER('Corrected energy balance step 1'!H25),'Corrected energy balance step 1'!H25,0)</f>
        <v>0</v>
      </c>
      <c r="I25" s="173">
        <f>IF(ISNUMBER('Corrected energy balance step 1'!I25),'Corrected energy balance step 1'!I25,0)</f>
        <v>0</v>
      </c>
      <c r="J25" s="173">
        <f>IF(ISNUMBER('Corrected energy balance step 1'!J25),'Corrected energy balance step 1'!J25,0)</f>
        <v>0</v>
      </c>
      <c r="K25" s="173">
        <f>IF(ISNUMBER('Corrected energy balance step 1'!K25),'Corrected energy balance step 1'!K25,0)</f>
        <v>0</v>
      </c>
      <c r="L25" s="173">
        <f>IF(ISNUMBER('Corrected energy balance step 1'!L25),'Corrected energy balance step 1'!L25,0)</f>
        <v>0</v>
      </c>
      <c r="M25" s="173">
        <f>IF(ISNUMBER('Corrected energy balance step 1'!M25),'Corrected energy balance step 1'!M25,0)</f>
        <v>0</v>
      </c>
      <c r="N25" s="173">
        <f>IF(ISNUMBER('Corrected energy balance step 1'!N25),'Corrected energy balance step 1'!N25,0)</f>
        <v>0</v>
      </c>
      <c r="O25" s="173">
        <f>IF(ISNUMBER('Corrected energy balance step 1'!O25),'Corrected energy balance step 1'!O25,0)</f>
        <v>0</v>
      </c>
      <c r="P25" s="173">
        <f>IF(ISNUMBER('Corrected energy balance step 1'!P25),'Corrected energy balance step 1'!P25,0)</f>
        <v>0</v>
      </c>
      <c r="Q25" s="173">
        <f>IF(ISNUMBER('Corrected energy balance step 1'!Q25),'Corrected energy balance step 1'!Q25,0)</f>
        <v>0</v>
      </c>
      <c r="R25" s="173">
        <f>IF(ISNUMBER('Corrected energy balance step 1'!R25),'Corrected energy balance step 1'!R25,0)</f>
        <v>0</v>
      </c>
      <c r="S25" s="173">
        <f>IF(ISNUMBER('Corrected energy balance step 1'!S25),'Corrected energy balance step 1'!S25,0)</f>
        <v>0</v>
      </c>
      <c r="T25" s="173">
        <f>IF(ISNUMBER('Corrected energy balance step 1'!T25),'Corrected energy balance step 1'!T25,0)</f>
        <v>0</v>
      </c>
      <c r="U25" s="173">
        <f>IF(ISNUMBER('Corrected energy balance step 1'!U25),'Corrected energy balance step 1'!U25,0)</f>
        <v>0</v>
      </c>
      <c r="V25" s="173">
        <f>IF(ISNUMBER('Corrected energy balance step 1'!V25),'Corrected energy balance step 1'!V25,0)</f>
        <v>0</v>
      </c>
      <c r="W25" s="173">
        <f>IF(ISNUMBER('Corrected energy balance step 1'!W25),'Corrected energy balance step 1'!W25,0)</f>
        <v>0</v>
      </c>
      <c r="X25" s="173">
        <f>IF(ISNUMBER('Corrected energy balance step 1'!X25),'Corrected energy balance step 1'!X25,0)</f>
        <v>0</v>
      </c>
      <c r="Y25" s="173">
        <f>IF(ISNUMBER('Corrected energy balance step 1'!Y25),'Corrected energy balance step 1'!Y25,0)</f>
        <v>0</v>
      </c>
      <c r="Z25" s="173">
        <f>IF(ISNUMBER('Corrected energy balance step 1'!Z25),'Corrected energy balance step 1'!Z25,0)</f>
        <v>0</v>
      </c>
      <c r="AA25" s="173">
        <f>IF(ISNUMBER('Corrected energy balance step 1'!AA25),'Corrected energy balance step 1'!AA25,0)</f>
        <v>0</v>
      </c>
      <c r="AB25" s="173">
        <f>IF(ISNUMBER('Corrected energy balance step 1'!AB25),'Corrected energy balance step 1'!AB25,0)</f>
        <v>0</v>
      </c>
      <c r="AC25" s="173">
        <f>IF(ISNUMBER('Corrected energy balance step 1'!AC25),'Corrected energy balance step 1'!AC25,0)</f>
        <v>0</v>
      </c>
      <c r="AD25" s="173">
        <f>IF(ISNUMBER('Corrected energy balance step 1'!AD25),'Corrected energy balance step 1'!AD25,0)</f>
        <v>0</v>
      </c>
      <c r="AE25" s="173">
        <f>IF(ISNUMBER('Corrected energy balance step 1'!AE25),'Corrected energy balance step 1'!AE25,0)</f>
        <v>0</v>
      </c>
      <c r="AF25" s="173">
        <f>IF(ISNUMBER('Corrected energy balance step 1'!AF25),'Corrected energy balance step 1'!AF25,0)</f>
        <v>0</v>
      </c>
      <c r="AG25" s="173">
        <f>IF(ISNUMBER('Corrected energy balance step 1'!AG25),'Corrected energy balance step 1'!AG25,0)</f>
        <v>0</v>
      </c>
      <c r="AH25" s="173">
        <f>IF(ISNUMBER('Corrected energy balance step 1'!AH25),'Corrected energy balance step 1'!AH25,0)</f>
        <v>0</v>
      </c>
      <c r="AI25" s="173">
        <f>IF(ISNUMBER('Corrected energy balance step 1'!AI25),'Corrected energy balance step 1'!AI25,0)</f>
        <v>0</v>
      </c>
      <c r="AJ25" s="173">
        <f>IF(ISNUMBER('Corrected energy balance step 1'!AJ25),'Corrected energy balance step 1'!AJ25,0)</f>
        <v>0</v>
      </c>
      <c r="AK25" s="173">
        <f>IF(ISNUMBER('Corrected energy balance step 1'!AK25),'Corrected energy balance step 1'!AK25,0)</f>
        <v>0</v>
      </c>
      <c r="AL25" s="173">
        <f>IF(ISNUMBER('Corrected energy balance step 1'!AL25),'Corrected energy balance step 1'!AL25,0)</f>
        <v>0</v>
      </c>
      <c r="AM25" s="173">
        <f>IF(ISNUMBER('Corrected energy balance step 1'!AM25),'Corrected energy balance step 1'!AM25,0)</f>
        <v>0</v>
      </c>
      <c r="AN25" s="173">
        <f>IF(ISNUMBER('Corrected energy balance step 1'!AN25),'Corrected energy balance step 1'!AN25,0)</f>
        <v>0</v>
      </c>
      <c r="AO25" s="173">
        <f>IF(ISNUMBER('Corrected energy balance step 1'!AO25),'Corrected energy balance step 1'!AO25,0)</f>
        <v>0</v>
      </c>
      <c r="AP25" s="173">
        <f>IF(ISNUMBER('Corrected energy balance step 1'!AP25),'Corrected energy balance step 1'!AP25,0)</f>
        <v>0</v>
      </c>
      <c r="AQ25" s="173">
        <f>IF(ISNUMBER('Corrected energy balance step 1'!AQ25),'Corrected energy balance step 1'!AQ25,0)</f>
        <v>0</v>
      </c>
      <c r="AR25" s="173">
        <f>IF(ISNUMBER('Corrected energy balance step 1'!AR25),'Corrected energy balance step 1'!AR25,0)</f>
        <v>0</v>
      </c>
      <c r="AS25" s="173">
        <f>IF(ISNUMBER('Corrected energy balance step 1'!AS25),'Corrected energy balance step 1'!AS25,0)</f>
        <v>0</v>
      </c>
      <c r="AT25" s="173">
        <f>IF(ISNUMBER('Corrected energy balance step 1'!AT25),'Corrected energy balance step 1'!AT25,0)</f>
        <v>0</v>
      </c>
      <c r="AU25" s="173">
        <f>IF(ISNUMBER('Corrected energy balance step 1'!AU25),'Corrected energy balance step 1'!AU25,0)</f>
        <v>0</v>
      </c>
      <c r="AV25" s="173">
        <f>IF(ISNUMBER('Corrected energy balance step 1'!AV25),'Corrected energy balance step 1'!AV25,0)</f>
        <v>0</v>
      </c>
      <c r="AW25" s="173">
        <f>IF(ISNUMBER('Corrected energy balance step 1'!AW25),'Corrected energy balance step 1'!AW25,0)</f>
        <v>0</v>
      </c>
      <c r="AX25" s="173">
        <f>IF(ISNUMBER('Corrected energy balance step 1'!AX25),'Corrected energy balance step 1'!AX25,0)</f>
        <v>0</v>
      </c>
      <c r="AY25" s="173">
        <f>IF(ISNUMBER('Corrected energy balance step 1'!AY25),'Corrected energy balance step 1'!AY25,0)</f>
        <v>0</v>
      </c>
      <c r="AZ25" s="173">
        <f>IF(ISNUMBER('Corrected energy balance step 1'!AZ25),'Corrected energy balance step 1'!AZ25,0)</f>
        <v>0</v>
      </c>
      <c r="BA25" s="173">
        <f>IF(ISNUMBER('Corrected energy balance step 1'!BA25),'Corrected energy balance step 1'!BA25,0)</f>
        <v>0</v>
      </c>
      <c r="BB25" s="173">
        <f>IF(ISNUMBER('Corrected energy balance step 1'!BB25),'Corrected energy balance step 1'!BB25,0)</f>
        <v>0</v>
      </c>
      <c r="BC25" s="173">
        <f>IF(ISNUMBER('Corrected energy balance step 1'!BC25),'Corrected energy balance step 1'!BC25,0)</f>
        <v>0</v>
      </c>
      <c r="BD25" s="173">
        <f>IF(ISNUMBER('Corrected energy balance step 1'!BD25),'Corrected energy balance step 1'!BD25,0)</f>
        <v>0</v>
      </c>
      <c r="BE25" s="173">
        <f>IF(ISNUMBER('Corrected energy balance step 1'!BE25),'Corrected energy balance step 1'!BE25,0)</f>
        <v>0</v>
      </c>
      <c r="BF25" s="173">
        <f>IF(ISNUMBER('Corrected energy balance step 1'!BF25),'Corrected energy balance step 1'!BF25,0)</f>
        <v>0</v>
      </c>
      <c r="BG25" s="173">
        <f>IF(ISNUMBER('Corrected energy balance step 1'!BG25),'Corrected energy balance step 1'!BG25,0)</f>
        <v>0</v>
      </c>
      <c r="BH25" s="173">
        <f>IF(ISNUMBER('Corrected energy balance step 1'!BH25),'Corrected energy balance step 1'!BH25,0)</f>
        <v>0</v>
      </c>
      <c r="BI25" s="173">
        <f>IF(ISNUMBER('Corrected energy balance step 1'!BI25),'Corrected energy balance step 1'!BI25,0)</f>
        <v>0</v>
      </c>
      <c r="BJ25" s="173">
        <f>IF(ISNUMBER('Corrected energy balance step 1'!BJ25),'Corrected energy balance step 1'!BJ25,0)</f>
        <v>0</v>
      </c>
      <c r="BK25" s="173">
        <f>IF(ISNUMBER('Corrected energy balance step 1'!BK25),'Corrected energy balance step 1'!BK25,0)</f>
        <v>0</v>
      </c>
      <c r="BL25" s="173">
        <f>IF(ISNUMBER('Corrected energy balance step 1'!BL25),'Corrected energy balance step 1'!BL25,0)</f>
        <v>0</v>
      </c>
      <c r="BM25" s="173">
        <f>IF(ISNUMBER('Corrected energy balance step 1'!BM25),'Corrected energy balance step 1'!BM25,0)</f>
        <v>0</v>
      </c>
      <c r="BN25" s="171">
        <f t="shared" si="58"/>
        <v>0</v>
      </c>
      <c r="BO25" s="174">
        <f>'Corrected energy balance step 1'!BO25</f>
        <v>0</v>
      </c>
      <c r="BQ25" s="187"/>
    </row>
    <row r="26" spans="2:69">
      <c r="B26" s="36" t="s">
        <v>70</v>
      </c>
      <c r="C26" s="173">
        <f>IF(ISNUMBER('Corrected energy balance step 1'!C26),'Corrected energy balance step 1'!C26,0)</f>
        <v>0</v>
      </c>
      <c r="D26" s="173">
        <f>IF(ISNUMBER('Corrected energy balance step 1'!D26),'Corrected energy balance step 1'!D26,0)</f>
        <v>0</v>
      </c>
      <c r="E26" s="173">
        <f>IF(ISNUMBER('Corrected energy balance step 1'!E26),'Corrected energy balance step 1'!E26,0)</f>
        <v>0</v>
      </c>
      <c r="F26" s="173">
        <f>IF(ISNUMBER('Corrected energy balance step 1'!F26),'Corrected energy balance step 1'!F26,0)</f>
        <v>0</v>
      </c>
      <c r="G26" s="173">
        <f>IF(ISNUMBER('Corrected energy balance step 1'!G26),'Corrected energy balance step 1'!G26,0)</f>
        <v>0</v>
      </c>
      <c r="H26" s="173">
        <f>IF(ISNUMBER('Corrected energy balance step 1'!H26),'Corrected energy balance step 1'!H26,0)</f>
        <v>0</v>
      </c>
      <c r="I26" s="173">
        <f>IF(ISNUMBER('Corrected energy balance step 1'!I26),'Corrected energy balance step 1'!I26,0)</f>
        <v>0</v>
      </c>
      <c r="J26" s="173">
        <f>IF(ISNUMBER('Corrected energy balance step 1'!J26),'Corrected energy balance step 1'!J26,0)</f>
        <v>0</v>
      </c>
      <c r="K26" s="173">
        <f>IF(ISNUMBER('Corrected energy balance step 1'!K26),'Corrected energy balance step 1'!K26,0)</f>
        <v>0</v>
      </c>
      <c r="L26" s="173">
        <f>IF(ISNUMBER('Corrected energy balance step 1'!L26),'Corrected energy balance step 1'!L26,0)</f>
        <v>0</v>
      </c>
      <c r="M26" s="173">
        <f>IF(ISNUMBER('Corrected energy balance step 1'!M26),'Corrected energy balance step 1'!M26,0)</f>
        <v>0</v>
      </c>
      <c r="N26" s="173">
        <f>IF(ISNUMBER('Corrected energy balance step 1'!N26),'Corrected energy balance step 1'!N26,0)</f>
        <v>0</v>
      </c>
      <c r="O26" s="173">
        <f>IF(ISNUMBER('Corrected energy balance step 1'!O26),'Corrected energy balance step 1'!O26,0)</f>
        <v>0</v>
      </c>
      <c r="P26" s="173">
        <f>IF(ISNUMBER('Corrected energy balance step 1'!P26),'Corrected energy balance step 1'!P26,0)</f>
        <v>0</v>
      </c>
      <c r="Q26" s="173">
        <f>IF(ISNUMBER('Corrected energy balance step 1'!Q26),'Corrected energy balance step 1'!Q26,0)</f>
        <v>0</v>
      </c>
      <c r="R26" s="173">
        <f>IF(ISNUMBER('Corrected energy balance step 1'!R26),'Corrected energy balance step 1'!R26,0)</f>
        <v>0</v>
      </c>
      <c r="S26" s="173">
        <f>IF(ISNUMBER('Corrected energy balance step 1'!S26),'Corrected energy balance step 1'!S26,0)</f>
        <v>0</v>
      </c>
      <c r="T26" s="173">
        <f>IF(ISNUMBER('Corrected energy balance step 1'!T26),'Corrected energy balance step 1'!T26,0)</f>
        <v>0</v>
      </c>
      <c r="U26" s="173">
        <f>IF(ISNUMBER('Corrected energy balance step 1'!U26),'Corrected energy balance step 1'!U26,0)</f>
        <v>0</v>
      </c>
      <c r="V26" s="173">
        <f>IF(ISNUMBER('Corrected energy balance step 1'!V26),'Corrected energy balance step 1'!V26,0)</f>
        <v>0</v>
      </c>
      <c r="W26" s="173">
        <f>IF(ISNUMBER('Corrected energy balance step 1'!W26),'Corrected energy balance step 1'!W26,0)</f>
        <v>0</v>
      </c>
      <c r="X26" s="173">
        <f>IF(ISNUMBER('Corrected energy balance step 1'!X26),'Corrected energy balance step 1'!X26,0)</f>
        <v>0</v>
      </c>
      <c r="Y26" s="173">
        <f>IF(ISNUMBER('Corrected energy balance step 1'!Y26),'Corrected energy balance step 1'!Y26,0)</f>
        <v>0</v>
      </c>
      <c r="Z26" s="173">
        <f>IF(ISNUMBER('Corrected energy balance step 1'!Z26),'Corrected energy balance step 1'!Z26,0)</f>
        <v>0</v>
      </c>
      <c r="AA26" s="173">
        <f>IF(ISNUMBER('Corrected energy balance step 1'!AA26),'Corrected energy balance step 1'!AA26,0)</f>
        <v>0</v>
      </c>
      <c r="AB26" s="173">
        <f>IF(ISNUMBER('Corrected energy balance step 1'!AB26),'Corrected energy balance step 1'!AB26,0)</f>
        <v>0</v>
      </c>
      <c r="AC26" s="173">
        <f>IF(ISNUMBER('Corrected energy balance step 1'!AC26),'Corrected energy balance step 1'!AC26,0)</f>
        <v>0</v>
      </c>
      <c r="AD26" s="173">
        <f>IF(ISNUMBER('Corrected energy balance step 1'!AD26),'Corrected energy balance step 1'!AD26,0)</f>
        <v>0</v>
      </c>
      <c r="AE26" s="173">
        <f>IF(ISNUMBER('Corrected energy balance step 1'!AE26),'Corrected energy balance step 1'!AE26,0)</f>
        <v>0</v>
      </c>
      <c r="AF26" s="173">
        <f>IF(ISNUMBER('Corrected energy balance step 1'!AF26),'Corrected energy balance step 1'!AF26,0)</f>
        <v>0</v>
      </c>
      <c r="AG26" s="173">
        <f>IF(ISNUMBER('Corrected energy balance step 1'!AG26),'Corrected energy balance step 1'!AG26,0)</f>
        <v>0</v>
      </c>
      <c r="AH26" s="173">
        <f>IF(ISNUMBER('Corrected energy balance step 1'!AH26),'Corrected energy balance step 1'!AH26,0)</f>
        <v>0</v>
      </c>
      <c r="AI26" s="173">
        <f>IF(ISNUMBER('Corrected energy balance step 1'!AI26),'Corrected energy balance step 1'!AI26,0)</f>
        <v>0</v>
      </c>
      <c r="AJ26" s="173">
        <f>IF(ISNUMBER('Corrected energy balance step 1'!AJ26),'Corrected energy balance step 1'!AJ26,0)</f>
        <v>0</v>
      </c>
      <c r="AK26" s="173">
        <f>IF(ISNUMBER('Corrected energy balance step 1'!AK26),'Corrected energy balance step 1'!AK26,0)</f>
        <v>0</v>
      </c>
      <c r="AL26" s="173">
        <f>IF(ISNUMBER('Corrected energy balance step 1'!AL26),'Corrected energy balance step 1'!AL26,0)</f>
        <v>0</v>
      </c>
      <c r="AM26" s="173">
        <f>IF(ISNUMBER('Corrected energy balance step 1'!AM26),'Corrected energy balance step 1'!AM26,0)</f>
        <v>0</v>
      </c>
      <c r="AN26" s="173">
        <f>IF(ISNUMBER('Corrected energy balance step 1'!AN26),'Corrected energy balance step 1'!AN26,0)</f>
        <v>0</v>
      </c>
      <c r="AO26" s="173">
        <f>IF(ISNUMBER('Corrected energy balance step 1'!AO26),'Corrected energy balance step 1'!AO26,0)</f>
        <v>0</v>
      </c>
      <c r="AP26" s="173">
        <f>IF(ISNUMBER('Corrected energy balance step 1'!AP26),'Corrected energy balance step 1'!AP26,0)</f>
        <v>0</v>
      </c>
      <c r="AQ26" s="173">
        <f>IF(ISNUMBER('Corrected energy balance step 1'!AQ26),'Corrected energy balance step 1'!AQ26,0)</f>
        <v>0</v>
      </c>
      <c r="AR26" s="173">
        <f>IF(ISNUMBER('Corrected energy balance step 1'!AR26),'Corrected energy balance step 1'!AR26,0)</f>
        <v>0</v>
      </c>
      <c r="AS26" s="173">
        <f>IF(ISNUMBER('Corrected energy balance step 1'!AS26),'Corrected energy balance step 1'!AS26,0)</f>
        <v>0</v>
      </c>
      <c r="AT26" s="173">
        <f>IF(ISNUMBER('Corrected energy balance step 1'!AT26),'Corrected energy balance step 1'!AT26,0)</f>
        <v>0</v>
      </c>
      <c r="AU26" s="173">
        <f>IF(ISNUMBER('Corrected energy balance step 1'!AU26),'Corrected energy balance step 1'!AU26,0)</f>
        <v>0</v>
      </c>
      <c r="AV26" s="173">
        <f>IF(ISNUMBER('Corrected energy balance step 1'!AV26),'Corrected energy balance step 1'!AV26,0)</f>
        <v>0</v>
      </c>
      <c r="AW26" s="173">
        <f>IF(ISNUMBER('Corrected energy balance step 1'!AW26),'Corrected energy balance step 1'!AW26,0)</f>
        <v>0</v>
      </c>
      <c r="AX26" s="173">
        <f>IF(ISNUMBER('Corrected energy balance step 1'!AX26),'Corrected energy balance step 1'!AX26,0)</f>
        <v>0</v>
      </c>
      <c r="AY26" s="173">
        <f>IF(ISNUMBER('Corrected energy balance step 1'!AY26),'Corrected energy balance step 1'!AY26,0)</f>
        <v>0</v>
      </c>
      <c r="AZ26" s="173">
        <f>IF(ISNUMBER('Corrected energy balance step 1'!AZ26),'Corrected energy balance step 1'!AZ26,0)</f>
        <v>0</v>
      </c>
      <c r="BA26" s="173">
        <f>IF(ISNUMBER('Corrected energy balance step 1'!BA26),'Corrected energy balance step 1'!BA26,0)</f>
        <v>0</v>
      </c>
      <c r="BB26" s="173">
        <f>IF(ISNUMBER('Corrected energy balance step 1'!BB26),'Corrected energy balance step 1'!BB26,0)</f>
        <v>0</v>
      </c>
      <c r="BC26" s="173">
        <f>IF(ISNUMBER('Corrected energy balance step 1'!BC26),'Corrected energy balance step 1'!BC26,0)</f>
        <v>0</v>
      </c>
      <c r="BD26" s="173">
        <f>IF(ISNUMBER('Corrected energy balance step 1'!BD26),'Corrected energy balance step 1'!BD26,0)</f>
        <v>0</v>
      </c>
      <c r="BE26" s="173">
        <f>IF(ISNUMBER('Corrected energy balance step 1'!BE26),'Corrected energy balance step 1'!BE26,0)</f>
        <v>0</v>
      </c>
      <c r="BF26" s="173">
        <f>IF(ISNUMBER('Corrected energy balance step 1'!BF26),'Corrected energy balance step 1'!BF26,0)</f>
        <v>0</v>
      </c>
      <c r="BG26" s="173">
        <f>IF(ISNUMBER('Corrected energy balance step 1'!BG26),'Corrected energy balance step 1'!BG26,0)</f>
        <v>0</v>
      </c>
      <c r="BH26" s="173">
        <f>IF(ISNUMBER('Corrected energy balance step 1'!BH26),'Corrected energy balance step 1'!BH26,0)</f>
        <v>0</v>
      </c>
      <c r="BI26" s="173">
        <f>IF(ISNUMBER('Corrected energy balance step 1'!BI26),'Corrected energy balance step 1'!BI26,0)</f>
        <v>0</v>
      </c>
      <c r="BJ26" s="173">
        <f>IF(ISNUMBER('Corrected energy balance step 1'!BJ26),'Corrected energy balance step 1'!BJ26,0)</f>
        <v>0</v>
      </c>
      <c r="BK26" s="173">
        <f>IF(ISNUMBER('Corrected energy balance step 1'!BK26),'Corrected energy balance step 1'!BK26,0)</f>
        <v>0</v>
      </c>
      <c r="BL26" s="173">
        <f>IF(ISNUMBER('Corrected energy balance step 1'!BL26),'Corrected energy balance step 1'!BL26,0)</f>
        <v>0</v>
      </c>
      <c r="BM26" s="173">
        <f>IF(ISNUMBER('Corrected energy balance step 1'!BM26),'Corrected energy balance step 1'!BM26,0)</f>
        <v>0</v>
      </c>
      <c r="BN26" s="171">
        <f t="shared" si="58"/>
        <v>0</v>
      </c>
      <c r="BO26" s="174">
        <f>'Corrected energy balance step 1'!BO26</f>
        <v>0</v>
      </c>
    </row>
    <row r="27" spans="2:69">
      <c r="B27" s="36" t="s">
        <v>71</v>
      </c>
      <c r="C27" s="173">
        <f>IF(ISNUMBER('Corrected energy balance step 1'!C27),'Corrected energy balance step 1'!C27,0)</f>
        <v>0</v>
      </c>
      <c r="D27" s="173">
        <f>IF(ISNUMBER('Corrected energy balance step 1'!D27),'Corrected energy balance step 1'!D27,0)</f>
        <v>0</v>
      </c>
      <c r="E27" s="173">
        <f>IF(ISNUMBER('Corrected energy balance step 1'!E27),'Corrected energy balance step 1'!E27,0)</f>
        <v>0</v>
      </c>
      <c r="F27" s="173">
        <f>IF(ISNUMBER('Corrected energy balance step 1'!F27),'Corrected energy balance step 1'!F27,0)</f>
        <v>0</v>
      </c>
      <c r="G27" s="173">
        <f>IF(ISNUMBER('Corrected energy balance step 1'!G27),'Corrected energy balance step 1'!G27,0)</f>
        <v>0</v>
      </c>
      <c r="H27" s="173">
        <f>IF(ISNUMBER('Corrected energy balance step 1'!H27),'Corrected energy balance step 1'!H27,0)</f>
        <v>0</v>
      </c>
      <c r="I27" s="173">
        <f>IF(ISNUMBER('Corrected energy balance step 1'!I27),'Corrected energy balance step 1'!I27,0)</f>
        <v>0</v>
      </c>
      <c r="J27" s="173">
        <f>IF(ISNUMBER('Corrected energy balance step 1'!J27),'Corrected energy balance step 1'!J27,0)</f>
        <v>0</v>
      </c>
      <c r="K27" s="173">
        <f>IF(ISNUMBER('Corrected energy balance step 1'!K27),'Corrected energy balance step 1'!K27,0)</f>
        <v>0</v>
      </c>
      <c r="L27" s="173">
        <f>IF(ISNUMBER('Corrected energy balance step 1'!L27),'Corrected energy balance step 1'!L27,0)</f>
        <v>0</v>
      </c>
      <c r="M27" s="173">
        <f>IF(ISNUMBER('Corrected energy balance step 1'!M27),'Corrected energy balance step 1'!M27,0)</f>
        <v>0</v>
      </c>
      <c r="N27" s="173">
        <f>IF(ISNUMBER('Corrected energy balance step 1'!N27),'Corrected energy balance step 1'!N27,0)</f>
        <v>0</v>
      </c>
      <c r="O27" s="173">
        <f>IF(ISNUMBER('Corrected energy balance step 1'!O27),'Corrected energy balance step 1'!O27,0)</f>
        <v>0</v>
      </c>
      <c r="P27" s="173">
        <f>IF(ISNUMBER('Corrected energy balance step 1'!P27),'Corrected energy balance step 1'!P27,0)</f>
        <v>0</v>
      </c>
      <c r="Q27" s="173">
        <f>IF(ISNUMBER('Corrected energy balance step 1'!Q27),'Corrected energy balance step 1'!Q27,0)</f>
        <v>0</v>
      </c>
      <c r="R27" s="173">
        <f>IF(ISNUMBER('Corrected energy balance step 1'!R27),'Corrected energy balance step 1'!R27,0)</f>
        <v>0</v>
      </c>
      <c r="S27" s="173">
        <f>IF(ISNUMBER('Corrected energy balance step 1'!S27),'Corrected energy balance step 1'!S27,0)</f>
        <v>0</v>
      </c>
      <c r="T27" s="173">
        <f>IF(ISNUMBER('Corrected energy balance step 1'!T27),'Corrected energy balance step 1'!T27,0)</f>
        <v>0</v>
      </c>
      <c r="U27" s="173">
        <f>IF(ISNUMBER('Corrected energy balance step 1'!U27),'Corrected energy balance step 1'!U27,0)</f>
        <v>0</v>
      </c>
      <c r="V27" s="173">
        <f>IF(ISNUMBER('Corrected energy balance step 1'!V27),'Corrected energy balance step 1'!V27,0)</f>
        <v>0</v>
      </c>
      <c r="W27" s="173">
        <f>IF(ISNUMBER('Corrected energy balance step 1'!W27),'Corrected energy balance step 1'!W27,0)</f>
        <v>0</v>
      </c>
      <c r="X27" s="173">
        <f>IF(ISNUMBER('Corrected energy balance step 1'!X27),'Corrected energy balance step 1'!X27,0)</f>
        <v>0</v>
      </c>
      <c r="Y27" s="173">
        <f>IF(ISNUMBER('Corrected energy balance step 1'!Y27),'Corrected energy balance step 1'!Y27,0)</f>
        <v>0</v>
      </c>
      <c r="Z27" s="173">
        <f>IF(ISNUMBER('Corrected energy balance step 1'!Z27),'Corrected energy balance step 1'!Z27,0)</f>
        <v>0</v>
      </c>
      <c r="AA27" s="173">
        <f>IF(ISNUMBER('Corrected energy balance step 1'!AA27),'Corrected energy balance step 1'!AA27,0)</f>
        <v>0</v>
      </c>
      <c r="AB27" s="173">
        <f>IF(ISNUMBER('Corrected energy balance step 1'!AB27),'Corrected energy balance step 1'!AB27,0)</f>
        <v>0</v>
      </c>
      <c r="AC27" s="173">
        <f>IF(ISNUMBER('Corrected energy balance step 1'!AC27),'Corrected energy balance step 1'!AC27,0)</f>
        <v>0</v>
      </c>
      <c r="AD27" s="173">
        <f>IF(ISNUMBER('Corrected energy balance step 1'!AD27),'Corrected energy balance step 1'!AD27,0)</f>
        <v>0</v>
      </c>
      <c r="AE27" s="173">
        <f>IF(ISNUMBER('Corrected energy balance step 1'!AE27),'Corrected energy balance step 1'!AE27,0)</f>
        <v>0</v>
      </c>
      <c r="AF27" s="173">
        <f>IF(ISNUMBER('Corrected energy balance step 1'!AF27),'Corrected energy balance step 1'!AF27,0)</f>
        <v>0</v>
      </c>
      <c r="AG27" s="173">
        <f>IF(ISNUMBER('Corrected energy balance step 1'!AG27),'Corrected energy balance step 1'!AG27,0)</f>
        <v>0</v>
      </c>
      <c r="AH27" s="173">
        <f>IF(ISNUMBER('Corrected energy balance step 1'!AH27),'Corrected energy balance step 1'!AH27,0)</f>
        <v>0</v>
      </c>
      <c r="AI27" s="173">
        <f>IF(ISNUMBER('Corrected energy balance step 1'!AI27),'Corrected energy balance step 1'!AI27,0)</f>
        <v>0</v>
      </c>
      <c r="AJ27" s="173">
        <f>IF(ISNUMBER('Corrected energy balance step 1'!AJ27),'Corrected energy balance step 1'!AJ27,0)</f>
        <v>0</v>
      </c>
      <c r="AK27" s="173">
        <f>IF(ISNUMBER('Corrected energy balance step 1'!AK27),'Corrected energy balance step 1'!AK27,0)</f>
        <v>0</v>
      </c>
      <c r="AL27" s="173">
        <f>IF(ISNUMBER('Corrected energy balance step 1'!AL27),'Corrected energy balance step 1'!AL27,0)</f>
        <v>0</v>
      </c>
      <c r="AM27" s="173">
        <f>IF(ISNUMBER('Corrected energy balance step 1'!AM27),'Corrected energy balance step 1'!AM27,0)</f>
        <v>0</v>
      </c>
      <c r="AN27" s="173">
        <f>IF(ISNUMBER('Corrected energy balance step 1'!AN27),'Corrected energy balance step 1'!AN27,0)</f>
        <v>0</v>
      </c>
      <c r="AO27" s="173">
        <f>IF(ISNUMBER('Corrected energy balance step 1'!AO27),'Corrected energy balance step 1'!AO27,0)</f>
        <v>0</v>
      </c>
      <c r="AP27" s="173">
        <f>IF(ISNUMBER('Corrected energy balance step 1'!AP27),'Corrected energy balance step 1'!AP27,0)</f>
        <v>0</v>
      </c>
      <c r="AQ27" s="173">
        <f>IF(ISNUMBER('Corrected energy balance step 1'!AQ27),'Corrected energy balance step 1'!AQ27,0)</f>
        <v>0</v>
      </c>
      <c r="AR27" s="173">
        <f>IF(ISNUMBER('Corrected energy balance step 1'!AR27),'Corrected energy balance step 1'!AR27,0)</f>
        <v>0</v>
      </c>
      <c r="AS27" s="173">
        <f>IF(ISNUMBER('Corrected energy balance step 1'!AS27),'Corrected energy balance step 1'!AS27,0)</f>
        <v>0</v>
      </c>
      <c r="AT27" s="173">
        <f>IF(ISNUMBER('Corrected energy balance step 1'!AT27),'Corrected energy balance step 1'!AT27,0)</f>
        <v>0</v>
      </c>
      <c r="AU27" s="173">
        <f>IF(ISNUMBER('Corrected energy balance step 1'!AU27),'Corrected energy balance step 1'!AU27,0)</f>
        <v>0</v>
      </c>
      <c r="AV27" s="173">
        <f>IF(ISNUMBER('Corrected energy balance step 1'!AV27),'Corrected energy balance step 1'!AV27,0)</f>
        <v>0</v>
      </c>
      <c r="AW27" s="173">
        <f>IF(ISNUMBER('Corrected energy balance step 1'!AW27),'Corrected energy balance step 1'!AW27,0)</f>
        <v>0</v>
      </c>
      <c r="AX27" s="173">
        <f>IF(ISNUMBER('Corrected energy balance step 1'!AX27),'Corrected energy balance step 1'!AX27,0)</f>
        <v>0</v>
      </c>
      <c r="AY27" s="173">
        <f>IF(ISNUMBER('Corrected energy balance step 1'!AY27),'Corrected energy balance step 1'!AY27,0)</f>
        <v>0</v>
      </c>
      <c r="AZ27" s="173">
        <f>IF(ISNUMBER('Corrected energy balance step 1'!AZ27),'Corrected energy balance step 1'!AZ27,0)</f>
        <v>0</v>
      </c>
      <c r="BA27" s="173">
        <f>IF(ISNUMBER('Corrected energy balance step 1'!BA27),'Corrected energy balance step 1'!BA27,0)</f>
        <v>0</v>
      </c>
      <c r="BB27" s="173">
        <f>IF(ISNUMBER('Corrected energy balance step 1'!BB27),'Corrected energy balance step 1'!BB27,0)</f>
        <v>0</v>
      </c>
      <c r="BC27" s="173">
        <f>IF(ISNUMBER('Corrected energy balance step 1'!BC27),'Corrected energy balance step 1'!BC27,0)</f>
        <v>0</v>
      </c>
      <c r="BD27" s="173">
        <f>IF(ISNUMBER('Corrected energy balance step 1'!BD27),'Corrected energy balance step 1'!BD27,0)</f>
        <v>0</v>
      </c>
      <c r="BE27" s="173">
        <f>IF(ISNUMBER('Corrected energy balance step 1'!BE27),'Corrected energy balance step 1'!BE27,0)</f>
        <v>0</v>
      </c>
      <c r="BF27" s="173">
        <f>IF(ISNUMBER('Corrected energy balance step 1'!BF27),'Corrected energy balance step 1'!BF27,0)</f>
        <v>0</v>
      </c>
      <c r="BG27" s="173">
        <f>IF(ISNUMBER('Corrected energy balance step 1'!BG27),'Corrected energy balance step 1'!BG27,0)</f>
        <v>0</v>
      </c>
      <c r="BH27" s="173">
        <f>IF(ISNUMBER('Corrected energy balance step 1'!BH27),'Corrected energy balance step 1'!BH27,0)</f>
        <v>0</v>
      </c>
      <c r="BI27" s="173">
        <f>IF(ISNUMBER('Corrected energy balance step 1'!BI27),'Corrected energy balance step 1'!BI27,0)</f>
        <v>0</v>
      </c>
      <c r="BJ27" s="173">
        <f>IF(ISNUMBER('Corrected energy balance step 1'!BJ27),'Corrected energy balance step 1'!BJ27,0)</f>
        <v>0</v>
      </c>
      <c r="BK27" s="173">
        <f>IF(ISNUMBER('Corrected energy balance step 1'!BK27),'Corrected energy balance step 1'!BK27,0)</f>
        <v>0</v>
      </c>
      <c r="BL27" s="173">
        <f>IF(ISNUMBER('Corrected energy balance step 1'!BL27),'Corrected energy balance step 1'!BL27,0)</f>
        <v>0</v>
      </c>
      <c r="BM27" s="173">
        <f>IF(ISNUMBER('Corrected energy balance step 1'!BM27),'Corrected energy balance step 1'!BM27,0)</f>
        <v>0</v>
      </c>
      <c r="BN27" s="171">
        <f t="shared" si="58"/>
        <v>0</v>
      </c>
      <c r="BO27" s="174">
        <f>'Corrected energy balance step 1'!BO27</f>
        <v>0</v>
      </c>
    </row>
    <row r="28" spans="2:69">
      <c r="B28" s="36" t="s">
        <v>72</v>
      </c>
      <c r="C28" s="173">
        <f>IF(ISNUMBER('Corrected energy balance step 1'!C28),'Corrected energy balance step 1'!C28,0)</f>
        <v>0</v>
      </c>
      <c r="D28" s="173">
        <f>IF(ISNUMBER('Corrected energy balance step 1'!D28),'Corrected energy balance step 1'!D28,0)</f>
        <v>0</v>
      </c>
      <c r="E28" s="173">
        <f>IF(ISNUMBER('Corrected energy balance step 1'!E28),'Corrected energy balance step 1'!E28,0)</f>
        <v>0</v>
      </c>
      <c r="F28" s="173">
        <f>IF(ISNUMBER('Corrected energy balance step 1'!F28),'Corrected energy balance step 1'!F28,0)</f>
        <v>0</v>
      </c>
      <c r="G28" s="173">
        <f>IF(ISNUMBER('Corrected energy balance step 1'!G28),'Corrected energy balance step 1'!G28,0)</f>
        <v>0</v>
      </c>
      <c r="H28" s="173">
        <f>IF(ISNUMBER('Corrected energy balance step 1'!H28),'Corrected energy balance step 1'!H28,0)</f>
        <v>0</v>
      </c>
      <c r="I28" s="173">
        <f>IF(ISNUMBER('Corrected energy balance step 1'!I28),'Corrected energy balance step 1'!I28,0)</f>
        <v>0</v>
      </c>
      <c r="J28" s="173">
        <f>IF(ISNUMBER('Corrected energy balance step 1'!J28),'Corrected energy balance step 1'!J28,0)</f>
        <v>0</v>
      </c>
      <c r="K28" s="173">
        <f>IF(ISNUMBER('Corrected energy balance step 1'!K28),'Corrected energy balance step 1'!K28,0)</f>
        <v>0</v>
      </c>
      <c r="L28" s="173">
        <f>IF(ISNUMBER('Corrected energy balance step 1'!L28),'Corrected energy balance step 1'!L28,0)</f>
        <v>0</v>
      </c>
      <c r="M28" s="173">
        <f>IF(ISNUMBER('Corrected energy balance step 1'!M28),'Corrected energy balance step 1'!M28,0)</f>
        <v>0</v>
      </c>
      <c r="N28" s="173">
        <f>IF(ISNUMBER('Corrected energy balance step 1'!N28),'Corrected energy balance step 1'!N28,0)</f>
        <v>0</v>
      </c>
      <c r="O28" s="173">
        <f>IF(ISNUMBER('Corrected energy balance step 1'!O28),'Corrected energy balance step 1'!O28,0)</f>
        <v>0</v>
      </c>
      <c r="P28" s="173">
        <f>IF(ISNUMBER('Corrected energy balance step 1'!P28),'Corrected energy balance step 1'!P28,0)</f>
        <v>0</v>
      </c>
      <c r="Q28" s="173">
        <f>IF(ISNUMBER('Corrected energy balance step 1'!Q28),'Corrected energy balance step 1'!Q28,0)</f>
        <v>0</v>
      </c>
      <c r="R28" s="173">
        <f>IF(ISNUMBER('Corrected energy balance step 1'!R28),'Corrected energy balance step 1'!R28,0)</f>
        <v>0</v>
      </c>
      <c r="S28" s="173">
        <f>IF(ISNUMBER('Corrected energy balance step 1'!S28),'Corrected energy balance step 1'!S28,0)</f>
        <v>0</v>
      </c>
      <c r="T28" s="173">
        <f>IF(ISNUMBER('Corrected energy balance step 1'!T28),'Corrected energy balance step 1'!T28,0)</f>
        <v>0</v>
      </c>
      <c r="U28" s="173">
        <f>IF(ISNUMBER('Corrected energy balance step 1'!U28),'Corrected energy balance step 1'!U28,0)</f>
        <v>0</v>
      </c>
      <c r="V28" s="173">
        <f>IF(ISNUMBER('Corrected energy balance step 1'!V28),'Corrected energy balance step 1'!V28,0)</f>
        <v>0</v>
      </c>
      <c r="W28" s="173">
        <f>IF(ISNUMBER('Corrected energy balance step 1'!W28),'Corrected energy balance step 1'!W28,0)</f>
        <v>0</v>
      </c>
      <c r="X28" s="173">
        <f>IF(ISNUMBER('Corrected energy balance step 1'!X28),'Corrected energy balance step 1'!X28,0)</f>
        <v>0</v>
      </c>
      <c r="Y28" s="173">
        <f>IF(ISNUMBER('Corrected energy balance step 1'!Y28),'Corrected energy balance step 1'!Y28,0)</f>
        <v>0</v>
      </c>
      <c r="Z28" s="173">
        <f>IF(ISNUMBER('Corrected energy balance step 1'!Z28),'Corrected energy balance step 1'!Z28,0)</f>
        <v>0</v>
      </c>
      <c r="AA28" s="173">
        <f>IF(ISNUMBER('Corrected energy balance step 1'!AA28),'Corrected energy balance step 1'!AA28,0)</f>
        <v>0</v>
      </c>
      <c r="AB28" s="173">
        <f>IF(ISNUMBER('Corrected energy balance step 1'!AB28),'Corrected energy balance step 1'!AB28,0)</f>
        <v>0</v>
      </c>
      <c r="AC28" s="173">
        <f>IF(ISNUMBER('Corrected energy balance step 1'!AC28),'Corrected energy balance step 1'!AC28,0)</f>
        <v>0</v>
      </c>
      <c r="AD28" s="173">
        <f>IF(ISNUMBER('Corrected energy balance step 1'!AD28),'Corrected energy balance step 1'!AD28,0)</f>
        <v>0</v>
      </c>
      <c r="AE28" s="173">
        <f>IF(ISNUMBER('Corrected energy balance step 1'!AE28),'Corrected energy balance step 1'!AE28,0)</f>
        <v>0</v>
      </c>
      <c r="AF28" s="173">
        <f>IF(ISNUMBER('Corrected energy balance step 1'!AF28),'Corrected energy balance step 1'!AF28,0)</f>
        <v>0</v>
      </c>
      <c r="AG28" s="173">
        <f>IF(ISNUMBER('Corrected energy balance step 1'!AG28),'Corrected energy balance step 1'!AG28,0)</f>
        <v>0</v>
      </c>
      <c r="AH28" s="173">
        <f>IF(ISNUMBER('Corrected energy balance step 1'!AH28),'Corrected energy balance step 1'!AH28,0)</f>
        <v>0</v>
      </c>
      <c r="AI28" s="173">
        <f>IF(ISNUMBER('Corrected energy balance step 1'!AI28),'Corrected energy balance step 1'!AI28,0)</f>
        <v>0</v>
      </c>
      <c r="AJ28" s="173">
        <f>IF(ISNUMBER('Corrected energy balance step 1'!AJ28),'Corrected energy balance step 1'!AJ28,0)</f>
        <v>0</v>
      </c>
      <c r="AK28" s="173">
        <f>IF(ISNUMBER('Corrected energy balance step 1'!AK28),'Corrected energy balance step 1'!AK28,0)</f>
        <v>0</v>
      </c>
      <c r="AL28" s="173">
        <f>IF(ISNUMBER('Corrected energy balance step 1'!AL28),'Corrected energy balance step 1'!AL28,0)</f>
        <v>0</v>
      </c>
      <c r="AM28" s="173">
        <f>IF(ISNUMBER('Corrected energy balance step 1'!AM28),'Corrected energy balance step 1'!AM28,0)</f>
        <v>0</v>
      </c>
      <c r="AN28" s="173">
        <f>IF(ISNUMBER('Corrected energy balance step 1'!AN28),'Corrected energy balance step 1'!AN28,0)</f>
        <v>0</v>
      </c>
      <c r="AO28" s="173">
        <f>IF(ISNUMBER('Corrected energy balance step 1'!AO28),'Corrected energy balance step 1'!AO28,0)</f>
        <v>0</v>
      </c>
      <c r="AP28" s="173">
        <f>IF(ISNUMBER('Corrected energy balance step 1'!AP28),'Corrected energy balance step 1'!AP28,0)</f>
        <v>0</v>
      </c>
      <c r="AQ28" s="173">
        <f>IF(ISNUMBER('Corrected energy balance step 1'!AQ28),'Corrected energy balance step 1'!AQ28,0)</f>
        <v>0</v>
      </c>
      <c r="AR28" s="173">
        <f>IF(ISNUMBER('Corrected energy balance step 1'!AR28),'Corrected energy balance step 1'!AR28,0)</f>
        <v>0</v>
      </c>
      <c r="AS28" s="173">
        <f>IF(ISNUMBER('Corrected energy balance step 1'!AS28),'Corrected energy balance step 1'!AS28,0)</f>
        <v>0</v>
      </c>
      <c r="AT28" s="173">
        <f>IF(ISNUMBER('Corrected energy balance step 1'!AT28),'Corrected energy balance step 1'!AT28,0)</f>
        <v>0</v>
      </c>
      <c r="AU28" s="173">
        <f>IF(ISNUMBER('Corrected energy balance step 1'!AU28),'Corrected energy balance step 1'!AU28,0)</f>
        <v>0</v>
      </c>
      <c r="AV28" s="173">
        <f>IF(ISNUMBER('Corrected energy balance step 1'!AV28),'Corrected energy balance step 1'!AV28,0)</f>
        <v>0</v>
      </c>
      <c r="AW28" s="173">
        <f>IF(ISNUMBER('Corrected energy balance step 1'!AW28),'Corrected energy balance step 1'!AW28,0)</f>
        <v>0</v>
      </c>
      <c r="AX28" s="173">
        <f>IF(ISNUMBER('Corrected energy balance step 1'!AX28),'Corrected energy balance step 1'!AX28,0)</f>
        <v>0</v>
      </c>
      <c r="AY28" s="173">
        <f>IF(ISNUMBER('Corrected energy balance step 1'!AY28),'Corrected energy balance step 1'!AY28,0)</f>
        <v>0</v>
      </c>
      <c r="AZ28" s="173">
        <f>IF(ISNUMBER('Corrected energy balance step 1'!AZ28),'Corrected energy balance step 1'!AZ28,0)</f>
        <v>0</v>
      </c>
      <c r="BA28" s="173">
        <f>IF(ISNUMBER('Corrected energy balance step 1'!BA28),'Corrected energy balance step 1'!BA28,0)</f>
        <v>0</v>
      </c>
      <c r="BB28" s="173">
        <f>IF(ISNUMBER('Corrected energy balance step 1'!BB28),'Corrected energy balance step 1'!BB28,0)</f>
        <v>0</v>
      </c>
      <c r="BC28" s="173">
        <f>IF(ISNUMBER('Corrected energy balance step 1'!BC28),'Corrected energy balance step 1'!BC28,0)</f>
        <v>0</v>
      </c>
      <c r="BD28" s="173">
        <f>IF(ISNUMBER('Corrected energy balance step 1'!BD28),'Corrected energy balance step 1'!BD28,0)</f>
        <v>0</v>
      </c>
      <c r="BE28" s="173">
        <f>IF(ISNUMBER('Corrected energy balance step 1'!BE28),'Corrected energy balance step 1'!BE28,0)</f>
        <v>0</v>
      </c>
      <c r="BF28" s="173">
        <f>IF(ISNUMBER('Corrected energy balance step 1'!BF28),'Corrected energy balance step 1'!BF28,0)</f>
        <v>0</v>
      </c>
      <c r="BG28" s="173">
        <f>IF(ISNUMBER('Corrected energy balance step 1'!BG28),'Corrected energy balance step 1'!BG28,0)</f>
        <v>0</v>
      </c>
      <c r="BH28" s="173">
        <f>IF(ISNUMBER('Corrected energy balance step 1'!BH28),'Corrected energy balance step 1'!BH28,0)</f>
        <v>0</v>
      </c>
      <c r="BI28" s="173">
        <f>IF(ISNUMBER('Corrected energy balance step 1'!BI28),'Corrected energy balance step 1'!BI28,0)</f>
        <v>0</v>
      </c>
      <c r="BJ28" s="173">
        <f>IF(ISNUMBER('Corrected energy balance step 1'!BJ28),'Corrected energy balance step 1'!BJ28,0)</f>
        <v>0</v>
      </c>
      <c r="BK28" s="173">
        <f>IF(ISNUMBER('Corrected energy balance step 1'!BK28),'Corrected energy balance step 1'!BK28,0)</f>
        <v>0</v>
      </c>
      <c r="BL28" s="173">
        <f>IF(ISNUMBER('Corrected energy balance step 1'!BL28),'Corrected energy balance step 1'!BL28,0)</f>
        <v>0</v>
      </c>
      <c r="BM28" s="173">
        <f>IF(ISNUMBER('Corrected energy balance step 1'!BM28),'Corrected energy balance step 1'!BM28,0)</f>
        <v>0</v>
      </c>
      <c r="BN28" s="171">
        <f t="shared" si="58"/>
        <v>0</v>
      </c>
      <c r="BO28" s="174">
        <f>'Corrected energy balance step 1'!BO28</f>
        <v>0</v>
      </c>
    </row>
    <row r="29" spans="2:69">
      <c r="B29" s="36" t="s">
        <v>73</v>
      </c>
      <c r="C29" s="173">
        <f>IF(ISNUMBER('Corrected energy balance step 1'!C29),'Corrected energy balance step 1'!C29,0)</f>
        <v>0</v>
      </c>
      <c r="D29" s="173">
        <f>IF(ISNUMBER('Corrected energy balance step 1'!D29),'Corrected energy balance step 1'!D29,0)</f>
        <v>0</v>
      </c>
      <c r="E29" s="173">
        <f>IF(ISNUMBER('Corrected energy balance step 1'!E29),'Corrected energy balance step 1'!E29,0)</f>
        <v>0</v>
      </c>
      <c r="F29" s="173">
        <f>IF(ISNUMBER('Corrected energy balance step 1'!F29),'Corrected energy balance step 1'!F29,0)</f>
        <v>0</v>
      </c>
      <c r="G29" s="173">
        <f>IF(ISNUMBER('Corrected energy balance step 1'!G29),'Corrected energy balance step 1'!G29,0)</f>
        <v>0</v>
      </c>
      <c r="H29" s="173">
        <f>IF(ISNUMBER('Corrected energy balance step 1'!H29),'Corrected energy balance step 1'!H29,0)</f>
        <v>0</v>
      </c>
      <c r="I29" s="173">
        <f>IF(ISNUMBER('Corrected energy balance step 1'!I29),'Corrected energy balance step 1'!I29,0)</f>
        <v>0</v>
      </c>
      <c r="J29" s="173">
        <f>IF(ISNUMBER('Corrected energy balance step 1'!J29),'Corrected energy balance step 1'!J29,0)</f>
        <v>0</v>
      </c>
      <c r="K29" s="173">
        <f>IF(ISNUMBER('Corrected energy balance step 1'!K29),'Corrected energy balance step 1'!K29,0)</f>
        <v>0</v>
      </c>
      <c r="L29" s="173">
        <f>IF(ISNUMBER('Corrected energy balance step 1'!L29),'Corrected energy balance step 1'!L29,0)</f>
        <v>0</v>
      </c>
      <c r="M29" s="173">
        <f>IF(ISNUMBER('Corrected energy balance step 1'!M29),'Corrected energy balance step 1'!M29,0)</f>
        <v>0</v>
      </c>
      <c r="N29" s="173">
        <f>IF(ISNUMBER('Corrected energy balance step 1'!N29),'Corrected energy balance step 1'!N29,0)</f>
        <v>0</v>
      </c>
      <c r="O29" s="173">
        <f>IF(ISNUMBER('Corrected energy balance step 1'!O29),'Corrected energy balance step 1'!O29,0)</f>
        <v>0</v>
      </c>
      <c r="P29" s="173">
        <f>IF(ISNUMBER('Corrected energy balance step 1'!P29),'Corrected energy balance step 1'!P29,0)</f>
        <v>0</v>
      </c>
      <c r="Q29" s="173">
        <f>IF(ISNUMBER('Corrected energy balance step 1'!Q29),'Corrected energy balance step 1'!Q29,0)</f>
        <v>0</v>
      </c>
      <c r="R29" s="173">
        <f>IF(ISNUMBER('Corrected energy balance step 1'!R29),'Corrected energy balance step 1'!R29,0)</f>
        <v>0</v>
      </c>
      <c r="S29" s="173">
        <f>IF(ISNUMBER('Corrected energy balance step 1'!S29),'Corrected energy balance step 1'!S29,0)</f>
        <v>0</v>
      </c>
      <c r="T29" s="173">
        <f>IF(ISNUMBER('Corrected energy balance step 1'!T29),'Corrected energy balance step 1'!T29,0)</f>
        <v>0</v>
      </c>
      <c r="U29" s="173">
        <f>IF(ISNUMBER('Corrected energy balance step 1'!U29),'Corrected energy balance step 1'!U29,0)</f>
        <v>0</v>
      </c>
      <c r="V29" s="173">
        <f>IF(ISNUMBER('Corrected energy balance step 1'!V29),'Corrected energy balance step 1'!V29,0)</f>
        <v>0</v>
      </c>
      <c r="W29" s="173">
        <f>IF(ISNUMBER('Corrected energy balance step 1'!W29),'Corrected energy balance step 1'!W29,0)</f>
        <v>0</v>
      </c>
      <c r="X29" s="173">
        <f>IF(ISNUMBER('Corrected energy balance step 1'!X29),'Corrected energy balance step 1'!X29,0)</f>
        <v>0</v>
      </c>
      <c r="Y29" s="173">
        <f>IF(ISNUMBER('Corrected energy balance step 1'!Y29),'Corrected energy balance step 1'!Y29,0)</f>
        <v>0</v>
      </c>
      <c r="Z29" s="173">
        <f>IF(ISNUMBER('Corrected energy balance step 1'!Z29),'Corrected energy balance step 1'!Z29,0)</f>
        <v>0</v>
      </c>
      <c r="AA29" s="173">
        <f>IF(ISNUMBER('Corrected energy balance step 1'!AA29),'Corrected energy balance step 1'!AA29,0)</f>
        <v>0</v>
      </c>
      <c r="AB29" s="173">
        <f>IF(ISNUMBER('Corrected energy balance step 1'!AB29),'Corrected energy balance step 1'!AB29,0)</f>
        <v>0</v>
      </c>
      <c r="AC29" s="173">
        <f>IF(ISNUMBER('Corrected energy balance step 1'!AC29),'Corrected energy balance step 1'!AC29,0)</f>
        <v>0</v>
      </c>
      <c r="AD29" s="173">
        <f>IF(ISNUMBER('Corrected energy balance step 1'!AD29),'Corrected energy balance step 1'!AD29,0)</f>
        <v>0</v>
      </c>
      <c r="AE29" s="173">
        <f>IF(ISNUMBER('Corrected energy balance step 1'!AE29),'Corrected energy balance step 1'!AE29,0)</f>
        <v>0</v>
      </c>
      <c r="AF29" s="173">
        <f>IF(ISNUMBER('Corrected energy balance step 1'!AF29),'Corrected energy balance step 1'!AF29,0)</f>
        <v>0</v>
      </c>
      <c r="AG29" s="173">
        <f>IF(ISNUMBER('Corrected energy balance step 1'!AG29),'Corrected energy balance step 1'!AG29,0)</f>
        <v>0</v>
      </c>
      <c r="AH29" s="173">
        <f>IF(ISNUMBER('Corrected energy balance step 1'!AH29),'Corrected energy balance step 1'!AH29,0)</f>
        <v>0</v>
      </c>
      <c r="AI29" s="173">
        <f>IF(ISNUMBER('Corrected energy balance step 1'!AI29),'Corrected energy balance step 1'!AI29,0)</f>
        <v>0</v>
      </c>
      <c r="AJ29" s="173">
        <f>IF(ISNUMBER('Corrected energy balance step 1'!AJ29),'Corrected energy balance step 1'!AJ29,0)</f>
        <v>0</v>
      </c>
      <c r="AK29" s="173">
        <f>IF(ISNUMBER('Corrected energy balance step 1'!AK29),'Corrected energy balance step 1'!AK29,0)</f>
        <v>0</v>
      </c>
      <c r="AL29" s="173">
        <f>IF(ISNUMBER('Corrected energy balance step 1'!AL29),'Corrected energy balance step 1'!AL29,0)</f>
        <v>0</v>
      </c>
      <c r="AM29" s="173">
        <f>IF(ISNUMBER('Corrected energy balance step 1'!AM29),'Corrected energy balance step 1'!AM29,0)</f>
        <v>0</v>
      </c>
      <c r="AN29" s="173">
        <f>IF(ISNUMBER('Corrected energy balance step 1'!AN29),'Corrected energy balance step 1'!AN29,0)</f>
        <v>0</v>
      </c>
      <c r="AO29" s="173">
        <f>IF(ISNUMBER('Corrected energy balance step 1'!AO29),'Corrected energy balance step 1'!AO29,0)</f>
        <v>0</v>
      </c>
      <c r="AP29" s="173">
        <f>IF(ISNUMBER('Corrected energy balance step 1'!AP29),'Corrected energy balance step 1'!AP29,0)</f>
        <v>0</v>
      </c>
      <c r="AQ29" s="173">
        <f>IF(ISNUMBER('Corrected energy balance step 1'!AQ29),'Corrected energy balance step 1'!AQ29,0)</f>
        <v>0</v>
      </c>
      <c r="AR29" s="173">
        <f>IF(ISNUMBER('Corrected energy balance step 1'!AR29),'Corrected energy balance step 1'!AR29,0)</f>
        <v>0</v>
      </c>
      <c r="AS29" s="173">
        <f>IF(ISNUMBER('Corrected energy balance step 1'!AS29),'Corrected energy balance step 1'!AS29,0)</f>
        <v>0</v>
      </c>
      <c r="AT29" s="173">
        <f>IF(ISNUMBER('Corrected energy balance step 1'!AT29),'Corrected energy balance step 1'!AT29,0)</f>
        <v>0</v>
      </c>
      <c r="AU29" s="173">
        <f>IF(ISNUMBER('Corrected energy balance step 1'!AU29),'Corrected energy balance step 1'!AU29,0)</f>
        <v>0</v>
      </c>
      <c r="AV29" s="173">
        <f>IF(ISNUMBER('Corrected energy balance step 1'!AV29),'Corrected energy balance step 1'!AV29,0)</f>
        <v>0</v>
      </c>
      <c r="AW29" s="173">
        <f>IF(ISNUMBER('Corrected energy balance step 1'!AW29),'Corrected energy balance step 1'!AW29,0)</f>
        <v>0</v>
      </c>
      <c r="AX29" s="173">
        <f>IF(ISNUMBER('Corrected energy balance step 1'!AX29),'Corrected energy balance step 1'!AX29,0)</f>
        <v>0</v>
      </c>
      <c r="AY29" s="173">
        <f>IF(ISNUMBER('Corrected energy balance step 1'!AY29),'Corrected energy balance step 1'!AY29,0)</f>
        <v>0</v>
      </c>
      <c r="AZ29" s="173">
        <f>IF(ISNUMBER('Corrected energy balance step 1'!AZ29),'Corrected energy balance step 1'!AZ29,0)</f>
        <v>0</v>
      </c>
      <c r="BA29" s="173">
        <f>IF(ISNUMBER('Corrected energy balance step 1'!BA29),'Corrected energy balance step 1'!BA29,0)</f>
        <v>0</v>
      </c>
      <c r="BB29" s="173">
        <f>IF(ISNUMBER('Corrected energy balance step 1'!BB29),'Corrected energy balance step 1'!BB29,0)</f>
        <v>0</v>
      </c>
      <c r="BC29" s="173">
        <f>IF(ISNUMBER('Corrected energy balance step 1'!BC29),'Corrected energy balance step 1'!BC29,0)</f>
        <v>0</v>
      </c>
      <c r="BD29" s="173">
        <f>IF(ISNUMBER('Corrected energy balance step 1'!BD29),'Corrected energy balance step 1'!BD29,0)</f>
        <v>0</v>
      </c>
      <c r="BE29" s="173">
        <f>IF(ISNUMBER('Corrected energy balance step 1'!BE29),'Corrected energy balance step 1'!BE29,0)</f>
        <v>0</v>
      </c>
      <c r="BF29" s="173">
        <f>IF(ISNUMBER('Corrected energy balance step 1'!BF29),'Corrected energy balance step 1'!BF29,0)</f>
        <v>0</v>
      </c>
      <c r="BG29" s="173">
        <f>IF(ISNUMBER('Corrected energy balance step 1'!BG29),'Corrected energy balance step 1'!BG29,0)</f>
        <v>0</v>
      </c>
      <c r="BH29" s="173">
        <f>IF(ISNUMBER('Corrected energy balance step 1'!BH29),'Corrected energy balance step 1'!BH29,0)</f>
        <v>0</v>
      </c>
      <c r="BI29" s="173">
        <f>IF(ISNUMBER('Corrected energy balance step 1'!BI29),'Corrected energy balance step 1'!BI29,0)</f>
        <v>0</v>
      </c>
      <c r="BJ29" s="173">
        <f>IF(ISNUMBER('Corrected energy balance step 1'!BJ29),'Corrected energy balance step 1'!BJ29,0)</f>
        <v>0</v>
      </c>
      <c r="BK29" s="173">
        <f>IF(ISNUMBER('Corrected energy balance step 1'!BK29),'Corrected energy balance step 1'!BK29,0)</f>
        <v>0</v>
      </c>
      <c r="BL29" s="173">
        <f>IF(ISNUMBER('Corrected energy balance step 1'!BL29),'Corrected energy balance step 1'!BL29,0)</f>
        <v>0</v>
      </c>
      <c r="BM29" s="173">
        <f>IF(ISNUMBER('Corrected energy balance step 1'!BM29),'Corrected energy balance step 1'!BM29,0)</f>
        <v>0</v>
      </c>
      <c r="BN29" s="171">
        <f t="shared" si="58"/>
        <v>0</v>
      </c>
      <c r="BO29" s="174">
        <f>'Corrected energy balance step 1'!BO29</f>
        <v>0</v>
      </c>
    </row>
    <row r="30" spans="2:69">
      <c r="B30" s="36" t="s">
        <v>74</v>
      </c>
      <c r="C30" s="173">
        <f>IF(ISNUMBER('Corrected energy balance step 1'!C30),'Corrected energy balance step 1'!C30,0)</f>
        <v>0</v>
      </c>
      <c r="D30" s="173">
        <f>IF(ISNUMBER('Corrected energy balance step 1'!D30),'Corrected energy balance step 1'!D30,0)</f>
        <v>0</v>
      </c>
      <c r="E30" s="173">
        <f>IF(ISNUMBER('Corrected energy balance step 1'!E30),'Corrected energy balance step 1'!E30,0)</f>
        <v>0</v>
      </c>
      <c r="F30" s="173">
        <f>IF(ISNUMBER('Corrected energy balance step 1'!F30),'Corrected energy balance step 1'!F30,0)</f>
        <v>0</v>
      </c>
      <c r="G30" s="173">
        <f>IF(ISNUMBER('Corrected energy balance step 1'!G30),'Corrected energy balance step 1'!G30,0)</f>
        <v>0</v>
      </c>
      <c r="H30" s="173">
        <f>IF(ISNUMBER('Corrected energy balance step 1'!H30),'Corrected energy balance step 1'!H30,0)</f>
        <v>0</v>
      </c>
      <c r="I30" s="173">
        <f>IF(ISNUMBER('Corrected energy balance step 1'!I30),'Corrected energy balance step 1'!I30,0)</f>
        <v>0</v>
      </c>
      <c r="J30" s="173">
        <f>IF(ISNUMBER('Corrected energy balance step 1'!J30),'Corrected energy balance step 1'!J30,0)</f>
        <v>0</v>
      </c>
      <c r="K30" s="173">
        <f>IF(ISNUMBER('Corrected energy balance step 1'!K30),'Corrected energy balance step 1'!K30,0)</f>
        <v>0</v>
      </c>
      <c r="L30" s="173">
        <f>IF(ISNUMBER('Corrected energy balance step 1'!L30),'Corrected energy balance step 1'!L30,0)</f>
        <v>0</v>
      </c>
      <c r="M30" s="173">
        <f>IF(ISNUMBER('Corrected energy balance step 1'!M30),'Corrected energy balance step 1'!M30,0)</f>
        <v>0</v>
      </c>
      <c r="N30" s="173">
        <f>IF(ISNUMBER('Corrected energy balance step 1'!N30),'Corrected energy balance step 1'!N30,0)</f>
        <v>0</v>
      </c>
      <c r="O30" s="173">
        <f>IF(ISNUMBER('Corrected energy balance step 1'!O30),'Corrected energy balance step 1'!O30,0)</f>
        <v>0</v>
      </c>
      <c r="P30" s="173">
        <f>IF(ISNUMBER('Corrected energy balance step 1'!P30),'Corrected energy balance step 1'!P30,0)</f>
        <v>0</v>
      </c>
      <c r="Q30" s="173">
        <f>IF(ISNUMBER('Corrected energy balance step 1'!Q30),'Corrected energy balance step 1'!Q30,0)</f>
        <v>0</v>
      </c>
      <c r="R30" s="173">
        <f>IF(ISNUMBER('Corrected energy balance step 1'!R30),'Corrected energy balance step 1'!R30,0)</f>
        <v>0</v>
      </c>
      <c r="S30" s="173">
        <f>IF(ISNUMBER('Corrected energy balance step 1'!S30),'Corrected energy balance step 1'!S30,0)</f>
        <v>0</v>
      </c>
      <c r="T30" s="173">
        <f>IF(ISNUMBER('Corrected energy balance step 1'!T30),'Corrected energy balance step 1'!T30,0)</f>
        <v>0</v>
      </c>
      <c r="U30" s="173">
        <f>IF(ISNUMBER('Corrected energy balance step 1'!U30),'Corrected energy balance step 1'!U30,0)</f>
        <v>0</v>
      </c>
      <c r="V30" s="173">
        <f>IF(ISNUMBER('Corrected energy balance step 1'!V30),'Corrected energy balance step 1'!V30,0)</f>
        <v>0</v>
      </c>
      <c r="W30" s="173">
        <f>IF(ISNUMBER('Corrected energy balance step 1'!W30),'Corrected energy balance step 1'!W30,0)</f>
        <v>0</v>
      </c>
      <c r="X30" s="173">
        <f>IF(ISNUMBER('Corrected energy balance step 1'!X30),'Corrected energy balance step 1'!X30,0)</f>
        <v>0</v>
      </c>
      <c r="Y30" s="173">
        <f>IF(ISNUMBER('Corrected energy balance step 1'!Y30),'Corrected energy balance step 1'!Y30,0)</f>
        <v>0</v>
      </c>
      <c r="Z30" s="173">
        <f>IF(ISNUMBER('Corrected energy balance step 1'!Z30),'Corrected energy balance step 1'!Z30,0)</f>
        <v>0</v>
      </c>
      <c r="AA30" s="173">
        <f>IF(ISNUMBER('Corrected energy balance step 1'!AA30),'Corrected energy balance step 1'!AA30,0)</f>
        <v>0</v>
      </c>
      <c r="AB30" s="173">
        <f>IF(ISNUMBER('Corrected energy balance step 1'!AB30),'Corrected energy balance step 1'!AB30,0)</f>
        <v>0</v>
      </c>
      <c r="AC30" s="173">
        <f>IF(ISNUMBER('Corrected energy balance step 1'!AC30),'Corrected energy balance step 1'!AC30,0)</f>
        <v>0</v>
      </c>
      <c r="AD30" s="173">
        <f>IF(ISNUMBER('Corrected energy balance step 1'!AD30),'Corrected energy balance step 1'!AD30,0)</f>
        <v>0</v>
      </c>
      <c r="AE30" s="173">
        <f>IF(ISNUMBER('Corrected energy balance step 1'!AE30),'Corrected energy balance step 1'!AE30,0)</f>
        <v>0</v>
      </c>
      <c r="AF30" s="173">
        <f>IF(ISNUMBER('Corrected energy balance step 1'!AF30),'Corrected energy balance step 1'!AF30,0)</f>
        <v>0</v>
      </c>
      <c r="AG30" s="173">
        <f>IF(ISNUMBER('Corrected energy balance step 1'!AG30),'Corrected energy balance step 1'!AG30,0)</f>
        <v>0</v>
      </c>
      <c r="AH30" s="173">
        <f>IF(ISNUMBER('Corrected energy balance step 1'!AH30),'Corrected energy balance step 1'!AH30,0)</f>
        <v>0</v>
      </c>
      <c r="AI30" s="173">
        <f>IF(ISNUMBER('Corrected energy balance step 1'!AI30),'Corrected energy balance step 1'!AI30,0)</f>
        <v>0</v>
      </c>
      <c r="AJ30" s="173">
        <f>IF(ISNUMBER('Corrected energy balance step 1'!AJ30),'Corrected energy balance step 1'!AJ30,0)</f>
        <v>0</v>
      </c>
      <c r="AK30" s="173">
        <f>IF(ISNUMBER('Corrected energy balance step 1'!AK30),'Corrected energy balance step 1'!AK30,0)</f>
        <v>0</v>
      </c>
      <c r="AL30" s="173">
        <f>IF(ISNUMBER('Corrected energy balance step 1'!AL30),'Corrected energy balance step 1'!AL30,0)</f>
        <v>0</v>
      </c>
      <c r="AM30" s="173">
        <f>IF(ISNUMBER('Corrected energy balance step 1'!AM30),'Corrected energy balance step 1'!AM30,0)</f>
        <v>0</v>
      </c>
      <c r="AN30" s="173">
        <f>IF(ISNUMBER('Corrected energy balance step 1'!AN30),'Corrected energy balance step 1'!AN30,0)</f>
        <v>0</v>
      </c>
      <c r="AO30" s="173">
        <f>IF(ISNUMBER('Corrected energy balance step 1'!AO30),'Corrected energy balance step 1'!AO30,0)</f>
        <v>0</v>
      </c>
      <c r="AP30" s="173">
        <f>IF(ISNUMBER('Corrected energy balance step 1'!AP30),'Corrected energy balance step 1'!AP30,0)</f>
        <v>0</v>
      </c>
      <c r="AQ30" s="173">
        <f>IF(ISNUMBER('Corrected energy balance step 1'!AQ30),'Corrected energy balance step 1'!AQ30,0)</f>
        <v>0</v>
      </c>
      <c r="AR30" s="173">
        <f>IF(ISNUMBER('Corrected energy balance step 1'!AR30),'Corrected energy balance step 1'!AR30,0)</f>
        <v>0</v>
      </c>
      <c r="AS30" s="173">
        <f>IF(ISNUMBER('Corrected energy balance step 1'!AS30),'Corrected energy balance step 1'!AS30,0)</f>
        <v>0</v>
      </c>
      <c r="AT30" s="173">
        <f>IF(ISNUMBER('Corrected energy balance step 1'!AT30),'Corrected energy balance step 1'!AT30,0)</f>
        <v>0</v>
      </c>
      <c r="AU30" s="173">
        <f>IF(ISNUMBER('Corrected energy balance step 1'!AU30),'Corrected energy balance step 1'!AU30,0)</f>
        <v>0</v>
      </c>
      <c r="AV30" s="173">
        <f>IF(ISNUMBER('Corrected energy balance step 1'!AV30),'Corrected energy balance step 1'!AV30,0)</f>
        <v>0</v>
      </c>
      <c r="AW30" s="173">
        <f>IF(ISNUMBER('Corrected energy balance step 1'!AW30),'Corrected energy balance step 1'!AW30,0)</f>
        <v>0</v>
      </c>
      <c r="AX30" s="173">
        <f>IF(ISNUMBER('Corrected energy balance step 1'!AX30),'Corrected energy balance step 1'!AX30,0)</f>
        <v>0</v>
      </c>
      <c r="AY30" s="173">
        <f>IF(ISNUMBER('Corrected energy balance step 1'!AY30),'Corrected energy balance step 1'!AY30,0)</f>
        <v>0</v>
      </c>
      <c r="AZ30" s="173">
        <f>IF(ISNUMBER('Corrected energy balance step 1'!AZ30),'Corrected energy balance step 1'!AZ30,0)</f>
        <v>0</v>
      </c>
      <c r="BA30" s="173">
        <f>IF(ISNUMBER('Corrected energy balance step 1'!BA30),'Corrected energy balance step 1'!BA30,0)</f>
        <v>0</v>
      </c>
      <c r="BB30" s="173">
        <f>IF(ISNUMBER('Corrected energy balance step 1'!BB30),'Corrected energy balance step 1'!BB30,0)</f>
        <v>0</v>
      </c>
      <c r="BC30" s="173">
        <f>IF(ISNUMBER('Corrected energy balance step 1'!BC30),'Corrected energy balance step 1'!BC30,0)</f>
        <v>0</v>
      </c>
      <c r="BD30" s="173">
        <f>IF(ISNUMBER('Corrected energy balance step 1'!BD30),'Corrected energy balance step 1'!BD30,0)</f>
        <v>0</v>
      </c>
      <c r="BE30" s="173">
        <f>IF(ISNUMBER('Corrected energy balance step 1'!BE30),'Corrected energy balance step 1'!BE30,0)</f>
        <v>0</v>
      </c>
      <c r="BF30" s="173">
        <f>IF(ISNUMBER('Corrected energy balance step 1'!BF30),'Corrected energy balance step 1'!BF30,0)</f>
        <v>0</v>
      </c>
      <c r="BG30" s="173">
        <f>IF(ISNUMBER('Corrected energy balance step 1'!BG30),'Corrected energy balance step 1'!BG30,0)</f>
        <v>0</v>
      </c>
      <c r="BH30" s="173">
        <f>IF(ISNUMBER('Corrected energy balance step 1'!BH30),'Corrected energy balance step 1'!BH30,0)</f>
        <v>0</v>
      </c>
      <c r="BI30" s="173">
        <f>IF(ISNUMBER('Corrected energy balance step 1'!BI30),'Corrected energy balance step 1'!BI30,0)</f>
        <v>0</v>
      </c>
      <c r="BJ30" s="173">
        <f>IF(ISNUMBER('Corrected energy balance step 1'!BJ30),'Corrected energy balance step 1'!BJ30,0)</f>
        <v>0</v>
      </c>
      <c r="BK30" s="173">
        <f>IF(ISNUMBER('Corrected energy balance step 1'!BK30),'Corrected energy balance step 1'!BK30,0)</f>
        <v>0</v>
      </c>
      <c r="BL30" s="173">
        <f>IF(ISNUMBER('Corrected energy balance step 1'!BL30),'Corrected energy balance step 1'!BL30,0)</f>
        <v>0</v>
      </c>
      <c r="BM30" s="173">
        <f>IF(ISNUMBER('Corrected energy balance step 1'!BM30),'Corrected energy balance step 1'!BM30,0)</f>
        <v>0</v>
      </c>
      <c r="BN30" s="171">
        <f t="shared" si="58"/>
        <v>0</v>
      </c>
      <c r="BO30" s="174">
        <f>'Corrected energy balance step 1'!BO30</f>
        <v>0</v>
      </c>
    </row>
    <row r="31" spans="2:69">
      <c r="B31" s="36" t="s">
        <v>75</v>
      </c>
      <c r="C31" s="173">
        <f>IF(ISNUMBER('Corrected energy balance step 1'!C31),'Corrected energy balance step 1'!C31,0)</f>
        <v>0</v>
      </c>
      <c r="D31" s="173">
        <f>IF(ISNUMBER('Corrected energy balance step 1'!D31),'Corrected energy balance step 1'!D31,0)</f>
        <v>0</v>
      </c>
      <c r="E31" s="173">
        <f>IF(ISNUMBER('Corrected energy balance step 1'!E31),'Corrected energy balance step 1'!E31,0)</f>
        <v>0</v>
      </c>
      <c r="F31" s="173">
        <f>IF(ISNUMBER('Corrected energy balance step 1'!F31),'Corrected energy balance step 1'!F31,0)</f>
        <v>0</v>
      </c>
      <c r="G31" s="173">
        <f>IF(ISNUMBER('Corrected energy balance step 1'!G31),'Corrected energy balance step 1'!G31,0)</f>
        <v>0</v>
      </c>
      <c r="H31" s="173">
        <f>IF(ISNUMBER('Corrected energy balance step 1'!H31),'Corrected energy balance step 1'!H31,0)</f>
        <v>0</v>
      </c>
      <c r="I31" s="173">
        <f>IF(ISNUMBER('Corrected energy balance step 1'!I31),'Corrected energy balance step 1'!I31,0)</f>
        <v>0</v>
      </c>
      <c r="J31" s="173">
        <f>IF(ISNUMBER('Corrected energy balance step 1'!J31),'Corrected energy balance step 1'!J31,0)</f>
        <v>0</v>
      </c>
      <c r="K31" s="173">
        <f>IF(ISNUMBER('Corrected energy balance step 1'!K31),'Corrected energy balance step 1'!K31,0)</f>
        <v>0</v>
      </c>
      <c r="L31" s="173">
        <f>IF(ISNUMBER('Corrected energy balance step 1'!L31),'Corrected energy balance step 1'!L31,0)</f>
        <v>0</v>
      </c>
      <c r="M31" s="173">
        <f>IF(ISNUMBER('Corrected energy balance step 1'!M31),'Corrected energy balance step 1'!M31,0)</f>
        <v>0</v>
      </c>
      <c r="N31" s="173">
        <f>IF(ISNUMBER('Corrected energy balance step 1'!N31),'Corrected energy balance step 1'!N31,0)</f>
        <v>0</v>
      </c>
      <c r="O31" s="173">
        <f>IF(ISNUMBER('Corrected energy balance step 1'!O31),'Corrected energy balance step 1'!O31,0)</f>
        <v>0</v>
      </c>
      <c r="P31" s="173">
        <f>IF(ISNUMBER('Corrected energy balance step 1'!P31),'Corrected energy balance step 1'!P31,0)</f>
        <v>0</v>
      </c>
      <c r="Q31" s="173">
        <f>IF(ISNUMBER('Corrected energy balance step 1'!Q31),'Corrected energy balance step 1'!Q31,0)</f>
        <v>0</v>
      </c>
      <c r="R31" s="173">
        <f>IF(ISNUMBER('Corrected energy balance step 1'!R31),'Corrected energy balance step 1'!R31,0)</f>
        <v>0</v>
      </c>
      <c r="S31" s="173">
        <f>IF(ISNUMBER('Corrected energy balance step 1'!S31),'Corrected energy balance step 1'!S31,0)</f>
        <v>0</v>
      </c>
      <c r="T31" s="173">
        <f>IF(ISNUMBER('Corrected energy balance step 1'!T31),'Corrected energy balance step 1'!T31,0)</f>
        <v>0</v>
      </c>
      <c r="U31" s="173">
        <f>IF(ISNUMBER('Corrected energy balance step 1'!U31),'Corrected energy balance step 1'!U31,0)</f>
        <v>0</v>
      </c>
      <c r="V31" s="173">
        <f>IF(ISNUMBER('Corrected energy balance step 1'!V31),'Corrected energy balance step 1'!V31,0)</f>
        <v>0</v>
      </c>
      <c r="W31" s="173">
        <f>IF(ISNUMBER('Corrected energy balance step 1'!W31),'Corrected energy balance step 1'!W31,0)</f>
        <v>0</v>
      </c>
      <c r="X31" s="173">
        <f>IF(ISNUMBER('Corrected energy balance step 1'!X31),'Corrected energy balance step 1'!X31,0)</f>
        <v>0</v>
      </c>
      <c r="Y31" s="173">
        <f>IF(ISNUMBER('Corrected energy balance step 1'!Y31),'Corrected energy balance step 1'!Y31,0)</f>
        <v>0</v>
      </c>
      <c r="Z31" s="173">
        <f>IF(ISNUMBER('Corrected energy balance step 1'!Z31),'Corrected energy balance step 1'!Z31,0)</f>
        <v>0</v>
      </c>
      <c r="AA31" s="173">
        <f>IF(ISNUMBER('Corrected energy balance step 1'!AA31),'Corrected energy balance step 1'!AA31,0)</f>
        <v>0</v>
      </c>
      <c r="AB31" s="173">
        <f>IF(ISNUMBER('Corrected energy balance step 1'!AB31),'Corrected energy balance step 1'!AB31,0)</f>
        <v>0</v>
      </c>
      <c r="AC31" s="173">
        <f>IF(ISNUMBER('Corrected energy balance step 1'!AC31),'Corrected energy balance step 1'!AC31,0)</f>
        <v>0</v>
      </c>
      <c r="AD31" s="173">
        <f>IF(ISNUMBER('Corrected energy balance step 1'!AD31),'Corrected energy balance step 1'!AD31,0)</f>
        <v>0</v>
      </c>
      <c r="AE31" s="173">
        <f>IF(ISNUMBER('Corrected energy balance step 1'!AE31),'Corrected energy balance step 1'!AE31,0)</f>
        <v>0</v>
      </c>
      <c r="AF31" s="173">
        <f>IF(ISNUMBER('Corrected energy balance step 1'!AF31),'Corrected energy balance step 1'!AF31,0)</f>
        <v>0</v>
      </c>
      <c r="AG31" s="173">
        <f>IF(ISNUMBER('Corrected energy balance step 1'!AG31),'Corrected energy balance step 1'!AG31,0)</f>
        <v>0</v>
      </c>
      <c r="AH31" s="173">
        <f>IF(ISNUMBER('Corrected energy balance step 1'!AH31),'Corrected energy balance step 1'!AH31,0)</f>
        <v>0</v>
      </c>
      <c r="AI31" s="173">
        <f>IF(ISNUMBER('Corrected energy balance step 1'!AI31),'Corrected energy balance step 1'!AI31,0)</f>
        <v>0</v>
      </c>
      <c r="AJ31" s="173">
        <f>IF(ISNUMBER('Corrected energy balance step 1'!AJ31),'Corrected energy balance step 1'!AJ31,0)</f>
        <v>0</v>
      </c>
      <c r="AK31" s="173">
        <f>IF(ISNUMBER('Corrected energy balance step 1'!AK31),'Corrected energy balance step 1'!AK31,0)</f>
        <v>0</v>
      </c>
      <c r="AL31" s="173">
        <f>IF(ISNUMBER('Corrected energy balance step 1'!AL31),'Corrected energy balance step 1'!AL31,0)</f>
        <v>0</v>
      </c>
      <c r="AM31" s="173">
        <f>IF(ISNUMBER('Corrected energy balance step 1'!AM31),'Corrected energy balance step 1'!AM31,0)</f>
        <v>0</v>
      </c>
      <c r="AN31" s="173">
        <f>IF(ISNUMBER('Corrected energy balance step 1'!AN31),'Corrected energy balance step 1'!AN31,0)</f>
        <v>0</v>
      </c>
      <c r="AO31" s="173">
        <f>IF(ISNUMBER('Corrected energy balance step 1'!AO31),'Corrected energy balance step 1'!AO31,0)</f>
        <v>0</v>
      </c>
      <c r="AP31" s="173">
        <f>IF(ISNUMBER('Corrected energy balance step 1'!AP31),'Corrected energy balance step 1'!AP31,0)</f>
        <v>0</v>
      </c>
      <c r="AQ31" s="173">
        <f>IF(ISNUMBER('Corrected energy balance step 1'!AQ31),'Corrected energy balance step 1'!AQ31,0)</f>
        <v>0</v>
      </c>
      <c r="AR31" s="173">
        <f>IF(ISNUMBER('Corrected energy balance step 1'!AR31),'Corrected energy balance step 1'!AR31,0)</f>
        <v>0</v>
      </c>
      <c r="AS31" s="173">
        <f>IF(ISNUMBER('Corrected energy balance step 1'!AS31),'Corrected energy balance step 1'!AS31,0)</f>
        <v>0</v>
      </c>
      <c r="AT31" s="173">
        <f>IF(ISNUMBER('Corrected energy balance step 1'!AT31),'Corrected energy balance step 1'!AT31,0)</f>
        <v>0</v>
      </c>
      <c r="AU31" s="173">
        <f>IF(ISNUMBER('Corrected energy balance step 1'!AU31),'Corrected energy balance step 1'!AU31,0)</f>
        <v>0</v>
      </c>
      <c r="AV31" s="173">
        <f>IF(ISNUMBER('Corrected energy balance step 1'!AV31),'Corrected energy balance step 1'!AV31,0)</f>
        <v>0</v>
      </c>
      <c r="AW31" s="173">
        <f>IF(ISNUMBER('Corrected energy balance step 1'!AW31),'Corrected energy balance step 1'!AW31,0)</f>
        <v>0</v>
      </c>
      <c r="AX31" s="173">
        <f>IF(ISNUMBER('Corrected energy balance step 1'!AX31),'Corrected energy balance step 1'!AX31,0)</f>
        <v>0</v>
      </c>
      <c r="AY31" s="173">
        <f>IF(ISNUMBER('Corrected energy balance step 1'!AY31),'Corrected energy balance step 1'!AY31,0)</f>
        <v>0</v>
      </c>
      <c r="AZ31" s="173">
        <f>IF(ISNUMBER('Corrected energy balance step 1'!AZ31),'Corrected energy balance step 1'!AZ31,0)</f>
        <v>0</v>
      </c>
      <c r="BA31" s="173">
        <f>IF(ISNUMBER('Corrected energy balance step 1'!BA31),'Corrected energy balance step 1'!BA31,0)</f>
        <v>0</v>
      </c>
      <c r="BB31" s="173">
        <f>IF(ISNUMBER('Corrected energy balance step 1'!BB31),'Corrected energy balance step 1'!BB31,0)</f>
        <v>0</v>
      </c>
      <c r="BC31" s="173">
        <f>IF(ISNUMBER('Corrected energy balance step 1'!BC31),'Corrected energy balance step 1'!BC31,0)</f>
        <v>0</v>
      </c>
      <c r="BD31" s="173">
        <f>IF(ISNUMBER('Corrected energy balance step 1'!BD31),'Corrected energy balance step 1'!BD31,0)</f>
        <v>0</v>
      </c>
      <c r="BE31" s="173">
        <f>IF(ISNUMBER('Corrected energy balance step 1'!BE31),'Corrected energy balance step 1'!BE31,0)</f>
        <v>0</v>
      </c>
      <c r="BF31" s="173">
        <f>IF(ISNUMBER('Corrected energy balance step 1'!BF31),'Corrected energy balance step 1'!BF31,0)</f>
        <v>0</v>
      </c>
      <c r="BG31" s="173">
        <f>IF(ISNUMBER('Corrected energy balance step 1'!BG31),'Corrected energy balance step 1'!BG31,0)</f>
        <v>0</v>
      </c>
      <c r="BH31" s="173">
        <f>IF(ISNUMBER('Corrected energy balance step 1'!BH31),'Corrected energy balance step 1'!BH31,0)</f>
        <v>0</v>
      </c>
      <c r="BI31" s="173">
        <f>IF(ISNUMBER('Corrected energy balance step 1'!BI31),'Corrected energy balance step 1'!BI31,0)</f>
        <v>0</v>
      </c>
      <c r="BJ31" s="173">
        <f>IF(ISNUMBER('Corrected energy balance step 1'!BJ31),'Corrected energy balance step 1'!BJ31,0)</f>
        <v>0</v>
      </c>
      <c r="BK31" s="173">
        <f>IF(ISNUMBER('Corrected energy balance step 1'!BK31),'Corrected energy balance step 1'!BK31,0)</f>
        <v>0</v>
      </c>
      <c r="BL31" s="173">
        <f>IF(ISNUMBER('Corrected energy balance step 1'!BL31),'Corrected energy balance step 1'!BL31,0)</f>
        <v>0</v>
      </c>
      <c r="BM31" s="173">
        <f>IF(ISNUMBER('Corrected energy balance step 1'!BM31),'Corrected energy balance step 1'!BM31,0)</f>
        <v>0</v>
      </c>
      <c r="BN31" s="171">
        <f t="shared" si="58"/>
        <v>0</v>
      </c>
      <c r="BO31" s="174">
        <f>'Corrected energy balance step 1'!BO31</f>
        <v>0</v>
      </c>
    </row>
    <row r="32" spans="2:69">
      <c r="B32" s="36" t="s">
        <v>76</v>
      </c>
      <c r="C32" s="173">
        <f>IF(ISNUMBER('Corrected energy balance step 1'!C32),'Corrected energy balance step 1'!C32,0)</f>
        <v>0</v>
      </c>
      <c r="D32" s="173">
        <f>IF(ISNUMBER('Corrected energy balance step 1'!D32),'Corrected energy balance step 1'!D32,0)</f>
        <v>0</v>
      </c>
      <c r="E32" s="173">
        <f>IF(ISNUMBER('Corrected energy balance step 1'!E32),'Corrected energy balance step 1'!E32,0)</f>
        <v>0</v>
      </c>
      <c r="F32" s="173">
        <f>IF(ISNUMBER('Corrected energy balance step 1'!F32),'Corrected energy balance step 1'!F32,0)</f>
        <v>0</v>
      </c>
      <c r="G32" s="173">
        <f>IF(ISNUMBER('Corrected energy balance step 1'!G32),'Corrected energy balance step 1'!G32,0)</f>
        <v>0</v>
      </c>
      <c r="H32" s="173">
        <f>IF(ISNUMBER('Corrected energy balance step 1'!H32),'Corrected energy balance step 1'!H32,0)</f>
        <v>0</v>
      </c>
      <c r="I32" s="173">
        <f>IF(ISNUMBER('Corrected energy balance step 1'!I32),'Corrected energy balance step 1'!I32,0)</f>
        <v>0</v>
      </c>
      <c r="J32" s="173">
        <f>IF(ISNUMBER('Corrected energy balance step 1'!J32),'Corrected energy balance step 1'!J32,0)</f>
        <v>0</v>
      </c>
      <c r="K32" s="173">
        <f>IF(ISNUMBER('Corrected energy balance step 1'!K32),'Corrected energy balance step 1'!K32,0)</f>
        <v>0</v>
      </c>
      <c r="L32" s="173">
        <f>IF(ISNUMBER('Corrected energy balance step 1'!L32),'Corrected energy balance step 1'!L32,0)</f>
        <v>0</v>
      </c>
      <c r="M32" s="173">
        <f>IF(ISNUMBER('Corrected energy balance step 1'!M32),'Corrected energy balance step 1'!M32,0)</f>
        <v>0</v>
      </c>
      <c r="N32" s="173">
        <f>IF(ISNUMBER('Corrected energy balance step 1'!N32),'Corrected energy balance step 1'!N32,0)</f>
        <v>0</v>
      </c>
      <c r="O32" s="173">
        <f>IF(ISNUMBER('Corrected energy balance step 1'!O32),'Corrected energy balance step 1'!O32,0)</f>
        <v>0</v>
      </c>
      <c r="P32" s="173">
        <f>IF(ISNUMBER('Corrected energy balance step 1'!P32),'Corrected energy balance step 1'!P32,0)</f>
        <v>0</v>
      </c>
      <c r="Q32" s="173">
        <f>IF(ISNUMBER('Corrected energy balance step 1'!Q32),'Corrected energy balance step 1'!Q32,0)</f>
        <v>0</v>
      </c>
      <c r="R32" s="173">
        <f>IF(ISNUMBER('Corrected energy balance step 1'!R32),'Corrected energy balance step 1'!R32,0)</f>
        <v>0</v>
      </c>
      <c r="S32" s="173">
        <f>IF(ISNUMBER('Corrected energy balance step 1'!S32),'Corrected energy balance step 1'!S32,0)</f>
        <v>0</v>
      </c>
      <c r="T32" s="173">
        <f>IF(ISNUMBER('Corrected energy balance step 1'!T32),'Corrected energy balance step 1'!T32,0)</f>
        <v>0</v>
      </c>
      <c r="U32" s="173">
        <f>IF(ISNUMBER('Corrected energy balance step 1'!U32),'Corrected energy balance step 1'!U32,0)</f>
        <v>0</v>
      </c>
      <c r="V32" s="173">
        <f>IF(ISNUMBER('Corrected energy balance step 1'!V32),'Corrected energy balance step 1'!V32,0)</f>
        <v>0</v>
      </c>
      <c r="W32" s="173">
        <f>IF(ISNUMBER('Corrected energy balance step 1'!W32),'Corrected energy balance step 1'!W32,0)</f>
        <v>0</v>
      </c>
      <c r="X32" s="173">
        <f>IF(ISNUMBER('Corrected energy balance step 1'!X32),'Corrected energy balance step 1'!X32,0)</f>
        <v>0</v>
      </c>
      <c r="Y32" s="173">
        <f>IF(ISNUMBER('Corrected energy balance step 1'!Y32),'Corrected energy balance step 1'!Y32,0)</f>
        <v>0</v>
      </c>
      <c r="Z32" s="173">
        <f>IF(ISNUMBER('Corrected energy balance step 1'!Z32),'Corrected energy balance step 1'!Z32,0)</f>
        <v>0</v>
      </c>
      <c r="AA32" s="173">
        <f>IF(ISNUMBER('Corrected energy balance step 1'!AA32),'Corrected energy balance step 1'!AA32,0)</f>
        <v>0</v>
      </c>
      <c r="AB32" s="173">
        <f>IF(ISNUMBER('Corrected energy balance step 1'!AB32),'Corrected energy balance step 1'!AB32,0)</f>
        <v>0</v>
      </c>
      <c r="AC32" s="173">
        <f>IF(ISNUMBER('Corrected energy balance step 1'!AC32),'Corrected energy balance step 1'!AC32,0)</f>
        <v>0</v>
      </c>
      <c r="AD32" s="173">
        <f>IF(ISNUMBER('Corrected energy balance step 1'!AD32),'Corrected energy balance step 1'!AD32,0)</f>
        <v>0</v>
      </c>
      <c r="AE32" s="173">
        <f>IF(ISNUMBER('Corrected energy balance step 1'!AE32),'Corrected energy balance step 1'!AE32,0)</f>
        <v>0</v>
      </c>
      <c r="AF32" s="173">
        <f>IF(ISNUMBER('Corrected energy balance step 1'!AF32),'Corrected energy balance step 1'!AF32,0)</f>
        <v>0</v>
      </c>
      <c r="AG32" s="173">
        <f>IF(ISNUMBER('Corrected energy balance step 1'!AG32),'Corrected energy balance step 1'!AG32,0)</f>
        <v>0</v>
      </c>
      <c r="AH32" s="173">
        <f>IF(ISNUMBER('Corrected energy balance step 1'!AH32),'Corrected energy balance step 1'!AH32,0)</f>
        <v>0</v>
      </c>
      <c r="AI32" s="173">
        <f>IF(ISNUMBER('Corrected energy balance step 1'!AI32),'Corrected energy balance step 1'!AI32,0)</f>
        <v>0</v>
      </c>
      <c r="AJ32" s="173">
        <f>IF(ISNUMBER('Corrected energy balance step 1'!AJ32),'Corrected energy balance step 1'!AJ32,0)</f>
        <v>0</v>
      </c>
      <c r="AK32" s="173">
        <f>IF(ISNUMBER('Corrected energy balance step 1'!AK32),'Corrected energy balance step 1'!AK32,0)</f>
        <v>0</v>
      </c>
      <c r="AL32" s="173">
        <f>IF(ISNUMBER('Corrected energy balance step 1'!AL32),'Corrected energy balance step 1'!AL32,0)</f>
        <v>0</v>
      </c>
      <c r="AM32" s="173">
        <f>IF(ISNUMBER('Corrected energy balance step 1'!AM32),'Corrected energy balance step 1'!AM32,0)</f>
        <v>0</v>
      </c>
      <c r="AN32" s="173">
        <f>IF(ISNUMBER('Corrected energy balance step 1'!AN32),'Corrected energy balance step 1'!AN32,0)</f>
        <v>0</v>
      </c>
      <c r="AO32" s="173">
        <f>IF(ISNUMBER('Corrected energy balance step 1'!AO32),'Corrected energy balance step 1'!AO32,0)</f>
        <v>0</v>
      </c>
      <c r="AP32" s="173">
        <f>IF(ISNUMBER('Corrected energy balance step 1'!AP32),'Corrected energy balance step 1'!AP32,0)</f>
        <v>0</v>
      </c>
      <c r="AQ32" s="173">
        <f>IF(ISNUMBER('Corrected energy balance step 1'!AQ32),'Corrected energy balance step 1'!AQ32,0)</f>
        <v>0</v>
      </c>
      <c r="AR32" s="173">
        <f>IF(ISNUMBER('Corrected energy balance step 1'!AR32),'Corrected energy balance step 1'!AR32,0)</f>
        <v>0</v>
      </c>
      <c r="AS32" s="173">
        <f>IF(ISNUMBER('Corrected energy balance step 1'!AS32),'Corrected energy balance step 1'!AS32,0)</f>
        <v>0</v>
      </c>
      <c r="AT32" s="173">
        <f>IF(ISNUMBER('Corrected energy balance step 1'!AT32),'Corrected energy balance step 1'!AT32,0)</f>
        <v>0</v>
      </c>
      <c r="AU32" s="173">
        <f>IF(ISNUMBER('Corrected energy balance step 1'!AU32),'Corrected energy balance step 1'!AU32,0)</f>
        <v>0</v>
      </c>
      <c r="AV32" s="173">
        <f>IF(ISNUMBER('Corrected energy balance step 1'!AV32),'Corrected energy balance step 1'!AV32,0)</f>
        <v>0</v>
      </c>
      <c r="AW32" s="173">
        <f>IF(ISNUMBER('Corrected energy balance step 1'!AW32),'Corrected energy balance step 1'!AW32,0)</f>
        <v>0</v>
      </c>
      <c r="AX32" s="173">
        <f>IF(ISNUMBER('Corrected energy balance step 1'!AX32),'Corrected energy balance step 1'!AX32,0)</f>
        <v>0</v>
      </c>
      <c r="AY32" s="173">
        <f>IF(ISNUMBER('Corrected energy balance step 1'!AY32),'Corrected energy balance step 1'!AY32,0)</f>
        <v>0</v>
      </c>
      <c r="AZ32" s="173">
        <f>IF(ISNUMBER('Corrected energy balance step 1'!AZ32),'Corrected energy balance step 1'!AZ32,0)</f>
        <v>0</v>
      </c>
      <c r="BA32" s="173">
        <f>IF(ISNUMBER('Corrected energy balance step 1'!BA32),'Corrected energy balance step 1'!BA32,0)</f>
        <v>0</v>
      </c>
      <c r="BB32" s="173">
        <f>IF(ISNUMBER('Corrected energy balance step 1'!BB32),'Corrected energy balance step 1'!BB32,0)</f>
        <v>0</v>
      </c>
      <c r="BC32" s="173">
        <f>IF(ISNUMBER('Corrected energy balance step 1'!BC32),'Corrected energy balance step 1'!BC32,0)</f>
        <v>0</v>
      </c>
      <c r="BD32" s="173">
        <f>IF(ISNUMBER('Corrected energy balance step 1'!BD32),'Corrected energy balance step 1'!BD32,0)</f>
        <v>0</v>
      </c>
      <c r="BE32" s="173">
        <f>IF(ISNUMBER('Corrected energy balance step 1'!BE32),'Corrected energy balance step 1'!BE32,0)</f>
        <v>0</v>
      </c>
      <c r="BF32" s="173">
        <f>IF(ISNUMBER('Corrected energy balance step 1'!BF32),'Corrected energy balance step 1'!BF32,0)</f>
        <v>0</v>
      </c>
      <c r="BG32" s="173">
        <f>IF(ISNUMBER('Corrected energy balance step 1'!BG32),'Corrected energy balance step 1'!BG32,0)</f>
        <v>0</v>
      </c>
      <c r="BH32" s="173">
        <f>IF(ISNUMBER('Corrected energy balance step 1'!BH32),'Corrected energy balance step 1'!BH32,0)</f>
        <v>0</v>
      </c>
      <c r="BI32" s="173">
        <f>IF(ISNUMBER('Corrected energy balance step 1'!BI32),'Corrected energy balance step 1'!BI32,0)</f>
        <v>0</v>
      </c>
      <c r="BJ32" s="173">
        <f>IF(ISNUMBER('Corrected energy balance step 1'!BJ32),'Corrected energy balance step 1'!BJ32,0)</f>
        <v>0</v>
      </c>
      <c r="BK32" s="173">
        <f>IF(ISNUMBER('Corrected energy balance step 1'!BK32),'Corrected energy balance step 1'!BK32,0)</f>
        <v>0</v>
      </c>
      <c r="BL32" s="173">
        <f>IF(ISNUMBER('Corrected energy balance step 1'!BL32),'Corrected energy balance step 1'!BL32,0)</f>
        <v>0</v>
      </c>
      <c r="BM32" s="173">
        <f>IF(ISNUMBER('Corrected energy balance step 1'!BM32),'Corrected energy balance step 1'!BM32,0)</f>
        <v>0</v>
      </c>
      <c r="BN32" s="171">
        <f t="shared" si="58"/>
        <v>0</v>
      </c>
      <c r="BO32" s="174">
        <f>'Corrected energy balance step 1'!BO32</f>
        <v>0</v>
      </c>
    </row>
    <row r="33" spans="2:67">
      <c r="B33" s="36" t="s">
        <v>77</v>
      </c>
      <c r="C33" s="173">
        <f>IF(ISNUMBER('Corrected energy balance step 1'!C33),'Corrected energy balance step 1'!C33,0)</f>
        <v>0</v>
      </c>
      <c r="D33" s="173">
        <f>IF(ISNUMBER('Corrected energy balance step 1'!D33),'Corrected energy balance step 1'!D33,0)</f>
        <v>0</v>
      </c>
      <c r="E33" s="173">
        <f>IF(ISNUMBER('Corrected energy balance step 1'!E33),'Corrected energy balance step 1'!E33,0)</f>
        <v>0</v>
      </c>
      <c r="F33" s="173">
        <f>IF(ISNUMBER('Corrected energy balance step 1'!F33),'Corrected energy balance step 1'!F33,0)</f>
        <v>0</v>
      </c>
      <c r="G33" s="173">
        <f>IF(ISNUMBER('Corrected energy balance step 1'!G33),'Corrected energy balance step 1'!G33,0)</f>
        <v>0</v>
      </c>
      <c r="H33" s="173">
        <f>IF(ISNUMBER('Corrected energy balance step 1'!H33),'Corrected energy balance step 1'!H33,0)</f>
        <v>0</v>
      </c>
      <c r="I33" s="173">
        <f>IF(ISNUMBER('Corrected energy balance step 1'!I33),'Corrected energy balance step 1'!I33,0)</f>
        <v>0</v>
      </c>
      <c r="J33" s="173">
        <f>IF(ISNUMBER('Corrected energy balance step 1'!J33),'Corrected energy balance step 1'!J33,0)</f>
        <v>0</v>
      </c>
      <c r="K33" s="173">
        <f>IF(ISNUMBER('Corrected energy balance step 1'!K33),'Corrected energy balance step 1'!K33,0)</f>
        <v>0</v>
      </c>
      <c r="L33" s="173">
        <f>IF(ISNUMBER('Corrected energy balance step 1'!L33),'Corrected energy balance step 1'!L33,0)</f>
        <v>0</v>
      </c>
      <c r="M33" s="173">
        <f>IF(ISNUMBER('Corrected energy balance step 1'!M33),'Corrected energy balance step 1'!M33,0)</f>
        <v>0</v>
      </c>
      <c r="N33" s="173">
        <f>IF(ISNUMBER('Corrected energy balance step 1'!N33),'Corrected energy balance step 1'!N33,0)</f>
        <v>0</v>
      </c>
      <c r="O33" s="173">
        <f>IF(ISNUMBER('Corrected energy balance step 1'!O33),'Corrected energy balance step 1'!O33,0)</f>
        <v>0</v>
      </c>
      <c r="P33" s="173">
        <f>IF(ISNUMBER('Corrected energy balance step 1'!P33),'Corrected energy balance step 1'!P33,0)</f>
        <v>0</v>
      </c>
      <c r="Q33" s="173">
        <f>IF(ISNUMBER('Corrected energy balance step 1'!Q33),'Corrected energy balance step 1'!Q33,0)</f>
        <v>0</v>
      </c>
      <c r="R33" s="173">
        <f>IF(ISNUMBER('Corrected energy balance step 1'!R33),'Corrected energy balance step 1'!R33,0)</f>
        <v>0</v>
      </c>
      <c r="S33" s="173">
        <f>IF(ISNUMBER('Corrected energy balance step 1'!S33),'Corrected energy balance step 1'!S33,0)</f>
        <v>0</v>
      </c>
      <c r="T33" s="173">
        <f>IF(ISNUMBER('Corrected energy balance step 1'!T33),'Corrected energy balance step 1'!T33,0)</f>
        <v>0</v>
      </c>
      <c r="U33" s="173">
        <f>IF(ISNUMBER('Corrected energy balance step 1'!U33),'Corrected energy balance step 1'!U33,0)</f>
        <v>0</v>
      </c>
      <c r="V33" s="173">
        <f>IF(ISNUMBER('Corrected energy balance step 1'!V33),'Corrected energy balance step 1'!V33,0)</f>
        <v>0</v>
      </c>
      <c r="W33" s="173">
        <f>IF(ISNUMBER('Corrected energy balance step 1'!W33),'Corrected energy balance step 1'!W33,0)</f>
        <v>0</v>
      </c>
      <c r="X33" s="173">
        <f>IF(ISNUMBER('Corrected energy balance step 1'!X33),'Corrected energy balance step 1'!X33,0)</f>
        <v>0</v>
      </c>
      <c r="Y33" s="173">
        <f>IF(ISNUMBER('Corrected energy balance step 1'!Y33),'Corrected energy balance step 1'!Y33,0)</f>
        <v>0</v>
      </c>
      <c r="Z33" s="173">
        <f>IF(ISNUMBER('Corrected energy balance step 1'!Z33),'Corrected energy balance step 1'!Z33,0)</f>
        <v>0</v>
      </c>
      <c r="AA33" s="173">
        <f>IF(ISNUMBER('Corrected energy balance step 1'!AA33),'Corrected energy balance step 1'!AA33,0)</f>
        <v>0</v>
      </c>
      <c r="AB33" s="173">
        <f>IF(ISNUMBER('Corrected energy balance step 1'!AB33),'Corrected energy balance step 1'!AB33,0)</f>
        <v>0</v>
      </c>
      <c r="AC33" s="173">
        <f>IF(ISNUMBER('Corrected energy balance step 1'!AC33),'Corrected energy balance step 1'!AC33,0)</f>
        <v>0</v>
      </c>
      <c r="AD33" s="173">
        <f>IF(ISNUMBER('Corrected energy balance step 1'!AD33),'Corrected energy balance step 1'!AD33,0)</f>
        <v>0</v>
      </c>
      <c r="AE33" s="173">
        <f>IF(ISNUMBER('Corrected energy balance step 1'!AE33),'Corrected energy balance step 1'!AE33,0)</f>
        <v>0</v>
      </c>
      <c r="AF33" s="173">
        <f>IF(ISNUMBER('Corrected energy balance step 1'!AF33),'Corrected energy balance step 1'!AF33,0)</f>
        <v>0</v>
      </c>
      <c r="AG33" s="173">
        <f>IF(ISNUMBER('Corrected energy balance step 1'!AG33),'Corrected energy balance step 1'!AG33,0)</f>
        <v>0</v>
      </c>
      <c r="AH33" s="173">
        <f>IF(ISNUMBER('Corrected energy balance step 1'!AH33),'Corrected energy balance step 1'!AH33,0)</f>
        <v>0</v>
      </c>
      <c r="AI33" s="173">
        <f>IF(ISNUMBER('Corrected energy balance step 1'!AI33),'Corrected energy balance step 1'!AI33,0)</f>
        <v>0</v>
      </c>
      <c r="AJ33" s="173">
        <f>IF(ISNUMBER('Corrected energy balance step 1'!AJ33),'Corrected energy balance step 1'!AJ33,0)</f>
        <v>0</v>
      </c>
      <c r="AK33" s="173">
        <f>IF(ISNUMBER('Corrected energy balance step 1'!AK33),'Corrected energy balance step 1'!AK33,0)</f>
        <v>0</v>
      </c>
      <c r="AL33" s="173">
        <f>IF(ISNUMBER('Corrected energy balance step 1'!AL33),'Corrected energy balance step 1'!AL33,0)</f>
        <v>0</v>
      </c>
      <c r="AM33" s="173">
        <f>IF(ISNUMBER('Corrected energy balance step 1'!AM33),'Corrected energy balance step 1'!AM33,0)</f>
        <v>0</v>
      </c>
      <c r="AN33" s="173">
        <f>IF(ISNUMBER('Corrected energy balance step 1'!AN33),'Corrected energy balance step 1'!AN33,0)</f>
        <v>0</v>
      </c>
      <c r="AO33" s="173">
        <f>IF(ISNUMBER('Corrected energy balance step 1'!AO33),'Corrected energy balance step 1'!AO33,0)</f>
        <v>0</v>
      </c>
      <c r="AP33" s="173">
        <f>IF(ISNUMBER('Corrected energy balance step 1'!AP33),'Corrected energy balance step 1'!AP33,0)</f>
        <v>0</v>
      </c>
      <c r="AQ33" s="173">
        <f>IF(ISNUMBER('Corrected energy balance step 1'!AQ33),'Corrected energy balance step 1'!AQ33,0)</f>
        <v>0</v>
      </c>
      <c r="AR33" s="173">
        <f>IF(ISNUMBER('Corrected energy balance step 1'!AR33),'Corrected energy balance step 1'!AR33,0)</f>
        <v>0</v>
      </c>
      <c r="AS33" s="173">
        <f>IF(ISNUMBER('Corrected energy balance step 1'!AS33),'Corrected energy balance step 1'!AS33,0)</f>
        <v>0</v>
      </c>
      <c r="AT33" s="173">
        <f>IF(ISNUMBER('Corrected energy balance step 1'!AT33),'Corrected energy balance step 1'!AT33,0)</f>
        <v>0</v>
      </c>
      <c r="AU33" s="173">
        <f>IF(ISNUMBER('Corrected energy balance step 1'!AU33),'Corrected energy balance step 1'!AU33,0)</f>
        <v>0</v>
      </c>
      <c r="AV33" s="173">
        <f>IF(ISNUMBER('Corrected energy balance step 1'!AV33),'Corrected energy balance step 1'!AV33,0)</f>
        <v>0</v>
      </c>
      <c r="AW33" s="173">
        <f>IF(ISNUMBER('Corrected energy balance step 1'!AW33),'Corrected energy balance step 1'!AW33,0)</f>
        <v>0</v>
      </c>
      <c r="AX33" s="173">
        <f>IF(ISNUMBER('Corrected energy balance step 1'!AX33),'Corrected energy balance step 1'!AX33,0)</f>
        <v>0</v>
      </c>
      <c r="AY33" s="173">
        <f>IF(ISNUMBER('Corrected energy balance step 1'!AY33),'Corrected energy balance step 1'!AY33,0)</f>
        <v>0</v>
      </c>
      <c r="AZ33" s="173">
        <f>IF(ISNUMBER('Corrected energy balance step 1'!AZ33),'Corrected energy balance step 1'!AZ33,0)</f>
        <v>0</v>
      </c>
      <c r="BA33" s="173">
        <f>IF(ISNUMBER('Corrected energy balance step 1'!BA33),'Corrected energy balance step 1'!BA33,0)</f>
        <v>0</v>
      </c>
      <c r="BB33" s="173">
        <f>IF(ISNUMBER('Corrected energy balance step 1'!BB33),'Corrected energy balance step 1'!BB33,0)</f>
        <v>0</v>
      </c>
      <c r="BC33" s="173">
        <f>IF(ISNUMBER('Corrected energy balance step 1'!BC33),'Corrected energy balance step 1'!BC33,0)</f>
        <v>0</v>
      </c>
      <c r="BD33" s="173">
        <f>IF(ISNUMBER('Corrected energy balance step 1'!BD33),'Corrected energy balance step 1'!BD33,0)</f>
        <v>0</v>
      </c>
      <c r="BE33" s="173">
        <f>IF(ISNUMBER('Corrected energy balance step 1'!BE33),'Corrected energy balance step 1'!BE33,0)</f>
        <v>0</v>
      </c>
      <c r="BF33" s="173">
        <f>IF(ISNUMBER('Corrected energy balance step 1'!BF33),'Corrected energy balance step 1'!BF33,0)</f>
        <v>0</v>
      </c>
      <c r="BG33" s="173">
        <f>IF(ISNUMBER('Corrected energy balance step 1'!BG33),'Corrected energy balance step 1'!BG33,0)</f>
        <v>0</v>
      </c>
      <c r="BH33" s="173">
        <f>IF(ISNUMBER('Corrected energy balance step 1'!BH33),'Corrected energy balance step 1'!BH33,0)</f>
        <v>0</v>
      </c>
      <c r="BI33" s="173">
        <f>IF(ISNUMBER('Corrected energy balance step 1'!BI33),'Corrected energy balance step 1'!BI33,0)</f>
        <v>0</v>
      </c>
      <c r="BJ33" s="173">
        <f>IF(ISNUMBER('Corrected energy balance step 1'!BJ33),'Corrected energy balance step 1'!BJ33,0)</f>
        <v>0</v>
      </c>
      <c r="BK33" s="173">
        <f>IF(ISNUMBER('Corrected energy balance step 1'!BK33),'Corrected energy balance step 1'!BK33,0)</f>
        <v>0</v>
      </c>
      <c r="BL33" s="173">
        <f>IF(ISNUMBER('Corrected energy balance step 1'!BL33),'Corrected energy balance step 1'!BL33,0)</f>
        <v>0</v>
      </c>
      <c r="BM33" s="173">
        <f>IF(ISNUMBER('Corrected energy balance step 1'!BM33),'Corrected energy balance step 1'!BM33,0)</f>
        <v>0</v>
      </c>
      <c r="BN33" s="171">
        <f t="shared" si="58"/>
        <v>0</v>
      </c>
      <c r="BO33" s="174">
        <f>'Corrected energy balance step 1'!BO33</f>
        <v>0</v>
      </c>
    </row>
    <row r="34" spans="2:67">
      <c r="B34" s="36" t="s">
        <v>78</v>
      </c>
      <c r="C34" s="173">
        <f>IF(ISNUMBER('Corrected energy balance step 1'!C34),'Corrected energy balance step 1'!C34,0)</f>
        <v>0</v>
      </c>
      <c r="D34" s="173">
        <f>IF(ISNUMBER('Corrected energy balance step 1'!D34),'Corrected energy balance step 1'!D34,0)</f>
        <v>0</v>
      </c>
      <c r="E34" s="173">
        <f>IF(ISNUMBER('Corrected energy balance step 1'!E34),'Corrected energy balance step 1'!E34,0)</f>
        <v>0</v>
      </c>
      <c r="F34" s="173">
        <f>IF(ISNUMBER('Corrected energy balance step 1'!F34),'Corrected energy balance step 1'!F34,0)</f>
        <v>0</v>
      </c>
      <c r="G34" s="173">
        <f>IF(ISNUMBER('Corrected energy balance step 1'!G34),'Corrected energy balance step 1'!G34,0)</f>
        <v>0</v>
      </c>
      <c r="H34" s="173">
        <f>IF(ISNUMBER('Corrected energy balance step 1'!H34),'Corrected energy balance step 1'!H34,0)</f>
        <v>0</v>
      </c>
      <c r="I34" s="173">
        <f>IF(ISNUMBER('Corrected energy balance step 1'!I34),'Corrected energy balance step 1'!I34,0)</f>
        <v>0</v>
      </c>
      <c r="J34" s="173">
        <f>IF(ISNUMBER('Corrected energy balance step 1'!J34),'Corrected energy balance step 1'!J34,0)</f>
        <v>0</v>
      </c>
      <c r="K34" s="173">
        <f>IF(ISNUMBER('Corrected energy balance step 1'!K34),'Corrected energy balance step 1'!K34,0)</f>
        <v>0</v>
      </c>
      <c r="L34" s="173">
        <f>IF(ISNUMBER('Corrected energy balance step 1'!L34),'Corrected energy balance step 1'!L34,0)</f>
        <v>0</v>
      </c>
      <c r="M34" s="173">
        <f>IF(ISNUMBER('Corrected energy balance step 1'!M34),'Corrected energy balance step 1'!M34,0)</f>
        <v>0</v>
      </c>
      <c r="N34" s="173">
        <f>IF(ISNUMBER('Corrected energy balance step 1'!N34),'Corrected energy balance step 1'!N34,0)</f>
        <v>0</v>
      </c>
      <c r="O34" s="173">
        <f>IF(ISNUMBER('Corrected energy balance step 1'!O34),'Corrected energy balance step 1'!O34,0)</f>
        <v>0</v>
      </c>
      <c r="P34" s="173">
        <f>IF(ISNUMBER('Corrected energy balance step 1'!P34),'Corrected energy balance step 1'!P34,0)</f>
        <v>0</v>
      </c>
      <c r="Q34" s="173">
        <f>IF(ISNUMBER('Corrected energy balance step 1'!Q34),'Corrected energy balance step 1'!Q34,0)</f>
        <v>0</v>
      </c>
      <c r="R34" s="173">
        <f>IF(ISNUMBER('Corrected energy balance step 1'!R34),'Corrected energy balance step 1'!R34,0)</f>
        <v>0</v>
      </c>
      <c r="S34" s="173">
        <f>IF(ISNUMBER('Corrected energy balance step 1'!S34),'Corrected energy balance step 1'!S34,0)</f>
        <v>0</v>
      </c>
      <c r="T34" s="173">
        <f>IF(ISNUMBER('Corrected energy balance step 1'!T34),'Corrected energy balance step 1'!T34,0)</f>
        <v>0</v>
      </c>
      <c r="U34" s="173">
        <f>IF(ISNUMBER('Corrected energy balance step 1'!U34),'Corrected energy balance step 1'!U34,0)</f>
        <v>0</v>
      </c>
      <c r="V34" s="173">
        <f>IF(ISNUMBER('Corrected energy balance step 1'!V34),'Corrected energy balance step 1'!V34,0)</f>
        <v>0</v>
      </c>
      <c r="W34" s="173">
        <f>IF(ISNUMBER('Corrected energy balance step 1'!W34),'Corrected energy balance step 1'!W34,0)</f>
        <v>0</v>
      </c>
      <c r="X34" s="173">
        <f>IF(ISNUMBER('Corrected energy balance step 1'!X34),'Corrected energy balance step 1'!X34,0)</f>
        <v>0</v>
      </c>
      <c r="Y34" s="173">
        <f>IF(ISNUMBER('Corrected energy balance step 1'!Y34),'Corrected energy balance step 1'!Y34,0)</f>
        <v>0</v>
      </c>
      <c r="Z34" s="173">
        <f>IF(ISNUMBER('Corrected energy balance step 1'!Z34),'Corrected energy balance step 1'!Z34,0)</f>
        <v>0</v>
      </c>
      <c r="AA34" s="173">
        <f>IF(ISNUMBER('Corrected energy balance step 1'!AA34),'Corrected energy balance step 1'!AA34,0)</f>
        <v>0</v>
      </c>
      <c r="AB34" s="173">
        <f>IF(ISNUMBER('Corrected energy balance step 1'!AB34),'Corrected energy balance step 1'!AB34,0)</f>
        <v>0</v>
      </c>
      <c r="AC34" s="173">
        <f>IF(ISNUMBER('Corrected energy balance step 1'!AC34),'Corrected energy balance step 1'!AC34,0)</f>
        <v>0</v>
      </c>
      <c r="AD34" s="173">
        <f>IF(ISNUMBER('Corrected energy balance step 1'!AD34),'Corrected energy balance step 1'!AD34,0)</f>
        <v>0</v>
      </c>
      <c r="AE34" s="173">
        <f>IF(ISNUMBER('Corrected energy balance step 1'!AE34),'Corrected energy balance step 1'!AE34,0)</f>
        <v>0</v>
      </c>
      <c r="AF34" s="173">
        <f>IF(ISNUMBER('Corrected energy balance step 1'!AF34),'Corrected energy balance step 1'!AF34,0)</f>
        <v>0</v>
      </c>
      <c r="AG34" s="173">
        <f>IF(ISNUMBER('Corrected energy balance step 1'!AG34),'Corrected energy balance step 1'!AG34,0)</f>
        <v>0</v>
      </c>
      <c r="AH34" s="173">
        <f>IF(ISNUMBER('Corrected energy balance step 1'!AH34),'Corrected energy balance step 1'!AH34,0)</f>
        <v>0</v>
      </c>
      <c r="AI34" s="173">
        <f>IF(ISNUMBER('Corrected energy balance step 1'!AI34),'Corrected energy balance step 1'!AI34,0)</f>
        <v>0</v>
      </c>
      <c r="AJ34" s="173">
        <f>IF(ISNUMBER('Corrected energy balance step 1'!AJ34),'Corrected energy balance step 1'!AJ34,0)</f>
        <v>0</v>
      </c>
      <c r="AK34" s="173">
        <f>IF(ISNUMBER('Corrected energy balance step 1'!AK34),'Corrected energy balance step 1'!AK34,0)</f>
        <v>0</v>
      </c>
      <c r="AL34" s="173">
        <f>IF(ISNUMBER('Corrected energy balance step 1'!AL34),'Corrected energy balance step 1'!AL34,0)</f>
        <v>0</v>
      </c>
      <c r="AM34" s="173">
        <f>IF(ISNUMBER('Corrected energy balance step 1'!AM34),'Corrected energy balance step 1'!AM34,0)</f>
        <v>0</v>
      </c>
      <c r="AN34" s="173">
        <f>IF(ISNUMBER('Corrected energy balance step 1'!AN34),'Corrected energy balance step 1'!AN34,0)</f>
        <v>0</v>
      </c>
      <c r="AO34" s="173">
        <f>IF(ISNUMBER('Corrected energy balance step 1'!AO34),'Corrected energy balance step 1'!AO34,0)</f>
        <v>0</v>
      </c>
      <c r="AP34" s="173">
        <f>IF(ISNUMBER('Corrected energy balance step 1'!AP34),'Corrected energy balance step 1'!AP34,0)</f>
        <v>0</v>
      </c>
      <c r="AQ34" s="173">
        <f>IF(ISNUMBER('Corrected energy balance step 1'!AQ34),'Corrected energy balance step 1'!AQ34,0)</f>
        <v>0</v>
      </c>
      <c r="AR34" s="173">
        <f>IF(ISNUMBER('Corrected energy balance step 1'!AR34),'Corrected energy balance step 1'!AR34,0)</f>
        <v>0</v>
      </c>
      <c r="AS34" s="173">
        <f>IF(ISNUMBER('Corrected energy balance step 1'!AS34),'Corrected energy balance step 1'!AS34,0)</f>
        <v>0</v>
      </c>
      <c r="AT34" s="173">
        <f>IF(ISNUMBER('Corrected energy balance step 1'!AT34),'Corrected energy balance step 1'!AT34,0)</f>
        <v>0</v>
      </c>
      <c r="AU34" s="173">
        <f>IF(ISNUMBER('Corrected energy balance step 1'!AU34),'Corrected energy balance step 1'!AU34,0)</f>
        <v>0</v>
      </c>
      <c r="AV34" s="173">
        <f>IF(ISNUMBER('Corrected energy balance step 1'!AV34),'Corrected energy balance step 1'!AV34,0)</f>
        <v>0</v>
      </c>
      <c r="AW34" s="173">
        <f>IF(ISNUMBER('Corrected energy balance step 1'!AW34),'Corrected energy balance step 1'!AW34,0)</f>
        <v>0</v>
      </c>
      <c r="AX34" s="173">
        <f>IF(ISNUMBER('Corrected energy balance step 1'!AX34),'Corrected energy balance step 1'!AX34,0)</f>
        <v>0</v>
      </c>
      <c r="AY34" s="173">
        <f>IF(ISNUMBER('Corrected energy balance step 1'!AY34),'Corrected energy balance step 1'!AY34,0)</f>
        <v>0</v>
      </c>
      <c r="AZ34" s="173">
        <f>IF(ISNUMBER('Corrected energy balance step 1'!AZ34),'Corrected energy balance step 1'!AZ34,0)</f>
        <v>0</v>
      </c>
      <c r="BA34" s="173">
        <f>IF(ISNUMBER('Corrected energy balance step 1'!BA34),'Corrected energy balance step 1'!BA34,0)</f>
        <v>0</v>
      </c>
      <c r="BB34" s="173">
        <f>IF(ISNUMBER('Corrected energy balance step 1'!BB34),'Corrected energy balance step 1'!BB34,0)</f>
        <v>0</v>
      </c>
      <c r="BC34" s="173">
        <f>IF(ISNUMBER('Corrected energy balance step 1'!BC34),'Corrected energy balance step 1'!BC34,0)</f>
        <v>0</v>
      </c>
      <c r="BD34" s="173">
        <f>IF(ISNUMBER('Corrected energy balance step 1'!BD34),'Corrected energy balance step 1'!BD34,0)</f>
        <v>0</v>
      </c>
      <c r="BE34" s="173">
        <f>IF(ISNUMBER('Corrected energy balance step 1'!BE34),'Corrected energy balance step 1'!BE34,0)</f>
        <v>0</v>
      </c>
      <c r="BF34" s="173">
        <f>IF(ISNUMBER('Corrected energy balance step 1'!BF34),'Corrected energy balance step 1'!BF34,0)</f>
        <v>0</v>
      </c>
      <c r="BG34" s="173">
        <f>IF(ISNUMBER('Corrected energy balance step 1'!BG34),'Corrected energy balance step 1'!BG34,0)</f>
        <v>0</v>
      </c>
      <c r="BH34" s="173">
        <f>IF(ISNUMBER('Corrected energy balance step 1'!BH34),'Corrected energy balance step 1'!BH34,0)</f>
        <v>0</v>
      </c>
      <c r="BI34" s="173">
        <f>IF(ISNUMBER('Corrected energy balance step 1'!BI34),'Corrected energy balance step 1'!BI34,0)</f>
        <v>0</v>
      </c>
      <c r="BJ34" s="173">
        <f>IF(ISNUMBER('Corrected energy balance step 1'!BJ34),'Corrected energy balance step 1'!BJ34,0)</f>
        <v>0</v>
      </c>
      <c r="BK34" s="173">
        <f>IF(ISNUMBER('Corrected energy balance step 1'!BK34),'Corrected energy balance step 1'!BK34,0)</f>
        <v>0</v>
      </c>
      <c r="BL34" s="173">
        <f>IF(ISNUMBER('Corrected energy balance step 1'!BL34),'Corrected energy balance step 1'!BL34,0)</f>
        <v>0</v>
      </c>
      <c r="BM34" s="173">
        <f>IF(ISNUMBER('Corrected energy balance step 1'!BM34),'Corrected energy balance step 1'!BM34,0)</f>
        <v>0</v>
      </c>
      <c r="BN34" s="171">
        <f t="shared" si="58"/>
        <v>0</v>
      </c>
      <c r="BO34" s="174">
        <f>'Corrected energy balance step 1'!BO34</f>
        <v>0</v>
      </c>
    </row>
    <row r="35" spans="2:67">
      <c r="B35" s="36" t="s">
        <v>79</v>
      </c>
      <c r="C35" s="173">
        <f>IF(ISNUMBER('Corrected energy balance step 1'!C35),'Corrected energy balance step 1'!C35,0)</f>
        <v>0</v>
      </c>
      <c r="D35" s="173">
        <f>IF(ISNUMBER('Corrected energy balance step 1'!D35),'Corrected energy balance step 1'!D35,0)</f>
        <v>0</v>
      </c>
      <c r="E35" s="173">
        <f>IF(ISNUMBER('Corrected energy balance step 1'!E35),'Corrected energy balance step 1'!E35,0)</f>
        <v>0</v>
      </c>
      <c r="F35" s="173">
        <f>IF(ISNUMBER('Corrected energy balance step 1'!F35),'Corrected energy balance step 1'!F35,0)</f>
        <v>0</v>
      </c>
      <c r="G35" s="173">
        <f>IF(ISNUMBER('Corrected energy balance step 1'!G35),'Corrected energy balance step 1'!G35,0)</f>
        <v>0</v>
      </c>
      <c r="H35" s="173">
        <f>IF(ISNUMBER('Corrected energy balance step 1'!H35),'Corrected energy balance step 1'!H35,0)</f>
        <v>0</v>
      </c>
      <c r="I35" s="173">
        <f>IF(ISNUMBER('Corrected energy balance step 1'!I35),'Corrected energy balance step 1'!I35,0)</f>
        <v>0</v>
      </c>
      <c r="J35" s="173">
        <f>IF(ISNUMBER('Corrected energy balance step 1'!J35),'Corrected energy balance step 1'!J35,0)</f>
        <v>0</v>
      </c>
      <c r="K35" s="173">
        <f>IF(ISNUMBER('Corrected energy balance step 1'!K35),'Corrected energy balance step 1'!K35,0)</f>
        <v>0</v>
      </c>
      <c r="L35" s="173">
        <f>IF(ISNUMBER('Corrected energy balance step 1'!L35),'Corrected energy balance step 1'!L35,0)</f>
        <v>0</v>
      </c>
      <c r="M35" s="173">
        <f>IF(ISNUMBER('Corrected energy balance step 1'!M35),'Corrected energy balance step 1'!M35,0)</f>
        <v>0</v>
      </c>
      <c r="N35" s="173">
        <f>IF(ISNUMBER('Corrected energy balance step 1'!N35),'Corrected energy balance step 1'!N35,0)</f>
        <v>0</v>
      </c>
      <c r="O35" s="173">
        <f>IF(ISNUMBER('Corrected energy balance step 1'!O35),'Corrected energy balance step 1'!O35,0)</f>
        <v>0</v>
      </c>
      <c r="P35" s="173">
        <f>IF(ISNUMBER('Corrected energy balance step 1'!P35),'Corrected energy balance step 1'!P35,0)</f>
        <v>0</v>
      </c>
      <c r="Q35" s="173">
        <f>IF(ISNUMBER('Corrected energy balance step 1'!Q35),'Corrected energy balance step 1'!Q35,0)</f>
        <v>0</v>
      </c>
      <c r="R35" s="173">
        <f>IF(ISNUMBER('Corrected energy balance step 1'!R35),'Corrected energy balance step 1'!R35,0)</f>
        <v>0</v>
      </c>
      <c r="S35" s="173">
        <f>IF(ISNUMBER('Corrected energy balance step 1'!S35),'Corrected energy balance step 1'!S35,0)</f>
        <v>0</v>
      </c>
      <c r="T35" s="173">
        <f>IF(ISNUMBER('Corrected energy balance step 1'!T35),'Corrected energy balance step 1'!T35,0)</f>
        <v>0</v>
      </c>
      <c r="U35" s="173">
        <f>IF(ISNUMBER('Corrected energy balance step 1'!U35),'Corrected energy balance step 1'!U35,0)</f>
        <v>0</v>
      </c>
      <c r="V35" s="173">
        <f>IF(ISNUMBER('Corrected energy balance step 1'!V35),'Corrected energy balance step 1'!V35,0)</f>
        <v>0</v>
      </c>
      <c r="W35" s="173">
        <f>IF(ISNUMBER('Corrected energy balance step 1'!W35),'Corrected energy balance step 1'!W35,0)</f>
        <v>0</v>
      </c>
      <c r="X35" s="173">
        <f>IF(ISNUMBER('Corrected energy balance step 1'!X35),'Corrected energy balance step 1'!X35,0)</f>
        <v>0</v>
      </c>
      <c r="Y35" s="173">
        <f>IF(ISNUMBER('Corrected energy balance step 1'!Y35),'Corrected energy balance step 1'!Y35,0)</f>
        <v>0</v>
      </c>
      <c r="Z35" s="173">
        <f>IF(ISNUMBER('Corrected energy balance step 1'!Z35),'Corrected energy balance step 1'!Z35,0)</f>
        <v>0</v>
      </c>
      <c r="AA35" s="173">
        <f>IF(ISNUMBER('Corrected energy balance step 1'!AA35),'Corrected energy balance step 1'!AA35,0)</f>
        <v>0</v>
      </c>
      <c r="AB35" s="173">
        <f>IF(ISNUMBER('Corrected energy balance step 1'!AB35),'Corrected energy balance step 1'!AB35,0)</f>
        <v>0</v>
      </c>
      <c r="AC35" s="173">
        <f>IF(ISNUMBER('Corrected energy balance step 1'!AC35),'Corrected energy balance step 1'!AC35,0)</f>
        <v>0</v>
      </c>
      <c r="AD35" s="173">
        <f>IF(ISNUMBER('Corrected energy balance step 1'!AD35),'Corrected energy balance step 1'!AD35,0)</f>
        <v>0</v>
      </c>
      <c r="AE35" s="173">
        <f>IF(ISNUMBER('Corrected energy balance step 1'!AE35),'Corrected energy balance step 1'!AE35,0)</f>
        <v>0</v>
      </c>
      <c r="AF35" s="173">
        <f>IF(ISNUMBER('Corrected energy balance step 1'!AF35),'Corrected energy balance step 1'!AF35,0)</f>
        <v>0</v>
      </c>
      <c r="AG35" s="173">
        <f>IF(ISNUMBER('Corrected energy balance step 1'!AG35),'Corrected energy balance step 1'!AG35,0)</f>
        <v>0</v>
      </c>
      <c r="AH35" s="173">
        <f>IF(ISNUMBER('Corrected energy balance step 1'!AH35),'Corrected energy balance step 1'!AH35,0)</f>
        <v>0</v>
      </c>
      <c r="AI35" s="173">
        <f>IF(ISNUMBER('Corrected energy balance step 1'!AI35),'Corrected energy balance step 1'!AI35,0)</f>
        <v>0</v>
      </c>
      <c r="AJ35" s="173">
        <f>IF(ISNUMBER('Corrected energy balance step 1'!AJ35),'Corrected energy balance step 1'!AJ35,0)</f>
        <v>0</v>
      </c>
      <c r="AK35" s="173">
        <f>IF(ISNUMBER('Corrected energy balance step 1'!AK35),'Corrected energy balance step 1'!AK35,0)</f>
        <v>0</v>
      </c>
      <c r="AL35" s="173">
        <f>IF(ISNUMBER('Corrected energy balance step 1'!AL35),'Corrected energy balance step 1'!AL35,0)</f>
        <v>0</v>
      </c>
      <c r="AM35" s="173">
        <f>IF(ISNUMBER('Corrected energy balance step 1'!AM35),'Corrected energy balance step 1'!AM35,0)</f>
        <v>0</v>
      </c>
      <c r="AN35" s="173">
        <f>IF(ISNUMBER('Corrected energy balance step 1'!AN35),'Corrected energy balance step 1'!AN35,0)</f>
        <v>0</v>
      </c>
      <c r="AO35" s="173">
        <f>IF(ISNUMBER('Corrected energy balance step 1'!AO35),'Corrected energy balance step 1'!AO35,0)</f>
        <v>0</v>
      </c>
      <c r="AP35" s="173">
        <f>IF(ISNUMBER('Corrected energy balance step 1'!AP35),'Corrected energy balance step 1'!AP35,0)</f>
        <v>0</v>
      </c>
      <c r="AQ35" s="173">
        <f>IF(ISNUMBER('Corrected energy balance step 1'!AQ35),'Corrected energy balance step 1'!AQ35,0)</f>
        <v>0</v>
      </c>
      <c r="AR35" s="173">
        <f>IF(ISNUMBER('Corrected energy balance step 1'!AR35),'Corrected energy balance step 1'!AR35,0)</f>
        <v>0</v>
      </c>
      <c r="AS35" s="173">
        <f>IF(ISNUMBER('Corrected energy balance step 1'!AS35),'Corrected energy balance step 1'!AS35,0)</f>
        <v>0</v>
      </c>
      <c r="AT35" s="173">
        <f>IF(ISNUMBER('Corrected energy balance step 1'!AT35),'Corrected energy balance step 1'!AT35,0)</f>
        <v>0</v>
      </c>
      <c r="AU35" s="173">
        <f>IF(ISNUMBER('Corrected energy balance step 1'!AU35),'Corrected energy balance step 1'!AU35,0)</f>
        <v>0</v>
      </c>
      <c r="AV35" s="173">
        <f>IF(ISNUMBER('Corrected energy balance step 1'!AV35),'Corrected energy balance step 1'!AV35,0)</f>
        <v>0</v>
      </c>
      <c r="AW35" s="173">
        <f>IF(ISNUMBER('Corrected energy balance step 1'!AW35),'Corrected energy balance step 1'!AW35,0)</f>
        <v>0</v>
      </c>
      <c r="AX35" s="173">
        <f>IF(ISNUMBER('Corrected energy balance step 1'!AX35),'Corrected energy balance step 1'!AX35,0)</f>
        <v>0</v>
      </c>
      <c r="AY35" s="173">
        <f>IF(ISNUMBER('Corrected energy balance step 1'!AY35),'Corrected energy balance step 1'!AY35,0)</f>
        <v>0</v>
      </c>
      <c r="AZ35" s="173">
        <f>IF(ISNUMBER('Corrected energy balance step 1'!AZ35),'Corrected energy balance step 1'!AZ35,0)</f>
        <v>0</v>
      </c>
      <c r="BA35" s="173">
        <f>IF(ISNUMBER('Corrected energy balance step 1'!BA35),'Corrected energy balance step 1'!BA35,0)</f>
        <v>0</v>
      </c>
      <c r="BB35" s="173">
        <f>IF(ISNUMBER('Corrected energy balance step 1'!BB35),'Corrected energy balance step 1'!BB35,0)</f>
        <v>0</v>
      </c>
      <c r="BC35" s="173">
        <f>IF(ISNUMBER('Corrected energy balance step 1'!BC35),'Corrected energy balance step 1'!BC35,0)</f>
        <v>0</v>
      </c>
      <c r="BD35" s="173">
        <f>IF(ISNUMBER('Corrected energy balance step 1'!BD35),'Corrected energy balance step 1'!BD35,0)</f>
        <v>0</v>
      </c>
      <c r="BE35" s="173">
        <f>IF(ISNUMBER('Corrected energy balance step 1'!BE35),'Corrected energy balance step 1'!BE35,0)</f>
        <v>0</v>
      </c>
      <c r="BF35" s="173">
        <f>IF(ISNUMBER('Corrected energy balance step 1'!BF35),'Corrected energy balance step 1'!BF35,0)</f>
        <v>0</v>
      </c>
      <c r="BG35" s="173">
        <f>IF(ISNUMBER('Corrected energy balance step 1'!BG35),'Corrected energy balance step 1'!BG35,0)</f>
        <v>0</v>
      </c>
      <c r="BH35" s="173">
        <f>IF(ISNUMBER('Corrected energy balance step 1'!BH35),'Corrected energy balance step 1'!BH35,0)</f>
        <v>0</v>
      </c>
      <c r="BI35" s="173">
        <f>IF(ISNUMBER('Corrected energy balance step 1'!BI35),'Corrected energy balance step 1'!BI35,0)</f>
        <v>0</v>
      </c>
      <c r="BJ35" s="173">
        <f>IF(ISNUMBER('Corrected energy balance step 1'!BJ35),'Corrected energy balance step 1'!BJ35,0)</f>
        <v>0</v>
      </c>
      <c r="BK35" s="173">
        <f>IF(ISNUMBER('Corrected energy balance step 1'!BK35),'Corrected energy balance step 1'!BK35,0)</f>
        <v>0</v>
      </c>
      <c r="BL35" s="173">
        <f>IF(ISNUMBER('Corrected energy balance step 1'!BL35),'Corrected energy balance step 1'!BL35,0)</f>
        <v>0</v>
      </c>
      <c r="BM35" s="173">
        <f>IF(ISNUMBER('Corrected energy balance step 1'!BM35),'Corrected energy balance step 1'!BM35,0)</f>
        <v>0</v>
      </c>
      <c r="BN35" s="171">
        <f t="shared" si="58"/>
        <v>0</v>
      </c>
      <c r="BO35" s="174">
        <f>'Corrected energy balance step 1'!BO35</f>
        <v>0</v>
      </c>
    </row>
    <row r="36" spans="2:67">
      <c r="B36" s="36" t="s">
        <v>80</v>
      </c>
      <c r="C36" s="173">
        <f>IF(ISNUMBER('Corrected energy balance step 1'!C36),'Corrected energy balance step 1'!C36,0)</f>
        <v>0</v>
      </c>
      <c r="D36" s="173">
        <f>IF(ISNUMBER('Corrected energy balance step 1'!D36),'Corrected energy balance step 1'!D36,0)</f>
        <v>0</v>
      </c>
      <c r="E36" s="173">
        <f>IF(ISNUMBER('Corrected energy balance step 1'!E36),'Corrected energy balance step 1'!E36,0)</f>
        <v>0</v>
      </c>
      <c r="F36" s="173">
        <f>IF(ISNUMBER('Corrected energy balance step 1'!F36),'Corrected energy balance step 1'!F36,0)</f>
        <v>0</v>
      </c>
      <c r="G36" s="173">
        <f>IF(ISNUMBER('Corrected energy balance step 1'!G36),'Corrected energy balance step 1'!G36,0)</f>
        <v>0</v>
      </c>
      <c r="H36" s="173">
        <f>IF(ISNUMBER('Corrected energy balance step 1'!H36),'Corrected energy balance step 1'!H36,0)</f>
        <v>0</v>
      </c>
      <c r="I36" s="173">
        <f>IF(ISNUMBER('Corrected energy balance step 1'!I36),'Corrected energy balance step 1'!I36,0)</f>
        <v>0</v>
      </c>
      <c r="J36" s="173">
        <f>IF(ISNUMBER('Corrected energy balance step 1'!J36),'Corrected energy balance step 1'!J36,0)</f>
        <v>0</v>
      </c>
      <c r="K36" s="173">
        <f>IF(ISNUMBER('Corrected energy balance step 1'!K36),'Corrected energy balance step 1'!K36,0)</f>
        <v>0</v>
      </c>
      <c r="L36" s="173">
        <f>IF(ISNUMBER('Corrected energy balance step 1'!L36),'Corrected energy balance step 1'!L36,0)</f>
        <v>0</v>
      </c>
      <c r="M36" s="173">
        <f>IF(ISNUMBER('Corrected energy balance step 1'!M36),'Corrected energy balance step 1'!M36,0)</f>
        <v>0</v>
      </c>
      <c r="N36" s="173">
        <f>IF(ISNUMBER('Corrected energy balance step 1'!N36),'Corrected energy balance step 1'!N36,0)</f>
        <v>0</v>
      </c>
      <c r="O36" s="173">
        <f>IF(ISNUMBER('Corrected energy balance step 1'!O36),'Corrected energy balance step 1'!O36,0)</f>
        <v>0</v>
      </c>
      <c r="P36" s="173">
        <f>IF(ISNUMBER('Corrected energy balance step 1'!P36),'Corrected energy balance step 1'!P36,0)</f>
        <v>0</v>
      </c>
      <c r="Q36" s="173">
        <f>IF(ISNUMBER('Corrected energy balance step 1'!Q36),'Corrected energy balance step 1'!Q36,0)</f>
        <v>0</v>
      </c>
      <c r="R36" s="173">
        <f>IF(ISNUMBER('Corrected energy balance step 1'!R36),'Corrected energy balance step 1'!R36,0)</f>
        <v>0</v>
      </c>
      <c r="S36" s="173">
        <f>IF(ISNUMBER('Corrected energy balance step 1'!S36),'Corrected energy balance step 1'!S36,0)</f>
        <v>0</v>
      </c>
      <c r="T36" s="173">
        <f>IF(ISNUMBER('Corrected energy balance step 1'!T36),'Corrected energy balance step 1'!T36,0)</f>
        <v>0</v>
      </c>
      <c r="U36" s="173">
        <f>IF(ISNUMBER('Corrected energy balance step 1'!U36),'Corrected energy balance step 1'!U36,0)</f>
        <v>0</v>
      </c>
      <c r="V36" s="173">
        <f>IF(ISNUMBER('Corrected energy balance step 1'!V36),'Corrected energy balance step 1'!V36,0)</f>
        <v>0</v>
      </c>
      <c r="W36" s="173">
        <f>IF(ISNUMBER('Corrected energy balance step 1'!W36),'Corrected energy balance step 1'!W36,0)</f>
        <v>0</v>
      </c>
      <c r="X36" s="173">
        <f>IF(ISNUMBER('Corrected energy balance step 1'!X36),'Corrected energy balance step 1'!X36,0)</f>
        <v>0</v>
      </c>
      <c r="Y36" s="173">
        <f>IF(ISNUMBER('Corrected energy balance step 1'!Y36),'Corrected energy balance step 1'!Y36,0)</f>
        <v>0</v>
      </c>
      <c r="Z36" s="173">
        <f>IF(ISNUMBER('Corrected energy balance step 1'!Z36),'Corrected energy balance step 1'!Z36,0)</f>
        <v>0</v>
      </c>
      <c r="AA36" s="173">
        <f>IF(ISNUMBER('Corrected energy balance step 1'!AA36),'Corrected energy balance step 1'!AA36,0)</f>
        <v>0</v>
      </c>
      <c r="AB36" s="173">
        <f>IF(ISNUMBER('Corrected energy balance step 1'!AB36),'Corrected energy balance step 1'!AB36,0)</f>
        <v>0</v>
      </c>
      <c r="AC36" s="173">
        <f>IF(ISNUMBER('Corrected energy balance step 1'!AC36),'Corrected energy balance step 1'!AC36,0)</f>
        <v>0</v>
      </c>
      <c r="AD36" s="173">
        <f>IF(ISNUMBER('Corrected energy balance step 1'!AD36),'Corrected energy balance step 1'!AD36,0)</f>
        <v>0</v>
      </c>
      <c r="AE36" s="173">
        <f>IF(ISNUMBER('Corrected energy balance step 1'!AE36),'Corrected energy balance step 1'!AE36,0)</f>
        <v>0</v>
      </c>
      <c r="AF36" s="173">
        <f>IF(ISNUMBER('Corrected energy balance step 1'!AF36),'Corrected energy balance step 1'!AF36,0)</f>
        <v>0</v>
      </c>
      <c r="AG36" s="173">
        <f>IF(ISNUMBER('Corrected energy balance step 1'!AG36),'Corrected energy balance step 1'!AG36,0)</f>
        <v>0</v>
      </c>
      <c r="AH36" s="173">
        <f>IF(ISNUMBER('Corrected energy balance step 1'!AH36),'Corrected energy balance step 1'!AH36,0)</f>
        <v>0</v>
      </c>
      <c r="AI36" s="173">
        <f>IF(ISNUMBER('Corrected energy balance step 1'!AI36),'Corrected energy balance step 1'!AI36,0)</f>
        <v>0</v>
      </c>
      <c r="AJ36" s="173">
        <f>IF(ISNUMBER('Corrected energy balance step 1'!AJ36),'Corrected energy balance step 1'!AJ36,0)</f>
        <v>0</v>
      </c>
      <c r="AK36" s="173">
        <f>IF(ISNUMBER('Corrected energy balance step 1'!AK36),'Corrected energy balance step 1'!AK36,0)</f>
        <v>0</v>
      </c>
      <c r="AL36" s="173">
        <f>IF(ISNUMBER('Corrected energy balance step 1'!AL36),'Corrected energy balance step 1'!AL36,0)</f>
        <v>0</v>
      </c>
      <c r="AM36" s="173">
        <f>IF(ISNUMBER('Corrected energy balance step 1'!AM36),'Corrected energy balance step 1'!AM36,0)</f>
        <v>0</v>
      </c>
      <c r="AN36" s="173">
        <f>IF(ISNUMBER('Corrected energy balance step 1'!AN36),'Corrected energy balance step 1'!AN36,0)</f>
        <v>0</v>
      </c>
      <c r="AO36" s="173">
        <f>IF(ISNUMBER('Corrected energy balance step 1'!AO36),'Corrected energy balance step 1'!AO36,0)</f>
        <v>0</v>
      </c>
      <c r="AP36" s="173">
        <f>IF(ISNUMBER('Corrected energy balance step 1'!AP36),'Corrected energy balance step 1'!AP36,0)</f>
        <v>0</v>
      </c>
      <c r="AQ36" s="173">
        <f>IF(ISNUMBER('Corrected energy balance step 1'!AQ36),'Corrected energy balance step 1'!AQ36,0)</f>
        <v>0</v>
      </c>
      <c r="AR36" s="173">
        <f>IF(ISNUMBER('Corrected energy balance step 1'!AR36),'Corrected energy balance step 1'!AR36,0)</f>
        <v>0</v>
      </c>
      <c r="AS36" s="173">
        <f>IF(ISNUMBER('Corrected energy balance step 1'!AS36),'Corrected energy balance step 1'!AS36,0)</f>
        <v>0</v>
      </c>
      <c r="AT36" s="173">
        <f>IF(ISNUMBER('Corrected energy balance step 1'!AT36),'Corrected energy balance step 1'!AT36,0)</f>
        <v>0</v>
      </c>
      <c r="AU36" s="173">
        <f>IF(ISNUMBER('Corrected energy balance step 1'!AU36),'Corrected energy balance step 1'!AU36,0)</f>
        <v>0</v>
      </c>
      <c r="AV36" s="173">
        <f>IF(ISNUMBER('Corrected energy balance step 1'!AV36),'Corrected energy balance step 1'!AV36,0)</f>
        <v>0</v>
      </c>
      <c r="AW36" s="173">
        <f>IF(ISNUMBER('Corrected energy balance step 1'!AW36),'Corrected energy balance step 1'!AW36,0)</f>
        <v>0</v>
      </c>
      <c r="AX36" s="173">
        <f>IF(ISNUMBER('Corrected energy balance step 1'!AX36),'Corrected energy balance step 1'!AX36,0)</f>
        <v>0</v>
      </c>
      <c r="AY36" s="173">
        <f>IF(ISNUMBER('Corrected energy balance step 1'!AY36),'Corrected energy balance step 1'!AY36,0)</f>
        <v>0</v>
      </c>
      <c r="AZ36" s="173">
        <f>IF(ISNUMBER('Corrected energy balance step 1'!AZ36),'Corrected energy balance step 1'!AZ36,0)</f>
        <v>0</v>
      </c>
      <c r="BA36" s="173">
        <f>IF(ISNUMBER('Corrected energy balance step 1'!BA36),'Corrected energy balance step 1'!BA36,0)</f>
        <v>0</v>
      </c>
      <c r="BB36" s="173">
        <f>IF(ISNUMBER('Corrected energy balance step 1'!BB36),'Corrected energy balance step 1'!BB36,0)</f>
        <v>0</v>
      </c>
      <c r="BC36" s="173">
        <f>IF(ISNUMBER('Corrected energy balance step 1'!BC36),'Corrected energy balance step 1'!BC36,0)</f>
        <v>0</v>
      </c>
      <c r="BD36" s="173">
        <f>IF(ISNUMBER('Corrected energy balance step 1'!BD36),'Corrected energy balance step 1'!BD36,0)</f>
        <v>0</v>
      </c>
      <c r="BE36" s="173">
        <f>IF(ISNUMBER('Corrected energy balance step 1'!BE36),'Corrected energy balance step 1'!BE36,0)</f>
        <v>0</v>
      </c>
      <c r="BF36" s="173">
        <f>IF(ISNUMBER('Corrected energy balance step 1'!BF36),'Corrected energy balance step 1'!BF36,0)</f>
        <v>0</v>
      </c>
      <c r="BG36" s="173">
        <f>IF(ISNUMBER('Corrected energy balance step 1'!BG36),'Corrected energy balance step 1'!BG36,0)</f>
        <v>0</v>
      </c>
      <c r="BH36" s="173">
        <f>IF(ISNUMBER('Corrected energy balance step 1'!BH36),'Corrected energy balance step 1'!BH36,0)</f>
        <v>0</v>
      </c>
      <c r="BI36" s="173">
        <f>IF(ISNUMBER('Corrected energy balance step 1'!BI36),'Corrected energy balance step 1'!BI36,0)</f>
        <v>0</v>
      </c>
      <c r="BJ36" s="173">
        <f>IF(ISNUMBER('Corrected energy balance step 1'!BJ36),'Corrected energy balance step 1'!BJ36,0)</f>
        <v>0</v>
      </c>
      <c r="BK36" s="173">
        <f>IF(ISNUMBER('Corrected energy balance step 1'!BK36),'Corrected energy balance step 1'!BK36,0)</f>
        <v>0</v>
      </c>
      <c r="BL36" s="173">
        <f>IF(ISNUMBER('Corrected energy balance step 1'!BL36),'Corrected energy balance step 1'!BL36,0)</f>
        <v>0</v>
      </c>
      <c r="BM36" s="173">
        <f>IF(ISNUMBER('Corrected energy balance step 1'!BM36),'Corrected energy balance step 1'!BM36,0)</f>
        <v>0</v>
      </c>
      <c r="BN36" s="171">
        <f t="shared" si="58"/>
        <v>0</v>
      </c>
      <c r="BO36" s="174">
        <f>'Corrected energy balance step 1'!BO36</f>
        <v>0</v>
      </c>
    </row>
    <row r="37" spans="2:67">
      <c r="B37" s="36" t="s">
        <v>81</v>
      </c>
      <c r="C37" s="173">
        <f>IF(ISNUMBER('Corrected energy balance step 1'!C37),'Corrected energy balance step 1'!C37,0)</f>
        <v>0</v>
      </c>
      <c r="D37" s="173">
        <f>IF(ISNUMBER('Corrected energy balance step 1'!D37),'Corrected energy balance step 1'!D37,0)</f>
        <v>0</v>
      </c>
      <c r="E37" s="173">
        <f>IF(ISNUMBER('Corrected energy balance step 1'!E37),'Corrected energy balance step 1'!E37,0)</f>
        <v>0</v>
      </c>
      <c r="F37" s="173">
        <f>IF(ISNUMBER('Corrected energy balance step 1'!F37),'Corrected energy balance step 1'!F37,0)</f>
        <v>0</v>
      </c>
      <c r="G37" s="173">
        <f>IF(ISNUMBER('Corrected energy balance step 1'!G37),'Corrected energy balance step 1'!G37,0)</f>
        <v>0</v>
      </c>
      <c r="H37" s="173">
        <f>IF(ISNUMBER('Corrected energy balance step 1'!H37),'Corrected energy balance step 1'!H37,0)</f>
        <v>0</v>
      </c>
      <c r="I37" s="173">
        <f>IF(ISNUMBER('Corrected energy balance step 1'!I37),'Corrected energy balance step 1'!I37,0)</f>
        <v>0</v>
      </c>
      <c r="J37" s="173">
        <f>IF(ISNUMBER('Corrected energy balance step 1'!J37),'Corrected energy balance step 1'!J37,0)</f>
        <v>0</v>
      </c>
      <c r="K37" s="173">
        <f>IF(ISNUMBER('Corrected energy balance step 1'!K37),'Corrected energy balance step 1'!K37,0)</f>
        <v>0</v>
      </c>
      <c r="L37" s="173">
        <f>IF(ISNUMBER('Corrected energy balance step 1'!L37),'Corrected energy balance step 1'!L37,0)</f>
        <v>0</v>
      </c>
      <c r="M37" s="173">
        <f>IF(ISNUMBER('Corrected energy balance step 1'!M37),'Corrected energy balance step 1'!M37,0)</f>
        <v>0</v>
      </c>
      <c r="N37" s="173">
        <f>IF(ISNUMBER('Corrected energy balance step 1'!N37),'Corrected energy balance step 1'!N37,0)</f>
        <v>0</v>
      </c>
      <c r="O37" s="173">
        <f>IF(ISNUMBER('Corrected energy balance step 1'!O37),'Corrected energy balance step 1'!O37,0)</f>
        <v>0</v>
      </c>
      <c r="P37" s="173">
        <f>IF(ISNUMBER('Corrected energy balance step 1'!P37),'Corrected energy balance step 1'!P37,0)</f>
        <v>0</v>
      </c>
      <c r="Q37" s="173">
        <f>IF(ISNUMBER('Corrected energy balance step 1'!Q37),'Corrected energy balance step 1'!Q37,0)</f>
        <v>0</v>
      </c>
      <c r="R37" s="173">
        <f>IF(ISNUMBER('Corrected energy balance step 1'!R37),'Corrected energy balance step 1'!R37,0)</f>
        <v>0</v>
      </c>
      <c r="S37" s="173">
        <f>IF(ISNUMBER('Corrected energy balance step 1'!S37),'Corrected energy balance step 1'!S37,0)</f>
        <v>0</v>
      </c>
      <c r="T37" s="173">
        <f>IF(ISNUMBER('Corrected energy balance step 1'!T37),'Corrected energy balance step 1'!T37,0)</f>
        <v>0</v>
      </c>
      <c r="U37" s="173">
        <f>IF(ISNUMBER('Corrected energy balance step 1'!U37),'Corrected energy balance step 1'!U37,0)</f>
        <v>0</v>
      </c>
      <c r="V37" s="173">
        <f>IF(ISNUMBER('Corrected energy balance step 1'!V37),'Corrected energy balance step 1'!V37,0)</f>
        <v>0</v>
      </c>
      <c r="W37" s="173">
        <f>IF(ISNUMBER('Corrected energy balance step 1'!W37),'Corrected energy balance step 1'!W37,0)</f>
        <v>0</v>
      </c>
      <c r="X37" s="173">
        <f>IF(ISNUMBER('Corrected energy balance step 1'!X37),'Corrected energy balance step 1'!X37,0)</f>
        <v>0</v>
      </c>
      <c r="Y37" s="173">
        <f>IF(ISNUMBER('Corrected energy balance step 1'!Y37),'Corrected energy balance step 1'!Y37,0)</f>
        <v>0</v>
      </c>
      <c r="Z37" s="173">
        <f>IF(ISNUMBER('Corrected energy balance step 1'!Z37),'Corrected energy balance step 1'!Z37,0)</f>
        <v>0</v>
      </c>
      <c r="AA37" s="173">
        <f>IF(ISNUMBER('Corrected energy balance step 1'!AA37),'Corrected energy balance step 1'!AA37,0)</f>
        <v>0</v>
      </c>
      <c r="AB37" s="173">
        <f>IF(ISNUMBER('Corrected energy balance step 1'!AB37),'Corrected energy balance step 1'!AB37,0)</f>
        <v>0</v>
      </c>
      <c r="AC37" s="173">
        <f>IF(ISNUMBER('Corrected energy balance step 1'!AC37),'Corrected energy balance step 1'!AC37,0)</f>
        <v>0</v>
      </c>
      <c r="AD37" s="173">
        <f>IF(ISNUMBER('Corrected energy balance step 1'!AD37),'Corrected energy balance step 1'!AD37,0)</f>
        <v>0</v>
      </c>
      <c r="AE37" s="173">
        <f>IF(ISNUMBER('Corrected energy balance step 1'!AE37),'Corrected energy balance step 1'!AE37,0)</f>
        <v>0</v>
      </c>
      <c r="AF37" s="173">
        <f>IF(ISNUMBER('Corrected energy balance step 1'!AF37),'Corrected energy balance step 1'!AF37,0)</f>
        <v>0</v>
      </c>
      <c r="AG37" s="173">
        <f>IF(ISNUMBER('Corrected energy balance step 1'!AG37),'Corrected energy balance step 1'!AG37,0)</f>
        <v>0</v>
      </c>
      <c r="AH37" s="173">
        <f>IF(ISNUMBER('Corrected energy balance step 1'!AH37),'Corrected energy balance step 1'!AH37,0)</f>
        <v>0</v>
      </c>
      <c r="AI37" s="173">
        <f>IF(ISNUMBER('Corrected energy balance step 1'!AI37),'Corrected energy balance step 1'!AI37,0)</f>
        <v>0</v>
      </c>
      <c r="AJ37" s="173">
        <f>IF(ISNUMBER('Corrected energy balance step 1'!AJ37),'Corrected energy balance step 1'!AJ37,0)</f>
        <v>0</v>
      </c>
      <c r="AK37" s="173">
        <f>IF(ISNUMBER('Corrected energy balance step 1'!AK37),'Corrected energy balance step 1'!AK37,0)</f>
        <v>0</v>
      </c>
      <c r="AL37" s="173">
        <f>IF(ISNUMBER('Corrected energy balance step 1'!AL37),'Corrected energy balance step 1'!AL37,0)</f>
        <v>0</v>
      </c>
      <c r="AM37" s="173">
        <f>IF(ISNUMBER('Corrected energy balance step 1'!AM37),'Corrected energy balance step 1'!AM37,0)</f>
        <v>0</v>
      </c>
      <c r="AN37" s="173">
        <f>IF(ISNUMBER('Corrected energy balance step 1'!AN37),'Corrected energy balance step 1'!AN37,0)</f>
        <v>0</v>
      </c>
      <c r="AO37" s="173">
        <f>IF(ISNUMBER('Corrected energy balance step 1'!AO37),'Corrected energy balance step 1'!AO37,0)</f>
        <v>0</v>
      </c>
      <c r="AP37" s="173">
        <f>IF(ISNUMBER('Corrected energy balance step 1'!AP37),'Corrected energy balance step 1'!AP37,0)</f>
        <v>0</v>
      </c>
      <c r="AQ37" s="173">
        <f>IF(ISNUMBER('Corrected energy balance step 1'!AQ37),'Corrected energy balance step 1'!AQ37,0)</f>
        <v>0</v>
      </c>
      <c r="AR37" s="173">
        <f>IF(ISNUMBER('Corrected energy balance step 1'!AR37),'Corrected energy balance step 1'!AR37,0)</f>
        <v>0</v>
      </c>
      <c r="AS37" s="173">
        <f>IF(ISNUMBER('Corrected energy balance step 1'!AS37),'Corrected energy balance step 1'!AS37,0)</f>
        <v>0</v>
      </c>
      <c r="AT37" s="173">
        <f>IF(ISNUMBER('Corrected energy balance step 1'!AT37),'Corrected energy balance step 1'!AT37,0)</f>
        <v>0</v>
      </c>
      <c r="AU37" s="173">
        <f>IF(ISNUMBER('Corrected energy balance step 1'!AU37),'Corrected energy balance step 1'!AU37,0)</f>
        <v>0</v>
      </c>
      <c r="AV37" s="173">
        <f>IF(ISNUMBER('Corrected energy balance step 1'!AV37),'Corrected energy balance step 1'!AV37,0)</f>
        <v>0</v>
      </c>
      <c r="AW37" s="173">
        <f>IF(ISNUMBER('Corrected energy balance step 1'!AW37),'Corrected energy balance step 1'!AW37,0)</f>
        <v>0</v>
      </c>
      <c r="AX37" s="173">
        <f>IF(ISNUMBER('Corrected energy balance step 1'!AX37),'Corrected energy balance step 1'!AX37,0)</f>
        <v>0</v>
      </c>
      <c r="AY37" s="173">
        <f>IF(ISNUMBER('Corrected energy balance step 1'!AY37),'Corrected energy balance step 1'!AY37,0)</f>
        <v>0</v>
      </c>
      <c r="AZ37" s="173">
        <f>IF(ISNUMBER('Corrected energy balance step 1'!AZ37),'Corrected energy balance step 1'!AZ37,0)</f>
        <v>0</v>
      </c>
      <c r="BA37" s="173">
        <f>IF(ISNUMBER('Corrected energy balance step 1'!BA37),'Corrected energy balance step 1'!BA37,0)</f>
        <v>0</v>
      </c>
      <c r="BB37" s="173">
        <f>IF(ISNUMBER('Corrected energy balance step 1'!BB37),'Corrected energy balance step 1'!BB37,0)</f>
        <v>0</v>
      </c>
      <c r="BC37" s="173">
        <f>IF(ISNUMBER('Corrected energy balance step 1'!BC37),'Corrected energy balance step 1'!BC37,0)</f>
        <v>0</v>
      </c>
      <c r="BD37" s="173">
        <f>IF(ISNUMBER('Corrected energy balance step 1'!BD37),'Corrected energy balance step 1'!BD37,0)</f>
        <v>0</v>
      </c>
      <c r="BE37" s="173">
        <f>IF(ISNUMBER('Corrected energy balance step 1'!BE37),'Corrected energy balance step 1'!BE37,0)</f>
        <v>0</v>
      </c>
      <c r="BF37" s="173">
        <f>IF(ISNUMBER('Corrected energy balance step 1'!BF37),'Corrected energy balance step 1'!BF37,0)</f>
        <v>0</v>
      </c>
      <c r="BG37" s="173">
        <f>IF(ISNUMBER('Corrected energy balance step 1'!BG37),'Corrected energy balance step 1'!BG37,0)</f>
        <v>0</v>
      </c>
      <c r="BH37" s="173">
        <f>IF(ISNUMBER('Corrected energy balance step 1'!BH37),'Corrected energy balance step 1'!BH37,0)</f>
        <v>0</v>
      </c>
      <c r="BI37" s="173">
        <f>IF(ISNUMBER('Corrected energy balance step 1'!BI37),'Corrected energy balance step 1'!BI37,0)</f>
        <v>0</v>
      </c>
      <c r="BJ37" s="173">
        <f>IF(ISNUMBER('Corrected energy balance step 1'!BJ37),'Corrected energy balance step 1'!BJ37,0)</f>
        <v>0</v>
      </c>
      <c r="BK37" s="173">
        <f>IF(ISNUMBER('Corrected energy balance step 1'!BK37),'Corrected energy balance step 1'!BK37,0)</f>
        <v>0</v>
      </c>
      <c r="BL37" s="173">
        <f>IF(ISNUMBER('Corrected energy balance step 1'!BL37),'Corrected energy balance step 1'!BL37,0)</f>
        <v>0</v>
      </c>
      <c r="BM37" s="173">
        <f>IF(ISNUMBER('Corrected energy balance step 1'!BM37),'Corrected energy balance step 1'!BM37,0)</f>
        <v>0</v>
      </c>
      <c r="BN37" s="171">
        <f t="shared" si="58"/>
        <v>0</v>
      </c>
      <c r="BO37" s="174">
        <f>'Corrected energy balance step 1'!BO37</f>
        <v>0</v>
      </c>
    </row>
    <row r="38" spans="2:67">
      <c r="B38" s="36" t="s">
        <v>82</v>
      </c>
      <c r="C38" s="173">
        <f>IF(ISNUMBER('Corrected energy balance step 1'!C38),'Corrected energy balance step 1'!C38,0)</f>
        <v>0</v>
      </c>
      <c r="D38" s="173">
        <f>IF(ISNUMBER('Corrected energy balance step 1'!D38),'Corrected energy balance step 1'!D38,0)</f>
        <v>0</v>
      </c>
      <c r="E38" s="173">
        <f>IF(ISNUMBER('Corrected energy balance step 1'!E38),'Corrected energy balance step 1'!E38,0)</f>
        <v>0</v>
      </c>
      <c r="F38" s="173">
        <f>IF(ISNUMBER('Corrected energy balance step 1'!F38),'Corrected energy balance step 1'!F38,0)</f>
        <v>0</v>
      </c>
      <c r="G38" s="173">
        <f>IF(ISNUMBER('Corrected energy balance step 1'!G38),'Corrected energy balance step 1'!G38,0)</f>
        <v>0</v>
      </c>
      <c r="H38" s="173">
        <f>IF(ISNUMBER('Corrected energy balance step 1'!H38),'Corrected energy balance step 1'!H38,0)</f>
        <v>0</v>
      </c>
      <c r="I38" s="173">
        <f>IF(ISNUMBER('Corrected energy balance step 1'!I38),'Corrected energy balance step 1'!I38,0)</f>
        <v>0</v>
      </c>
      <c r="J38" s="173">
        <f>IF(ISNUMBER('Corrected energy balance step 1'!J38),'Corrected energy balance step 1'!J38,0)</f>
        <v>0</v>
      </c>
      <c r="K38" s="173">
        <f>IF(ISNUMBER('Corrected energy balance step 1'!K38),'Corrected energy balance step 1'!K38,0)</f>
        <v>0</v>
      </c>
      <c r="L38" s="173">
        <f>IF(ISNUMBER('Corrected energy balance step 1'!L38),'Corrected energy balance step 1'!L38,0)</f>
        <v>0</v>
      </c>
      <c r="M38" s="173">
        <f>IF(ISNUMBER('Corrected energy balance step 1'!M38),'Corrected energy balance step 1'!M38,0)</f>
        <v>0</v>
      </c>
      <c r="N38" s="173">
        <f>IF(ISNUMBER('Corrected energy balance step 1'!N38),'Corrected energy balance step 1'!N38,0)</f>
        <v>0</v>
      </c>
      <c r="O38" s="173">
        <f>IF(ISNUMBER('Corrected energy balance step 1'!O38),'Corrected energy balance step 1'!O38,0)</f>
        <v>0</v>
      </c>
      <c r="P38" s="173">
        <f>IF(ISNUMBER('Corrected energy balance step 1'!P38),'Corrected energy balance step 1'!P38,0)</f>
        <v>0</v>
      </c>
      <c r="Q38" s="173">
        <f>IF(ISNUMBER('Corrected energy balance step 1'!Q38),'Corrected energy balance step 1'!Q38,0)</f>
        <v>0</v>
      </c>
      <c r="R38" s="173">
        <f>IF(ISNUMBER('Corrected energy balance step 1'!R38),'Corrected energy balance step 1'!R38,0)</f>
        <v>0</v>
      </c>
      <c r="S38" s="173">
        <f>IF(ISNUMBER('Corrected energy balance step 1'!S38),'Corrected energy balance step 1'!S38,0)</f>
        <v>0</v>
      </c>
      <c r="T38" s="173">
        <f>IF(ISNUMBER('Corrected energy balance step 1'!T38),'Corrected energy balance step 1'!T38,0)</f>
        <v>0</v>
      </c>
      <c r="U38" s="173">
        <f>IF(ISNUMBER('Corrected energy balance step 1'!U38),'Corrected energy balance step 1'!U38,0)</f>
        <v>0</v>
      </c>
      <c r="V38" s="173">
        <f>IF(ISNUMBER('Corrected energy balance step 1'!V38),'Corrected energy balance step 1'!V38,0)</f>
        <v>0</v>
      </c>
      <c r="W38" s="173">
        <f>IF(ISNUMBER('Corrected energy balance step 1'!W38),'Corrected energy balance step 1'!W38,0)</f>
        <v>0</v>
      </c>
      <c r="X38" s="173">
        <f>IF(ISNUMBER('Corrected energy balance step 1'!X38),'Corrected energy balance step 1'!X38,0)</f>
        <v>0</v>
      </c>
      <c r="Y38" s="173">
        <f>IF(ISNUMBER('Corrected energy balance step 1'!Y38),'Corrected energy balance step 1'!Y38,0)</f>
        <v>0</v>
      </c>
      <c r="Z38" s="173">
        <f>IF(ISNUMBER('Corrected energy balance step 1'!Z38),'Corrected energy balance step 1'!Z38,0)</f>
        <v>0</v>
      </c>
      <c r="AA38" s="173">
        <f>IF(ISNUMBER('Corrected energy balance step 1'!AA38),'Corrected energy balance step 1'!AA38,0)</f>
        <v>0</v>
      </c>
      <c r="AB38" s="173">
        <f>IF(ISNUMBER('Corrected energy balance step 1'!AB38),'Corrected energy balance step 1'!AB38,0)</f>
        <v>0</v>
      </c>
      <c r="AC38" s="173">
        <f>IF(ISNUMBER('Corrected energy balance step 1'!AC38),'Corrected energy balance step 1'!AC38,0)</f>
        <v>0</v>
      </c>
      <c r="AD38" s="173">
        <f>IF(ISNUMBER('Corrected energy balance step 1'!AD38),'Corrected energy balance step 1'!AD38,0)</f>
        <v>0</v>
      </c>
      <c r="AE38" s="173">
        <f>IF(ISNUMBER('Corrected energy balance step 1'!AE38),'Corrected energy balance step 1'!AE38,0)</f>
        <v>0</v>
      </c>
      <c r="AF38" s="173">
        <f>IF(ISNUMBER('Corrected energy balance step 1'!AF38),'Corrected energy balance step 1'!AF38,0)</f>
        <v>0</v>
      </c>
      <c r="AG38" s="173">
        <f>IF(ISNUMBER('Corrected energy balance step 1'!AG38),'Corrected energy balance step 1'!AG38,0)</f>
        <v>0</v>
      </c>
      <c r="AH38" s="173">
        <f>IF(ISNUMBER('Corrected energy balance step 1'!AH38),'Corrected energy balance step 1'!AH38,0)</f>
        <v>0</v>
      </c>
      <c r="AI38" s="173">
        <f>IF(ISNUMBER('Corrected energy balance step 1'!AI38),'Corrected energy balance step 1'!AI38,0)</f>
        <v>0</v>
      </c>
      <c r="AJ38" s="173">
        <f>IF(ISNUMBER('Corrected energy balance step 1'!AJ38),'Corrected energy balance step 1'!AJ38,0)</f>
        <v>0</v>
      </c>
      <c r="AK38" s="173">
        <f>IF(ISNUMBER('Corrected energy balance step 1'!AK38),'Corrected energy balance step 1'!AK38,0)</f>
        <v>0</v>
      </c>
      <c r="AL38" s="173">
        <f>IF(ISNUMBER('Corrected energy balance step 1'!AL38),'Corrected energy balance step 1'!AL38,0)</f>
        <v>0</v>
      </c>
      <c r="AM38" s="173">
        <f>IF(ISNUMBER('Corrected energy balance step 1'!AM38),'Corrected energy balance step 1'!AM38,0)</f>
        <v>0</v>
      </c>
      <c r="AN38" s="173">
        <f>IF(ISNUMBER('Corrected energy balance step 1'!AN38),'Corrected energy balance step 1'!AN38,0)</f>
        <v>0</v>
      </c>
      <c r="AO38" s="173">
        <f>IF(ISNUMBER('Corrected energy balance step 1'!AO38),'Corrected energy balance step 1'!AO38,0)</f>
        <v>0</v>
      </c>
      <c r="AP38" s="173">
        <f>IF(ISNUMBER('Corrected energy balance step 1'!AP38),'Corrected energy balance step 1'!AP38,0)</f>
        <v>0</v>
      </c>
      <c r="AQ38" s="173">
        <f>IF(ISNUMBER('Corrected energy balance step 1'!AQ38),'Corrected energy balance step 1'!AQ38,0)</f>
        <v>0</v>
      </c>
      <c r="AR38" s="173">
        <f>IF(ISNUMBER('Corrected energy balance step 1'!AR38),'Corrected energy balance step 1'!AR38,0)</f>
        <v>0</v>
      </c>
      <c r="AS38" s="173">
        <f>IF(ISNUMBER('Corrected energy balance step 1'!AS38),'Corrected energy balance step 1'!AS38,0)</f>
        <v>0</v>
      </c>
      <c r="AT38" s="173">
        <f>IF(ISNUMBER('Corrected energy balance step 1'!AT38),'Corrected energy balance step 1'!AT38,0)</f>
        <v>0</v>
      </c>
      <c r="AU38" s="173">
        <f>IF(ISNUMBER('Corrected energy balance step 1'!AU38),'Corrected energy balance step 1'!AU38,0)</f>
        <v>0</v>
      </c>
      <c r="AV38" s="173">
        <f>IF(ISNUMBER('Corrected energy balance step 1'!AV38),'Corrected energy balance step 1'!AV38,0)</f>
        <v>0</v>
      </c>
      <c r="AW38" s="173">
        <f>IF(ISNUMBER('Corrected energy balance step 1'!AW38),'Corrected energy balance step 1'!AW38,0)</f>
        <v>0</v>
      </c>
      <c r="AX38" s="173">
        <f>IF(ISNUMBER('Corrected energy balance step 1'!AX38),'Corrected energy balance step 1'!AX38,0)</f>
        <v>0</v>
      </c>
      <c r="AY38" s="173">
        <f>IF(ISNUMBER('Corrected energy balance step 1'!AY38),'Corrected energy balance step 1'!AY38,0)</f>
        <v>0</v>
      </c>
      <c r="AZ38" s="173">
        <f>IF(ISNUMBER('Corrected energy balance step 1'!AZ38),'Corrected energy balance step 1'!AZ38,0)</f>
        <v>0</v>
      </c>
      <c r="BA38" s="173">
        <f>IF(ISNUMBER('Corrected energy balance step 1'!BA38),'Corrected energy balance step 1'!BA38,0)</f>
        <v>0</v>
      </c>
      <c r="BB38" s="173">
        <f>IF(ISNUMBER('Corrected energy balance step 1'!BB38),'Corrected energy balance step 1'!BB38,0)</f>
        <v>0</v>
      </c>
      <c r="BC38" s="173">
        <f>IF(ISNUMBER('Corrected energy balance step 1'!BC38),'Corrected energy balance step 1'!BC38,0)</f>
        <v>0</v>
      </c>
      <c r="BD38" s="173">
        <f>IF(ISNUMBER('Corrected energy balance step 1'!BD38),'Corrected energy balance step 1'!BD38,0)</f>
        <v>0</v>
      </c>
      <c r="BE38" s="173">
        <f>IF(ISNUMBER('Corrected energy balance step 1'!BE38),'Corrected energy balance step 1'!BE38,0)</f>
        <v>0</v>
      </c>
      <c r="BF38" s="173">
        <f>IF(ISNUMBER('Corrected energy balance step 1'!BF38),'Corrected energy balance step 1'!BF38,0)</f>
        <v>0</v>
      </c>
      <c r="BG38" s="173">
        <f>IF(ISNUMBER('Corrected energy balance step 1'!BG38),'Corrected energy balance step 1'!BG38,0)</f>
        <v>0</v>
      </c>
      <c r="BH38" s="173">
        <f>IF(ISNUMBER('Corrected energy balance step 1'!BH38),'Corrected energy balance step 1'!BH38,0)</f>
        <v>0</v>
      </c>
      <c r="BI38" s="173">
        <f>IF(ISNUMBER('Corrected energy balance step 1'!BI38),'Corrected energy balance step 1'!BI38,0)</f>
        <v>0</v>
      </c>
      <c r="BJ38" s="173">
        <f>IF(ISNUMBER('Corrected energy balance step 1'!BJ38),'Corrected energy balance step 1'!BJ38,0)</f>
        <v>0</v>
      </c>
      <c r="BK38" s="173">
        <f>IF(ISNUMBER('Corrected energy balance step 1'!BK38),'Corrected energy balance step 1'!BK38,0)</f>
        <v>0</v>
      </c>
      <c r="BL38" s="173">
        <f>IF(ISNUMBER('Corrected energy balance step 1'!BL38),'Corrected energy balance step 1'!BL38,0)</f>
        <v>0</v>
      </c>
      <c r="BM38" s="173">
        <f>IF(ISNUMBER('Corrected energy balance step 1'!BM38),'Corrected energy balance step 1'!BM38,0)</f>
        <v>0</v>
      </c>
      <c r="BN38" s="171">
        <f t="shared" si="58"/>
        <v>0</v>
      </c>
      <c r="BO38" s="174">
        <f>'Corrected energy balance step 1'!BO38</f>
        <v>0</v>
      </c>
    </row>
    <row r="39" spans="2:67" ht="17" thickBot="1">
      <c r="B39" s="36" t="s">
        <v>83</v>
      </c>
      <c r="C39" s="173">
        <f>IF(ISNUMBER('Corrected energy balance step 1'!C39),'Corrected energy balance step 1'!C39,0)</f>
        <v>0</v>
      </c>
      <c r="D39" s="173">
        <f>IF(ISNUMBER('Corrected energy balance step 1'!D39),'Corrected energy balance step 1'!D39,0)</f>
        <v>0</v>
      </c>
      <c r="E39" s="173">
        <f>IF(ISNUMBER('Corrected energy balance step 1'!E39),'Corrected energy balance step 1'!E39,0)</f>
        <v>0</v>
      </c>
      <c r="F39" s="173">
        <f>IF(ISNUMBER('Corrected energy balance step 1'!F39),'Corrected energy balance step 1'!F39,0)</f>
        <v>0</v>
      </c>
      <c r="G39" s="173">
        <f>IF(ISNUMBER('Corrected energy balance step 1'!G39),'Corrected energy balance step 1'!G39,0)</f>
        <v>0</v>
      </c>
      <c r="H39" s="173">
        <f>IF(ISNUMBER('Corrected energy balance step 1'!H39),'Corrected energy balance step 1'!H39,0)</f>
        <v>0</v>
      </c>
      <c r="I39" s="173">
        <f>IF(ISNUMBER('Corrected energy balance step 1'!I39),'Corrected energy balance step 1'!I39,0)</f>
        <v>0</v>
      </c>
      <c r="J39" s="173">
        <f>IF(ISNUMBER('Corrected energy balance step 1'!J39),'Corrected energy balance step 1'!J39,0)</f>
        <v>0</v>
      </c>
      <c r="K39" s="173">
        <f>IF(ISNUMBER('Corrected energy balance step 1'!K39),'Corrected energy balance step 1'!K39,0)</f>
        <v>0</v>
      </c>
      <c r="L39" s="173">
        <f>IF(ISNUMBER('Corrected energy balance step 1'!L39),'Corrected energy balance step 1'!L39,0)</f>
        <v>0</v>
      </c>
      <c r="M39" s="173">
        <f>IF(ISNUMBER('Corrected energy balance step 1'!M39),'Corrected energy balance step 1'!M39,0)</f>
        <v>0</v>
      </c>
      <c r="N39" s="173">
        <f>IF(ISNUMBER('Corrected energy balance step 1'!N39),'Corrected energy balance step 1'!N39,0)</f>
        <v>0</v>
      </c>
      <c r="O39" s="173">
        <f>IF(ISNUMBER('Corrected energy balance step 1'!O39),'Corrected energy balance step 1'!O39,0)</f>
        <v>0</v>
      </c>
      <c r="P39" s="173">
        <f>IF(ISNUMBER('Corrected energy balance step 1'!P39),'Corrected energy balance step 1'!P39,0)</f>
        <v>0</v>
      </c>
      <c r="Q39" s="173">
        <f>IF(ISNUMBER('Corrected energy balance step 1'!Q39),'Corrected energy balance step 1'!Q39,0)</f>
        <v>0</v>
      </c>
      <c r="R39" s="173">
        <f>IF(ISNUMBER('Corrected energy balance step 1'!R39),'Corrected energy balance step 1'!R39,0)</f>
        <v>0</v>
      </c>
      <c r="S39" s="173">
        <f>IF(ISNUMBER('Corrected energy balance step 1'!S39),'Corrected energy balance step 1'!S39,0)</f>
        <v>0</v>
      </c>
      <c r="T39" s="173">
        <f>IF(ISNUMBER('Corrected energy balance step 1'!T39),'Corrected energy balance step 1'!T39,0)</f>
        <v>0</v>
      </c>
      <c r="U39" s="173">
        <f>IF(ISNUMBER('Corrected energy balance step 1'!U39),'Corrected energy balance step 1'!U39,0)</f>
        <v>0</v>
      </c>
      <c r="V39" s="173">
        <f>IF(ISNUMBER('Corrected energy balance step 1'!V39),'Corrected energy balance step 1'!V39,0)</f>
        <v>0</v>
      </c>
      <c r="W39" s="173">
        <f>IF(ISNUMBER('Corrected energy balance step 1'!W39),'Corrected energy balance step 1'!W39,0)</f>
        <v>0</v>
      </c>
      <c r="X39" s="173">
        <f>IF(ISNUMBER('Corrected energy balance step 1'!X39),'Corrected energy balance step 1'!X39,0)</f>
        <v>0</v>
      </c>
      <c r="Y39" s="173">
        <f>IF(ISNUMBER('Corrected energy balance step 1'!Y39),'Corrected energy balance step 1'!Y39,0)</f>
        <v>0</v>
      </c>
      <c r="Z39" s="173">
        <f>IF(ISNUMBER('Corrected energy balance step 1'!Z39),'Corrected energy balance step 1'!Z39,0)</f>
        <v>0</v>
      </c>
      <c r="AA39" s="173">
        <f>IF(ISNUMBER('Corrected energy balance step 1'!AA39),'Corrected energy balance step 1'!AA39,0)</f>
        <v>0</v>
      </c>
      <c r="AB39" s="173">
        <f>IF(ISNUMBER('Corrected energy balance step 1'!AB39),'Corrected energy balance step 1'!AB39,0)</f>
        <v>0</v>
      </c>
      <c r="AC39" s="173">
        <f>IF(ISNUMBER('Corrected energy balance step 1'!AC39),'Corrected energy balance step 1'!AC39,0)</f>
        <v>0</v>
      </c>
      <c r="AD39" s="173">
        <f>IF(ISNUMBER('Corrected energy balance step 1'!AD39),'Corrected energy balance step 1'!AD39,0)</f>
        <v>0</v>
      </c>
      <c r="AE39" s="173">
        <f>IF(ISNUMBER('Corrected energy balance step 1'!AE39),'Corrected energy balance step 1'!AE39,0)</f>
        <v>0</v>
      </c>
      <c r="AF39" s="173">
        <f>IF(ISNUMBER('Corrected energy balance step 1'!AF39),'Corrected energy balance step 1'!AF39,0)</f>
        <v>0</v>
      </c>
      <c r="AG39" s="173">
        <f>IF(ISNUMBER('Corrected energy balance step 1'!AG39),'Corrected energy balance step 1'!AG39,0)</f>
        <v>0</v>
      </c>
      <c r="AH39" s="173">
        <f>IF(ISNUMBER('Corrected energy balance step 1'!AH39),'Corrected energy balance step 1'!AH39,0)</f>
        <v>0</v>
      </c>
      <c r="AI39" s="173">
        <f>IF(ISNUMBER('Corrected energy balance step 1'!AI39),'Corrected energy balance step 1'!AI39,0)</f>
        <v>0</v>
      </c>
      <c r="AJ39" s="173">
        <f>IF(ISNUMBER('Corrected energy balance step 1'!AJ39),'Corrected energy balance step 1'!AJ39,0)</f>
        <v>0</v>
      </c>
      <c r="AK39" s="173">
        <f>IF(ISNUMBER('Corrected energy balance step 1'!AK39),'Corrected energy balance step 1'!AK39,0)</f>
        <v>0</v>
      </c>
      <c r="AL39" s="173">
        <f>IF(ISNUMBER('Corrected energy balance step 1'!AL39),'Corrected energy balance step 1'!AL39,0)</f>
        <v>0</v>
      </c>
      <c r="AM39" s="173">
        <f>IF(ISNUMBER('Corrected energy balance step 1'!AM39),'Corrected energy balance step 1'!AM39,0)</f>
        <v>0</v>
      </c>
      <c r="AN39" s="173">
        <f>IF(ISNUMBER('Corrected energy balance step 1'!AN39),'Corrected energy balance step 1'!AN39,0)</f>
        <v>0</v>
      </c>
      <c r="AO39" s="173">
        <f>IF(ISNUMBER('Corrected energy balance step 1'!AO39),'Corrected energy balance step 1'!AO39,0)</f>
        <v>0</v>
      </c>
      <c r="AP39" s="173">
        <f>IF(ISNUMBER('Corrected energy balance step 1'!AP39),'Corrected energy balance step 1'!AP39,0)</f>
        <v>0</v>
      </c>
      <c r="AQ39" s="173">
        <f>IF(ISNUMBER('Corrected energy balance step 1'!AQ39),'Corrected energy balance step 1'!AQ39,0)</f>
        <v>0</v>
      </c>
      <c r="AR39" s="173">
        <f>IF(ISNUMBER('Corrected energy balance step 1'!AR39),'Corrected energy balance step 1'!AR39,0)</f>
        <v>0</v>
      </c>
      <c r="AS39" s="173">
        <f>IF(ISNUMBER('Corrected energy balance step 1'!AS39),'Corrected energy balance step 1'!AS39,0)</f>
        <v>0</v>
      </c>
      <c r="AT39" s="173">
        <f>IF(ISNUMBER('Corrected energy balance step 1'!AT39),'Corrected energy balance step 1'!AT39,0)</f>
        <v>0</v>
      </c>
      <c r="AU39" s="173">
        <f>IF(ISNUMBER('Corrected energy balance step 1'!AU39),'Corrected energy balance step 1'!AU39,0)</f>
        <v>0</v>
      </c>
      <c r="AV39" s="173">
        <f>IF(ISNUMBER('Corrected energy balance step 1'!AV39),'Corrected energy balance step 1'!AV39,0)</f>
        <v>0</v>
      </c>
      <c r="AW39" s="173">
        <f>IF(ISNUMBER('Corrected energy balance step 1'!AW39),'Corrected energy balance step 1'!AW39,0)</f>
        <v>0</v>
      </c>
      <c r="AX39" s="173">
        <f>IF(ISNUMBER('Corrected energy balance step 1'!AX39),'Corrected energy balance step 1'!AX39,0)</f>
        <v>0</v>
      </c>
      <c r="AY39" s="173">
        <f>IF(ISNUMBER('Corrected energy balance step 1'!AY39),'Corrected energy balance step 1'!AY39,0)</f>
        <v>0</v>
      </c>
      <c r="AZ39" s="173">
        <f>IF(ISNUMBER('Corrected energy balance step 1'!AZ39),'Corrected energy balance step 1'!AZ39,0)</f>
        <v>0</v>
      </c>
      <c r="BA39" s="173">
        <f>IF(ISNUMBER('Corrected energy balance step 1'!BA39),'Corrected energy balance step 1'!BA39,0)</f>
        <v>0</v>
      </c>
      <c r="BB39" s="173">
        <f>IF(ISNUMBER('Corrected energy balance step 1'!BB39),'Corrected energy balance step 1'!BB39,0)</f>
        <v>0</v>
      </c>
      <c r="BC39" s="173">
        <f>IF(ISNUMBER('Corrected energy balance step 1'!BC39),'Corrected energy balance step 1'!BC39,0)</f>
        <v>0</v>
      </c>
      <c r="BD39" s="173">
        <f>IF(ISNUMBER('Corrected energy balance step 1'!BD39),'Corrected energy balance step 1'!BD39,0)</f>
        <v>0</v>
      </c>
      <c r="BE39" s="173">
        <f>IF(ISNUMBER('Corrected energy balance step 1'!BE39),'Corrected energy balance step 1'!BE39,0)</f>
        <v>0</v>
      </c>
      <c r="BF39" s="173">
        <f>IF(ISNUMBER('Corrected energy balance step 1'!BF39),'Corrected energy balance step 1'!BF39,0)</f>
        <v>0</v>
      </c>
      <c r="BG39" s="173">
        <f>IF(ISNUMBER('Corrected energy balance step 1'!BG39),'Corrected energy balance step 1'!BG39,0)</f>
        <v>0</v>
      </c>
      <c r="BH39" s="173">
        <f>IF(ISNUMBER('Corrected energy balance step 1'!BH39),'Corrected energy balance step 1'!BH39,0)</f>
        <v>0</v>
      </c>
      <c r="BI39" s="173">
        <f>IF(ISNUMBER('Corrected energy balance step 1'!BI39),'Corrected energy balance step 1'!BI39,0)</f>
        <v>0</v>
      </c>
      <c r="BJ39" s="173">
        <f>IF(ISNUMBER('Corrected energy balance step 1'!BJ39),'Corrected energy balance step 1'!BJ39,0)</f>
        <v>0</v>
      </c>
      <c r="BK39" s="173">
        <f>IF(ISNUMBER('Corrected energy balance step 1'!BK39),'Corrected energy balance step 1'!BK39,0)</f>
        <v>0</v>
      </c>
      <c r="BL39" s="173">
        <f>IF(ISNUMBER('Corrected energy balance step 1'!BL39),'Corrected energy balance step 1'!BL39,0)</f>
        <v>0</v>
      </c>
      <c r="BM39" s="173">
        <f>IF(ISNUMBER('Corrected energy balance step 1'!BM39),'Corrected energy balance step 1'!BM39,0)</f>
        <v>0</v>
      </c>
      <c r="BN39" s="181">
        <f t="shared" si="58"/>
        <v>0</v>
      </c>
      <c r="BO39" s="174">
        <f>'Corrected energy balance step 1'!BO39</f>
        <v>0</v>
      </c>
    </row>
    <row r="40" spans="2:67" ht="17" thickBot="1">
      <c r="B40" s="44" t="s">
        <v>84</v>
      </c>
      <c r="C40" s="178">
        <f>SUM(C41:C57)</f>
        <v>0</v>
      </c>
      <c r="D40" s="168">
        <f t="shared" ref="D40:BM40" si="59">SUM(D41:D57)</f>
        <v>0</v>
      </c>
      <c r="E40" s="178">
        <f t="shared" si="59"/>
        <v>0</v>
      </c>
      <c r="F40" s="178">
        <f t="shared" si="59"/>
        <v>0</v>
      </c>
      <c r="G40" s="178">
        <f t="shared" si="59"/>
        <v>0</v>
      </c>
      <c r="H40" s="178">
        <f t="shared" si="59"/>
        <v>0</v>
      </c>
      <c r="I40" s="178">
        <f t="shared" si="59"/>
        <v>0</v>
      </c>
      <c r="J40" s="178">
        <f t="shared" si="59"/>
        <v>0</v>
      </c>
      <c r="K40" s="178">
        <f t="shared" si="59"/>
        <v>0</v>
      </c>
      <c r="L40" s="178">
        <f t="shared" si="59"/>
        <v>0</v>
      </c>
      <c r="M40" s="178">
        <f t="shared" si="59"/>
        <v>0</v>
      </c>
      <c r="N40" s="178">
        <f t="shared" si="59"/>
        <v>0</v>
      </c>
      <c r="O40" s="178">
        <f t="shared" si="59"/>
        <v>0</v>
      </c>
      <c r="P40" s="178">
        <f t="shared" si="59"/>
        <v>0</v>
      </c>
      <c r="Q40" s="178">
        <f t="shared" si="59"/>
        <v>0</v>
      </c>
      <c r="R40" s="178">
        <f t="shared" si="59"/>
        <v>0</v>
      </c>
      <c r="S40" s="178">
        <f t="shared" si="59"/>
        <v>0</v>
      </c>
      <c r="T40" s="178">
        <f t="shared" si="59"/>
        <v>0</v>
      </c>
      <c r="U40" s="168">
        <f t="shared" si="59"/>
        <v>0</v>
      </c>
      <c r="V40" s="178">
        <f t="shared" si="59"/>
        <v>0</v>
      </c>
      <c r="W40" s="178">
        <f t="shared" si="59"/>
        <v>0</v>
      </c>
      <c r="X40" s="178">
        <f t="shared" si="59"/>
        <v>0</v>
      </c>
      <c r="Y40" s="178">
        <f t="shared" si="59"/>
        <v>0</v>
      </c>
      <c r="Z40" s="178">
        <f t="shared" si="59"/>
        <v>0</v>
      </c>
      <c r="AA40" s="178">
        <f t="shared" si="59"/>
        <v>0</v>
      </c>
      <c r="AB40" s="178">
        <f t="shared" si="59"/>
        <v>0</v>
      </c>
      <c r="AC40" s="178">
        <f t="shared" si="59"/>
        <v>0</v>
      </c>
      <c r="AD40" s="178">
        <f t="shared" si="59"/>
        <v>0</v>
      </c>
      <c r="AE40" s="178">
        <f t="shared" si="59"/>
        <v>0</v>
      </c>
      <c r="AF40" s="178">
        <f t="shared" si="59"/>
        <v>0</v>
      </c>
      <c r="AG40" s="178">
        <f t="shared" si="59"/>
        <v>0</v>
      </c>
      <c r="AH40" s="178">
        <f t="shared" si="59"/>
        <v>0</v>
      </c>
      <c r="AI40" s="178">
        <f t="shared" si="59"/>
        <v>0</v>
      </c>
      <c r="AJ40" s="178">
        <f t="shared" si="59"/>
        <v>0</v>
      </c>
      <c r="AK40" s="178">
        <f t="shared" si="59"/>
        <v>0</v>
      </c>
      <c r="AL40" s="178">
        <f t="shared" si="59"/>
        <v>0</v>
      </c>
      <c r="AM40" s="178">
        <f t="shared" si="59"/>
        <v>0</v>
      </c>
      <c r="AN40" s="178">
        <f t="shared" si="59"/>
        <v>0</v>
      </c>
      <c r="AO40" s="178">
        <f t="shared" si="59"/>
        <v>0</v>
      </c>
      <c r="AP40" s="178">
        <f t="shared" si="59"/>
        <v>0</v>
      </c>
      <c r="AQ40" s="178">
        <f t="shared" si="59"/>
        <v>0</v>
      </c>
      <c r="AR40" s="178">
        <f t="shared" si="59"/>
        <v>0</v>
      </c>
      <c r="AS40" s="178">
        <f t="shared" si="59"/>
        <v>0</v>
      </c>
      <c r="AT40" s="178">
        <f t="shared" si="59"/>
        <v>0</v>
      </c>
      <c r="AU40" s="178">
        <f t="shared" si="59"/>
        <v>0</v>
      </c>
      <c r="AV40" s="178">
        <f t="shared" si="59"/>
        <v>0</v>
      </c>
      <c r="AW40" s="178">
        <f t="shared" si="59"/>
        <v>0</v>
      </c>
      <c r="AX40" s="178">
        <f t="shared" si="59"/>
        <v>0</v>
      </c>
      <c r="AY40" s="178">
        <f t="shared" si="59"/>
        <v>0</v>
      </c>
      <c r="AZ40" s="178">
        <f t="shared" si="59"/>
        <v>0</v>
      </c>
      <c r="BA40" s="178">
        <f t="shared" si="59"/>
        <v>0</v>
      </c>
      <c r="BB40" s="178">
        <f t="shared" si="59"/>
        <v>0</v>
      </c>
      <c r="BC40" s="178">
        <f t="shared" si="59"/>
        <v>0</v>
      </c>
      <c r="BD40" s="178">
        <f t="shared" si="59"/>
        <v>0</v>
      </c>
      <c r="BE40" s="178">
        <f t="shared" si="59"/>
        <v>0</v>
      </c>
      <c r="BF40" s="178">
        <f t="shared" si="59"/>
        <v>0</v>
      </c>
      <c r="BG40" s="178">
        <f t="shared" si="59"/>
        <v>0</v>
      </c>
      <c r="BH40" s="178">
        <f t="shared" si="59"/>
        <v>0</v>
      </c>
      <c r="BI40" s="178">
        <f t="shared" si="59"/>
        <v>0</v>
      </c>
      <c r="BJ40" s="178">
        <f t="shared" si="59"/>
        <v>0</v>
      </c>
      <c r="BK40" s="178">
        <f t="shared" si="59"/>
        <v>0</v>
      </c>
      <c r="BL40" s="178">
        <f t="shared" si="59"/>
        <v>0</v>
      </c>
      <c r="BM40" s="178">
        <f t="shared" si="59"/>
        <v>0</v>
      </c>
      <c r="BN40" s="179">
        <f>SUM(C40:BM40)</f>
        <v>0</v>
      </c>
      <c r="BO40" s="180">
        <f>'Corrected energy balance step 1'!BO40</f>
        <v>0</v>
      </c>
    </row>
    <row r="41" spans="2:67">
      <c r="B41" s="36" t="s">
        <v>85</v>
      </c>
      <c r="C41" s="173">
        <f>IF(ISNUMBER('Corrected energy balance step 1'!C41),'Corrected energy balance step 1'!C41,0)</f>
        <v>0</v>
      </c>
      <c r="D41" s="173">
        <f>IF(ISNUMBER('Corrected energy balance step 1'!D41),'Corrected energy balance step 1'!D41,0)</f>
        <v>0</v>
      </c>
      <c r="E41" s="173">
        <f>IF(ISNUMBER('Corrected energy balance step 1'!E41),'Corrected energy balance step 1'!E41,0)</f>
        <v>0</v>
      </c>
      <c r="F41" s="173">
        <f>IF(ISNUMBER('Corrected energy balance step 1'!F41),'Corrected energy balance step 1'!F41,0)</f>
        <v>0</v>
      </c>
      <c r="G41" s="173">
        <f>IF(ISNUMBER('Corrected energy balance step 1'!G41),'Corrected energy balance step 1'!G41,0)</f>
        <v>0</v>
      </c>
      <c r="H41" s="173">
        <f>IF(ISNUMBER('Corrected energy balance step 1'!H41),'Corrected energy balance step 1'!H41,0)</f>
        <v>0</v>
      </c>
      <c r="I41" s="173">
        <f>IF(ISNUMBER('Corrected energy balance step 1'!I41),'Corrected energy balance step 1'!I41,0)</f>
        <v>0</v>
      </c>
      <c r="J41" s="173">
        <f>IF(ISNUMBER('Corrected energy balance step 1'!J41),'Corrected energy balance step 1'!J41,0)</f>
        <v>0</v>
      </c>
      <c r="K41" s="173">
        <f>IF(ISNUMBER('Corrected energy balance step 1'!K41),'Corrected energy balance step 1'!K41,0)</f>
        <v>0</v>
      </c>
      <c r="L41" s="173">
        <f>IF(ISNUMBER('Corrected energy balance step 1'!L41),'Corrected energy balance step 1'!L41,0)</f>
        <v>0</v>
      </c>
      <c r="M41" s="173">
        <f>IF(ISNUMBER('Corrected energy balance step 1'!M41),'Corrected energy balance step 1'!M41,0)</f>
        <v>0</v>
      </c>
      <c r="N41" s="173">
        <f>IF(ISNUMBER('Corrected energy balance step 1'!N41),'Corrected energy balance step 1'!N41,0)</f>
        <v>0</v>
      </c>
      <c r="O41" s="173">
        <f>IF(ISNUMBER('Corrected energy balance step 1'!O41),'Corrected energy balance step 1'!O41,0)</f>
        <v>0</v>
      </c>
      <c r="P41" s="173">
        <f>IF(ISNUMBER('Corrected energy balance step 1'!P41),'Corrected energy balance step 1'!P41,0)</f>
        <v>0</v>
      </c>
      <c r="Q41" s="173">
        <f>IF(ISNUMBER('Corrected energy balance step 1'!Q41),'Corrected energy balance step 1'!Q41,0)</f>
        <v>0</v>
      </c>
      <c r="R41" s="173">
        <f>IF(ISNUMBER('Corrected energy balance step 1'!R41),'Corrected energy balance step 1'!R41,0)</f>
        <v>0</v>
      </c>
      <c r="S41" s="173">
        <f>IF(ISNUMBER('Corrected energy balance step 1'!S41),'Corrected energy balance step 1'!S41,0)</f>
        <v>0</v>
      </c>
      <c r="T41" s="173">
        <f>IF(ISNUMBER('Corrected energy balance step 1'!T41),'Corrected energy balance step 1'!T41,0)</f>
        <v>0</v>
      </c>
      <c r="U41" s="173">
        <f>IF(ISNUMBER('Corrected energy balance step 1'!U41),'Corrected energy balance step 1'!U41,0)</f>
        <v>0</v>
      </c>
      <c r="V41" s="173">
        <f>IF(ISNUMBER('Corrected energy balance step 1'!V41),'Corrected energy balance step 1'!V41,0)</f>
        <v>0</v>
      </c>
      <c r="W41" s="173">
        <f>IF(ISNUMBER('Corrected energy balance step 1'!W41),'Corrected energy balance step 1'!W41,0)</f>
        <v>0</v>
      </c>
      <c r="X41" s="173">
        <f>IF(ISNUMBER('Corrected energy balance step 1'!X41),'Corrected energy balance step 1'!X41,0)</f>
        <v>0</v>
      </c>
      <c r="Y41" s="173">
        <f>IF(ISNUMBER('Corrected energy balance step 1'!Y41),'Corrected energy balance step 1'!Y41,0)</f>
        <v>0</v>
      </c>
      <c r="Z41" s="173">
        <f>IF(ISNUMBER('Corrected energy balance step 1'!Z41),'Corrected energy balance step 1'!Z41,0)</f>
        <v>0</v>
      </c>
      <c r="AA41" s="173">
        <f>IF(ISNUMBER('Corrected energy balance step 1'!AA41),'Corrected energy balance step 1'!AA41,0)</f>
        <v>0</v>
      </c>
      <c r="AB41" s="173">
        <f>IF(ISNUMBER('Corrected energy balance step 1'!AB41),'Corrected energy balance step 1'!AB41,0)</f>
        <v>0</v>
      </c>
      <c r="AC41" s="173">
        <f>IF(ISNUMBER('Corrected energy balance step 1'!AC41),'Corrected energy balance step 1'!AC41,0)</f>
        <v>0</v>
      </c>
      <c r="AD41" s="173">
        <f>IF(ISNUMBER('Corrected energy balance step 1'!AD41),'Corrected energy balance step 1'!AD41,0)</f>
        <v>0</v>
      </c>
      <c r="AE41" s="173">
        <f>IF(ISNUMBER('Corrected energy balance step 1'!AE41),'Corrected energy balance step 1'!AE41,0)</f>
        <v>0</v>
      </c>
      <c r="AF41" s="173">
        <f>IF(ISNUMBER('Corrected energy balance step 1'!AF41),'Corrected energy balance step 1'!AF41,0)</f>
        <v>0</v>
      </c>
      <c r="AG41" s="173">
        <f>IF(ISNUMBER('Corrected energy balance step 1'!AG41),'Corrected energy balance step 1'!AG41,0)</f>
        <v>0</v>
      </c>
      <c r="AH41" s="173">
        <f>IF(ISNUMBER('Corrected energy balance step 1'!AH41),'Corrected energy balance step 1'!AH41,0)</f>
        <v>0</v>
      </c>
      <c r="AI41" s="173">
        <f>IF(ISNUMBER('Corrected energy balance step 1'!AI41),'Corrected energy balance step 1'!AI41,0)</f>
        <v>0</v>
      </c>
      <c r="AJ41" s="173">
        <f>IF(ISNUMBER('Corrected energy balance step 1'!AJ41),'Corrected energy balance step 1'!AJ41,0)</f>
        <v>0</v>
      </c>
      <c r="AK41" s="173">
        <f>IF(ISNUMBER('Corrected energy balance step 1'!AK41),'Corrected energy balance step 1'!AK41,0)</f>
        <v>0</v>
      </c>
      <c r="AL41" s="173">
        <f>IF(ISNUMBER('Corrected energy balance step 1'!AL41),'Corrected energy balance step 1'!AL41,0)</f>
        <v>0</v>
      </c>
      <c r="AM41" s="173">
        <f>IF(ISNUMBER('Corrected energy balance step 1'!AM41),'Corrected energy balance step 1'!AM41,0)</f>
        <v>0</v>
      </c>
      <c r="AN41" s="173">
        <f>IF(ISNUMBER('Corrected energy balance step 1'!AN41),'Corrected energy balance step 1'!AN41,0)</f>
        <v>0</v>
      </c>
      <c r="AO41" s="173">
        <f>IF(ISNUMBER('Corrected energy balance step 1'!AO41),'Corrected energy balance step 1'!AO41,0)</f>
        <v>0</v>
      </c>
      <c r="AP41" s="173">
        <f>IF(ISNUMBER('Corrected energy balance step 1'!AP41),'Corrected energy balance step 1'!AP41,0)</f>
        <v>0</v>
      </c>
      <c r="AQ41" s="173">
        <f>IF(ISNUMBER('Corrected energy balance step 1'!AQ41),'Corrected energy balance step 1'!AQ41,0)</f>
        <v>0</v>
      </c>
      <c r="AR41" s="173">
        <f>IF(ISNUMBER('Corrected energy balance step 1'!AR41),'Corrected energy balance step 1'!AR41,0)</f>
        <v>0</v>
      </c>
      <c r="AS41" s="173">
        <f>IF(ISNUMBER('Corrected energy balance step 1'!AS41),'Corrected energy balance step 1'!AS41,0)</f>
        <v>0</v>
      </c>
      <c r="AT41" s="173">
        <f>IF(ISNUMBER('Corrected energy balance step 1'!AT41),'Corrected energy balance step 1'!AT41,0)</f>
        <v>0</v>
      </c>
      <c r="AU41" s="173">
        <f>IF(ISNUMBER('Corrected energy balance step 1'!AU41),'Corrected energy balance step 1'!AU41,0)</f>
        <v>0</v>
      </c>
      <c r="AV41" s="173">
        <f>IF(ISNUMBER('Corrected energy balance step 1'!AV41),'Corrected energy balance step 1'!AV41,0)</f>
        <v>0</v>
      </c>
      <c r="AW41" s="173">
        <f>IF(ISNUMBER('Corrected energy balance step 1'!AW41),'Corrected energy balance step 1'!AW41,0)</f>
        <v>0</v>
      </c>
      <c r="AX41" s="173">
        <f>IF(ISNUMBER('Corrected energy balance step 1'!AX41),'Corrected energy balance step 1'!AX41,0)</f>
        <v>0</v>
      </c>
      <c r="AY41" s="173">
        <f>IF(ISNUMBER('Corrected energy balance step 1'!AY41),'Corrected energy balance step 1'!AY41,0)</f>
        <v>0</v>
      </c>
      <c r="AZ41" s="173">
        <f>IF(ISNUMBER('Corrected energy balance step 1'!AZ41),'Corrected energy balance step 1'!AZ41,0)</f>
        <v>0</v>
      </c>
      <c r="BA41" s="173">
        <f>IF(ISNUMBER('Corrected energy balance step 1'!BA41),'Corrected energy balance step 1'!BA41,0)</f>
        <v>0</v>
      </c>
      <c r="BB41" s="173">
        <f>IF(ISNUMBER('Corrected energy balance step 1'!BB41),'Corrected energy balance step 1'!BB41,0)</f>
        <v>0</v>
      </c>
      <c r="BC41" s="173">
        <f>IF(ISNUMBER('Corrected energy balance step 1'!BC41),'Corrected energy balance step 1'!BC41,0)</f>
        <v>0</v>
      </c>
      <c r="BD41" s="173">
        <f>IF(ISNUMBER('Corrected energy balance step 1'!BD41),'Corrected energy balance step 1'!BD41,0)</f>
        <v>0</v>
      </c>
      <c r="BE41" s="173">
        <f>IF(ISNUMBER('Corrected energy balance step 1'!BE41),'Corrected energy balance step 1'!BE41,0)</f>
        <v>0</v>
      </c>
      <c r="BF41" s="173">
        <f>IF(ISNUMBER('Corrected energy balance step 1'!BF41),'Corrected energy balance step 1'!BF41,0)</f>
        <v>0</v>
      </c>
      <c r="BG41" s="173">
        <f>IF(ISNUMBER('Corrected energy balance step 1'!BG41),'Corrected energy balance step 1'!BG41,0)</f>
        <v>0</v>
      </c>
      <c r="BH41" s="173">
        <f>IF(ISNUMBER('Corrected energy balance step 1'!BH41),'Corrected energy balance step 1'!BH41,0)</f>
        <v>0</v>
      </c>
      <c r="BI41" s="173">
        <f>IF(ISNUMBER('Corrected energy balance step 1'!BI41),'Corrected energy balance step 1'!BI41,0)</f>
        <v>0</v>
      </c>
      <c r="BJ41" s="173">
        <f>IF(ISNUMBER('Corrected energy balance step 1'!BJ41),'Corrected energy balance step 1'!BJ41,0)</f>
        <v>0</v>
      </c>
      <c r="BK41" s="173">
        <f>IF(ISNUMBER('Corrected energy balance step 1'!BK41),'Corrected energy balance step 1'!BK41,0)</f>
        <v>0</v>
      </c>
      <c r="BL41" s="173">
        <f>IF(ISNUMBER('Corrected energy balance step 1'!BL41),'Corrected energy balance step 1'!BL41,0)</f>
        <v>0</v>
      </c>
      <c r="BM41" s="173">
        <f>IF(ISNUMBER('Corrected energy balance step 1'!BM41),'Corrected energy balance step 1'!BM41,0)</f>
        <v>0</v>
      </c>
      <c r="BN41" s="171">
        <f>SUM(C41:BM41)</f>
        <v>0</v>
      </c>
      <c r="BO41" s="177">
        <f>'Corrected energy balance step 1'!BO41</f>
        <v>0</v>
      </c>
    </row>
    <row r="42" spans="2:67">
      <c r="B42" s="36" t="s">
        <v>86</v>
      </c>
      <c r="C42" s="173">
        <f>IF(ISNUMBER('Corrected energy balance step 1'!C42),'Corrected energy balance step 1'!C42,0)</f>
        <v>0</v>
      </c>
      <c r="D42" s="173">
        <f>IF(ISNUMBER('Corrected energy balance step 1'!D42),'Corrected energy balance step 1'!D42,0)</f>
        <v>0</v>
      </c>
      <c r="E42" s="173">
        <f>IF(ISNUMBER('Corrected energy balance step 1'!E42),'Corrected energy balance step 1'!E42,0)</f>
        <v>0</v>
      </c>
      <c r="F42" s="173">
        <f>IF(ISNUMBER('Corrected energy balance step 1'!F42),'Corrected energy balance step 1'!F42,0)</f>
        <v>0</v>
      </c>
      <c r="G42" s="173">
        <f>IF(ISNUMBER('Corrected energy balance step 1'!G42),'Corrected energy balance step 1'!G42,0)</f>
        <v>0</v>
      </c>
      <c r="H42" s="173">
        <f>IF(ISNUMBER('Corrected energy balance step 1'!H42),'Corrected energy balance step 1'!H42,0)</f>
        <v>0</v>
      </c>
      <c r="I42" s="173">
        <f>IF(ISNUMBER('Corrected energy balance step 1'!I42),'Corrected energy balance step 1'!I42,0)</f>
        <v>0</v>
      </c>
      <c r="J42" s="173">
        <f>IF(ISNUMBER('Corrected energy balance step 1'!J42),'Corrected energy balance step 1'!J42,0)</f>
        <v>0</v>
      </c>
      <c r="K42" s="173">
        <f>IF(ISNUMBER('Corrected energy balance step 1'!K42),'Corrected energy balance step 1'!K42,0)</f>
        <v>0</v>
      </c>
      <c r="L42" s="173">
        <f>IF(ISNUMBER('Corrected energy balance step 1'!L42),'Corrected energy balance step 1'!L42,0)</f>
        <v>0</v>
      </c>
      <c r="M42" s="173">
        <f>IF(ISNUMBER('Corrected energy balance step 1'!M42),'Corrected energy balance step 1'!M42,0)</f>
        <v>0</v>
      </c>
      <c r="N42" s="173">
        <f>IF(ISNUMBER('Corrected energy balance step 1'!N42),'Corrected energy balance step 1'!N42,0)</f>
        <v>0</v>
      </c>
      <c r="O42" s="173">
        <f>IF(ISNUMBER('Corrected energy balance step 1'!O42),'Corrected energy balance step 1'!O42,0)</f>
        <v>0</v>
      </c>
      <c r="P42" s="173">
        <f>IF(ISNUMBER('Corrected energy balance step 1'!P42),'Corrected energy balance step 1'!P42,0)</f>
        <v>0</v>
      </c>
      <c r="Q42" s="173">
        <f>IF(ISNUMBER('Corrected energy balance step 1'!Q42),'Corrected energy balance step 1'!Q42,0)</f>
        <v>0</v>
      </c>
      <c r="R42" s="173">
        <f>IF(ISNUMBER('Corrected energy balance step 1'!R42),'Corrected energy balance step 1'!R42,0)</f>
        <v>0</v>
      </c>
      <c r="S42" s="173">
        <f>IF(ISNUMBER('Corrected energy balance step 1'!S42),'Corrected energy balance step 1'!S42,0)</f>
        <v>0</v>
      </c>
      <c r="T42" s="173">
        <f>IF(ISNUMBER('Corrected energy balance step 1'!T42),'Corrected energy balance step 1'!T42,0)</f>
        <v>0</v>
      </c>
      <c r="U42" s="173">
        <f>IF(ISNUMBER('Corrected energy balance step 1'!U42),'Corrected energy balance step 1'!U42,0)</f>
        <v>0</v>
      </c>
      <c r="V42" s="173">
        <f>IF(ISNUMBER('Corrected energy balance step 1'!V42),'Corrected energy balance step 1'!V42,0)</f>
        <v>0</v>
      </c>
      <c r="W42" s="173">
        <f>IF(ISNUMBER('Corrected energy balance step 1'!W42),'Corrected energy balance step 1'!W42,0)</f>
        <v>0</v>
      </c>
      <c r="X42" s="173">
        <f>IF(ISNUMBER('Corrected energy balance step 1'!X42),'Corrected energy balance step 1'!X42,0)</f>
        <v>0</v>
      </c>
      <c r="Y42" s="173">
        <f>IF(ISNUMBER('Corrected energy balance step 1'!Y42),'Corrected energy balance step 1'!Y42,0)</f>
        <v>0</v>
      </c>
      <c r="Z42" s="173">
        <f>IF(ISNUMBER('Corrected energy balance step 1'!Z42),'Corrected energy balance step 1'!Z42,0)</f>
        <v>0</v>
      </c>
      <c r="AA42" s="173">
        <f>IF(ISNUMBER('Corrected energy balance step 1'!AA42),'Corrected energy balance step 1'!AA42,0)</f>
        <v>0</v>
      </c>
      <c r="AB42" s="173">
        <f>IF(ISNUMBER('Corrected energy balance step 1'!AB42),'Corrected energy balance step 1'!AB42,0)</f>
        <v>0</v>
      </c>
      <c r="AC42" s="173">
        <f>IF(ISNUMBER('Corrected energy balance step 1'!AC42),'Corrected energy balance step 1'!AC42,0)</f>
        <v>0</v>
      </c>
      <c r="AD42" s="173">
        <f>IF(ISNUMBER('Corrected energy balance step 1'!AD42),'Corrected energy balance step 1'!AD42,0)</f>
        <v>0</v>
      </c>
      <c r="AE42" s="173">
        <f>IF(ISNUMBER('Corrected energy balance step 1'!AE42),'Corrected energy balance step 1'!AE42,0)</f>
        <v>0</v>
      </c>
      <c r="AF42" s="173">
        <f>IF(ISNUMBER('Corrected energy balance step 1'!AF42),'Corrected energy balance step 1'!AF42,0)</f>
        <v>0</v>
      </c>
      <c r="AG42" s="173">
        <f>IF(ISNUMBER('Corrected energy balance step 1'!AG42),'Corrected energy balance step 1'!AG42,0)</f>
        <v>0</v>
      </c>
      <c r="AH42" s="173">
        <f>IF(ISNUMBER('Corrected energy balance step 1'!AH42),'Corrected energy balance step 1'!AH42,0)</f>
        <v>0</v>
      </c>
      <c r="AI42" s="173">
        <f>IF(ISNUMBER('Corrected energy balance step 1'!AI42),'Corrected energy balance step 1'!AI42,0)</f>
        <v>0</v>
      </c>
      <c r="AJ42" s="173">
        <f>IF(ISNUMBER('Corrected energy balance step 1'!AJ42),'Corrected energy balance step 1'!AJ42,0)</f>
        <v>0</v>
      </c>
      <c r="AK42" s="173">
        <f>IF(ISNUMBER('Corrected energy balance step 1'!AK42),'Corrected energy balance step 1'!AK42,0)</f>
        <v>0</v>
      </c>
      <c r="AL42" s="173">
        <f>IF(ISNUMBER('Corrected energy balance step 1'!AL42),'Corrected energy balance step 1'!AL42,0)</f>
        <v>0</v>
      </c>
      <c r="AM42" s="173">
        <f>IF(ISNUMBER('Corrected energy balance step 1'!AM42),'Corrected energy balance step 1'!AM42,0)</f>
        <v>0</v>
      </c>
      <c r="AN42" s="173">
        <f>IF(ISNUMBER('Corrected energy balance step 1'!AN42),'Corrected energy balance step 1'!AN42,0)</f>
        <v>0</v>
      </c>
      <c r="AO42" s="173">
        <f>IF(ISNUMBER('Corrected energy balance step 1'!AO42),'Corrected energy balance step 1'!AO42,0)</f>
        <v>0</v>
      </c>
      <c r="AP42" s="173">
        <f>IF(ISNUMBER('Corrected energy balance step 1'!AP42),'Corrected energy balance step 1'!AP42,0)</f>
        <v>0</v>
      </c>
      <c r="AQ42" s="173">
        <f>IF(ISNUMBER('Corrected energy balance step 1'!AQ42),'Corrected energy balance step 1'!AQ42,0)</f>
        <v>0</v>
      </c>
      <c r="AR42" s="173">
        <f>IF(ISNUMBER('Corrected energy balance step 1'!AR42),'Corrected energy balance step 1'!AR42,0)</f>
        <v>0</v>
      </c>
      <c r="AS42" s="173">
        <f>IF(ISNUMBER('Corrected energy balance step 1'!AS42),'Corrected energy balance step 1'!AS42,0)</f>
        <v>0</v>
      </c>
      <c r="AT42" s="173">
        <f>IF(ISNUMBER('Corrected energy balance step 1'!AT42),'Corrected energy balance step 1'!AT42,0)</f>
        <v>0</v>
      </c>
      <c r="AU42" s="173">
        <f>IF(ISNUMBER('Corrected energy balance step 1'!AU42),'Corrected energy balance step 1'!AU42,0)</f>
        <v>0</v>
      </c>
      <c r="AV42" s="173">
        <f>IF(ISNUMBER('Corrected energy balance step 1'!AV42),'Corrected energy balance step 1'!AV42,0)</f>
        <v>0</v>
      </c>
      <c r="AW42" s="173">
        <f>IF(ISNUMBER('Corrected energy balance step 1'!AW42),'Corrected energy balance step 1'!AW42,0)</f>
        <v>0</v>
      </c>
      <c r="AX42" s="173">
        <f>IF(ISNUMBER('Corrected energy balance step 1'!AX42),'Corrected energy balance step 1'!AX42,0)</f>
        <v>0</v>
      </c>
      <c r="AY42" s="173">
        <f>IF(ISNUMBER('Corrected energy balance step 1'!AY42),'Corrected energy balance step 1'!AY42,0)</f>
        <v>0</v>
      </c>
      <c r="AZ42" s="173">
        <f>IF(ISNUMBER('Corrected energy balance step 1'!AZ42),'Corrected energy balance step 1'!AZ42,0)</f>
        <v>0</v>
      </c>
      <c r="BA42" s="173">
        <f>IF(ISNUMBER('Corrected energy balance step 1'!BA42),'Corrected energy balance step 1'!BA42,0)</f>
        <v>0</v>
      </c>
      <c r="BB42" s="173">
        <f>IF(ISNUMBER('Corrected energy balance step 1'!BB42),'Corrected energy balance step 1'!BB42,0)</f>
        <v>0</v>
      </c>
      <c r="BC42" s="173">
        <f>IF(ISNUMBER('Corrected energy balance step 1'!BC42),'Corrected energy balance step 1'!BC42,0)</f>
        <v>0</v>
      </c>
      <c r="BD42" s="173">
        <f>IF(ISNUMBER('Corrected energy balance step 1'!BD42),'Corrected energy balance step 1'!BD42,0)</f>
        <v>0</v>
      </c>
      <c r="BE42" s="173">
        <f>IF(ISNUMBER('Corrected energy balance step 1'!BE42),'Corrected energy balance step 1'!BE42,0)</f>
        <v>0</v>
      </c>
      <c r="BF42" s="173">
        <f>IF(ISNUMBER('Corrected energy balance step 1'!BF42),'Corrected energy balance step 1'!BF42,0)</f>
        <v>0</v>
      </c>
      <c r="BG42" s="173">
        <f>IF(ISNUMBER('Corrected energy balance step 1'!BG42),'Corrected energy balance step 1'!BG42,0)</f>
        <v>0</v>
      </c>
      <c r="BH42" s="173">
        <f>IF(ISNUMBER('Corrected energy balance step 1'!BH42),'Corrected energy balance step 1'!BH42,0)</f>
        <v>0</v>
      </c>
      <c r="BI42" s="173">
        <f>IF(ISNUMBER('Corrected energy balance step 1'!BI42),'Corrected energy balance step 1'!BI42,0)</f>
        <v>0</v>
      </c>
      <c r="BJ42" s="173">
        <f>IF(ISNUMBER('Corrected energy balance step 1'!BJ42),'Corrected energy balance step 1'!BJ42,0)</f>
        <v>0</v>
      </c>
      <c r="BK42" s="173">
        <f>IF(ISNUMBER('Corrected energy balance step 1'!BK42),'Corrected energy balance step 1'!BK42,0)</f>
        <v>0</v>
      </c>
      <c r="BL42" s="173">
        <f>IF(ISNUMBER('Corrected energy balance step 1'!BL42),'Corrected energy balance step 1'!BL42,0)</f>
        <v>0</v>
      </c>
      <c r="BM42" s="173">
        <f>IF(ISNUMBER('Corrected energy balance step 1'!BM42),'Corrected energy balance step 1'!BM42,0)</f>
        <v>0</v>
      </c>
      <c r="BN42" s="171">
        <f t="shared" ref="BN42:BN91" si="60">SUM(C42:BM42)</f>
        <v>0</v>
      </c>
      <c r="BO42" s="177">
        <f>'Corrected energy balance step 1'!BO42</f>
        <v>0</v>
      </c>
    </row>
    <row r="43" spans="2:67">
      <c r="B43" s="36" t="s">
        <v>72</v>
      </c>
      <c r="C43" s="173">
        <f>IF(ISNUMBER('Corrected energy balance step 1'!C43),'Corrected energy balance step 1'!C43,0)</f>
        <v>0</v>
      </c>
      <c r="D43" s="173">
        <f>IF(ISNUMBER('Corrected energy balance step 1'!D43),'Corrected energy balance step 1'!D43,0)</f>
        <v>0</v>
      </c>
      <c r="E43" s="173">
        <f>IF(ISNUMBER('Corrected energy balance step 1'!E43),'Corrected energy balance step 1'!E43,0)</f>
        <v>0</v>
      </c>
      <c r="F43" s="173">
        <f>IF(ISNUMBER('Corrected energy balance step 1'!F43),'Corrected energy balance step 1'!F43,0)</f>
        <v>0</v>
      </c>
      <c r="G43" s="173">
        <f>IF(ISNUMBER('Corrected energy balance step 1'!G43),'Corrected energy balance step 1'!G43,0)</f>
        <v>0</v>
      </c>
      <c r="H43" s="173">
        <f>IF(ISNUMBER('Corrected energy balance step 1'!H43),'Corrected energy balance step 1'!H43,0)</f>
        <v>0</v>
      </c>
      <c r="I43" s="173">
        <f>IF(ISNUMBER('Corrected energy balance step 1'!I43),'Corrected energy balance step 1'!I43,0)</f>
        <v>0</v>
      </c>
      <c r="J43" s="173">
        <f>IF(ISNUMBER('Corrected energy balance step 1'!J43),'Corrected energy balance step 1'!J43,0)</f>
        <v>0</v>
      </c>
      <c r="K43" s="173">
        <f>IF(ISNUMBER('Corrected energy balance step 1'!K43),'Corrected energy balance step 1'!K43,0)</f>
        <v>0</v>
      </c>
      <c r="L43" s="173">
        <f>IF(ISNUMBER('Corrected energy balance step 1'!L43),'Corrected energy balance step 1'!L43,0)</f>
        <v>0</v>
      </c>
      <c r="M43" s="173">
        <f>IF(ISNUMBER('Corrected energy balance step 1'!M43),'Corrected energy balance step 1'!M43,0)</f>
        <v>0</v>
      </c>
      <c r="N43" s="173">
        <f>IF(ISNUMBER('Corrected energy balance step 1'!N43),'Corrected energy balance step 1'!N43,0)</f>
        <v>0</v>
      </c>
      <c r="O43" s="173">
        <f>IF(ISNUMBER('Corrected energy balance step 1'!O43),'Corrected energy balance step 1'!O43,0)</f>
        <v>0</v>
      </c>
      <c r="P43" s="173">
        <f>IF(ISNUMBER('Corrected energy balance step 1'!P43),'Corrected energy balance step 1'!P43,0)</f>
        <v>0</v>
      </c>
      <c r="Q43" s="173">
        <f>IF(ISNUMBER('Corrected energy balance step 1'!Q43),'Corrected energy balance step 1'!Q43,0)</f>
        <v>0</v>
      </c>
      <c r="R43" s="173">
        <f>IF(ISNUMBER('Corrected energy balance step 1'!R43),'Corrected energy balance step 1'!R43,0)</f>
        <v>0</v>
      </c>
      <c r="S43" s="173">
        <f>IF(ISNUMBER('Corrected energy balance step 1'!S43),'Corrected energy balance step 1'!S43,0)</f>
        <v>0</v>
      </c>
      <c r="T43" s="173">
        <f>IF(ISNUMBER('Corrected energy balance step 1'!T43),'Corrected energy balance step 1'!T43,0)</f>
        <v>0</v>
      </c>
      <c r="U43" s="173">
        <f>IF(ISNUMBER('Corrected energy balance step 1'!U43),'Corrected energy balance step 1'!U43,0)</f>
        <v>0</v>
      </c>
      <c r="V43" s="173">
        <f>IF(ISNUMBER('Corrected energy balance step 1'!V43),'Corrected energy balance step 1'!V43,0)</f>
        <v>0</v>
      </c>
      <c r="W43" s="173">
        <f>IF(ISNUMBER('Corrected energy balance step 1'!W43),'Corrected energy balance step 1'!W43,0)</f>
        <v>0</v>
      </c>
      <c r="X43" s="173">
        <f>IF(ISNUMBER('Corrected energy balance step 1'!X43),'Corrected energy balance step 1'!X43,0)</f>
        <v>0</v>
      </c>
      <c r="Y43" s="173">
        <f>IF(ISNUMBER('Corrected energy balance step 1'!Y43),'Corrected energy balance step 1'!Y43,0)</f>
        <v>0</v>
      </c>
      <c r="Z43" s="173">
        <f>IF(ISNUMBER('Corrected energy balance step 1'!Z43),'Corrected energy balance step 1'!Z43,0)</f>
        <v>0</v>
      </c>
      <c r="AA43" s="173">
        <f>IF(ISNUMBER('Corrected energy balance step 1'!AA43),'Corrected energy balance step 1'!AA43,0)</f>
        <v>0</v>
      </c>
      <c r="AB43" s="173">
        <f>IF(ISNUMBER('Corrected energy balance step 1'!AB43),'Corrected energy balance step 1'!AB43,0)</f>
        <v>0</v>
      </c>
      <c r="AC43" s="173">
        <f>IF(ISNUMBER('Corrected energy balance step 1'!AC43),'Corrected energy balance step 1'!AC43,0)</f>
        <v>0</v>
      </c>
      <c r="AD43" s="173">
        <f>IF(ISNUMBER('Corrected energy balance step 1'!AD43),'Corrected energy balance step 1'!AD43,0)</f>
        <v>0</v>
      </c>
      <c r="AE43" s="173">
        <f>IF(ISNUMBER('Corrected energy balance step 1'!AE43),'Corrected energy balance step 1'!AE43,0)</f>
        <v>0</v>
      </c>
      <c r="AF43" s="173">
        <f>IF(ISNUMBER('Corrected energy balance step 1'!AF43),'Corrected energy balance step 1'!AF43,0)</f>
        <v>0</v>
      </c>
      <c r="AG43" s="173">
        <f>IF(ISNUMBER('Corrected energy balance step 1'!AG43),'Corrected energy balance step 1'!AG43,0)</f>
        <v>0</v>
      </c>
      <c r="AH43" s="173">
        <f>IF(ISNUMBER('Corrected energy balance step 1'!AH43),'Corrected energy balance step 1'!AH43,0)</f>
        <v>0</v>
      </c>
      <c r="AI43" s="173">
        <f>IF(ISNUMBER('Corrected energy balance step 1'!AI43),'Corrected energy balance step 1'!AI43,0)</f>
        <v>0</v>
      </c>
      <c r="AJ43" s="173">
        <f>IF(ISNUMBER('Corrected energy balance step 1'!AJ43),'Corrected energy balance step 1'!AJ43,0)</f>
        <v>0</v>
      </c>
      <c r="AK43" s="173">
        <f>IF(ISNUMBER('Corrected energy balance step 1'!AK43),'Corrected energy balance step 1'!AK43,0)</f>
        <v>0</v>
      </c>
      <c r="AL43" s="173">
        <f>IF(ISNUMBER('Corrected energy balance step 1'!AL43),'Corrected energy balance step 1'!AL43,0)</f>
        <v>0</v>
      </c>
      <c r="AM43" s="173">
        <f>IF(ISNUMBER('Corrected energy balance step 1'!AM43),'Corrected energy balance step 1'!AM43,0)</f>
        <v>0</v>
      </c>
      <c r="AN43" s="173">
        <f>IF(ISNUMBER('Corrected energy balance step 1'!AN43),'Corrected energy balance step 1'!AN43,0)</f>
        <v>0</v>
      </c>
      <c r="AO43" s="173">
        <f>IF(ISNUMBER('Corrected energy balance step 1'!AO43),'Corrected energy balance step 1'!AO43,0)</f>
        <v>0</v>
      </c>
      <c r="AP43" s="173">
        <f>IF(ISNUMBER('Corrected energy balance step 1'!AP43),'Corrected energy balance step 1'!AP43,0)</f>
        <v>0</v>
      </c>
      <c r="AQ43" s="173">
        <f>IF(ISNUMBER('Corrected energy balance step 1'!AQ43),'Corrected energy balance step 1'!AQ43,0)</f>
        <v>0</v>
      </c>
      <c r="AR43" s="173">
        <f>IF(ISNUMBER('Corrected energy balance step 1'!AR43),'Corrected energy balance step 1'!AR43,0)</f>
        <v>0</v>
      </c>
      <c r="AS43" s="173">
        <f>IF(ISNUMBER('Corrected energy balance step 1'!AS43),'Corrected energy balance step 1'!AS43,0)</f>
        <v>0</v>
      </c>
      <c r="AT43" s="173">
        <f>IF(ISNUMBER('Corrected energy balance step 1'!AT43),'Corrected energy balance step 1'!AT43,0)</f>
        <v>0</v>
      </c>
      <c r="AU43" s="173">
        <f>IF(ISNUMBER('Corrected energy balance step 1'!AU43),'Corrected energy balance step 1'!AU43,0)</f>
        <v>0</v>
      </c>
      <c r="AV43" s="173">
        <f>IF(ISNUMBER('Corrected energy balance step 1'!AV43),'Corrected energy balance step 1'!AV43,0)</f>
        <v>0</v>
      </c>
      <c r="AW43" s="173">
        <f>IF(ISNUMBER('Corrected energy balance step 1'!AW43),'Corrected energy balance step 1'!AW43,0)</f>
        <v>0</v>
      </c>
      <c r="AX43" s="173">
        <f>IF(ISNUMBER('Corrected energy balance step 1'!AX43),'Corrected energy balance step 1'!AX43,0)</f>
        <v>0</v>
      </c>
      <c r="AY43" s="173">
        <f>IF(ISNUMBER('Corrected energy balance step 1'!AY43),'Corrected energy balance step 1'!AY43,0)</f>
        <v>0</v>
      </c>
      <c r="AZ43" s="173">
        <f>IF(ISNUMBER('Corrected energy balance step 1'!AZ43),'Corrected energy balance step 1'!AZ43,0)</f>
        <v>0</v>
      </c>
      <c r="BA43" s="173">
        <f>IF(ISNUMBER('Corrected energy balance step 1'!BA43),'Corrected energy balance step 1'!BA43,0)</f>
        <v>0</v>
      </c>
      <c r="BB43" s="173">
        <f>IF(ISNUMBER('Corrected energy balance step 1'!BB43),'Corrected energy balance step 1'!BB43,0)</f>
        <v>0</v>
      </c>
      <c r="BC43" s="173">
        <f>IF(ISNUMBER('Corrected energy balance step 1'!BC43),'Corrected energy balance step 1'!BC43,0)</f>
        <v>0</v>
      </c>
      <c r="BD43" s="173">
        <f>IF(ISNUMBER('Corrected energy balance step 1'!BD43),'Corrected energy balance step 1'!BD43,0)</f>
        <v>0</v>
      </c>
      <c r="BE43" s="173">
        <f>IF(ISNUMBER('Corrected energy balance step 1'!BE43),'Corrected energy balance step 1'!BE43,0)</f>
        <v>0</v>
      </c>
      <c r="BF43" s="173">
        <f>IF(ISNUMBER('Corrected energy balance step 1'!BF43),'Corrected energy balance step 1'!BF43,0)</f>
        <v>0</v>
      </c>
      <c r="BG43" s="173">
        <f>IF(ISNUMBER('Corrected energy balance step 1'!BG43),'Corrected energy balance step 1'!BG43,0)</f>
        <v>0</v>
      </c>
      <c r="BH43" s="173">
        <f>IF(ISNUMBER('Corrected energy balance step 1'!BH43),'Corrected energy balance step 1'!BH43,0)</f>
        <v>0</v>
      </c>
      <c r="BI43" s="173">
        <f>IF(ISNUMBER('Corrected energy balance step 1'!BI43),'Corrected energy balance step 1'!BI43,0)</f>
        <v>0</v>
      </c>
      <c r="BJ43" s="173">
        <f>IF(ISNUMBER('Corrected energy balance step 1'!BJ43),'Corrected energy balance step 1'!BJ43,0)</f>
        <v>0</v>
      </c>
      <c r="BK43" s="173">
        <f>IF(ISNUMBER('Corrected energy balance step 1'!BK43),'Corrected energy balance step 1'!BK43,0)</f>
        <v>0</v>
      </c>
      <c r="BL43" s="173">
        <f>IF(ISNUMBER('Corrected energy balance step 1'!BL43),'Corrected energy balance step 1'!BL43,0)</f>
        <v>0</v>
      </c>
      <c r="BM43" s="173">
        <f>IF(ISNUMBER('Corrected energy balance step 1'!BM43),'Corrected energy balance step 1'!BM43,0)</f>
        <v>0</v>
      </c>
      <c r="BN43" s="171">
        <f t="shared" si="60"/>
        <v>0</v>
      </c>
      <c r="BO43" s="177">
        <f>'Corrected energy balance step 1'!BO43</f>
        <v>0</v>
      </c>
    </row>
    <row r="44" spans="2:67">
      <c r="B44" s="36" t="s">
        <v>73</v>
      </c>
      <c r="C44" s="173">
        <f>IF(ISNUMBER('Corrected energy balance step 1'!C44),'Corrected energy balance step 1'!C44,0)</f>
        <v>0</v>
      </c>
      <c r="D44" s="173">
        <f>IF(ISNUMBER('Corrected energy balance step 1'!D44),'Corrected energy balance step 1'!D44,0)</f>
        <v>0</v>
      </c>
      <c r="E44" s="173">
        <f>IF(ISNUMBER('Corrected energy balance step 1'!E44),'Corrected energy balance step 1'!E44,0)</f>
        <v>0</v>
      </c>
      <c r="F44" s="173">
        <f>IF(ISNUMBER('Corrected energy balance step 1'!F44),'Corrected energy balance step 1'!F44,0)</f>
        <v>0</v>
      </c>
      <c r="G44" s="173">
        <f>IF(ISNUMBER('Corrected energy balance step 1'!G44),'Corrected energy balance step 1'!G44,0)</f>
        <v>0</v>
      </c>
      <c r="H44" s="173">
        <f>IF(ISNUMBER('Corrected energy balance step 1'!H44),'Corrected energy balance step 1'!H44,0)</f>
        <v>0</v>
      </c>
      <c r="I44" s="173">
        <f>IF(ISNUMBER('Corrected energy balance step 1'!I44),'Corrected energy balance step 1'!I44,0)</f>
        <v>0</v>
      </c>
      <c r="J44" s="173">
        <f>IF(ISNUMBER('Corrected energy balance step 1'!J44),'Corrected energy balance step 1'!J44,0)</f>
        <v>0</v>
      </c>
      <c r="K44" s="173">
        <f>IF(ISNUMBER('Corrected energy balance step 1'!K44),'Corrected energy balance step 1'!K44,0)</f>
        <v>0</v>
      </c>
      <c r="L44" s="173">
        <f>IF(ISNUMBER('Corrected energy balance step 1'!L44),'Corrected energy balance step 1'!L44,0)</f>
        <v>0</v>
      </c>
      <c r="M44" s="173">
        <f>IF(ISNUMBER('Corrected energy balance step 1'!M44),'Corrected energy balance step 1'!M44,0)</f>
        <v>0</v>
      </c>
      <c r="N44" s="173">
        <f>IF(ISNUMBER('Corrected energy balance step 1'!N44),'Corrected energy balance step 1'!N44,0)</f>
        <v>0</v>
      </c>
      <c r="O44" s="173">
        <f>IF(ISNUMBER('Corrected energy balance step 1'!O44),'Corrected energy balance step 1'!O44,0)</f>
        <v>0</v>
      </c>
      <c r="P44" s="173">
        <f>IF(ISNUMBER('Corrected energy balance step 1'!P44),'Corrected energy balance step 1'!P44,0)</f>
        <v>0</v>
      </c>
      <c r="Q44" s="173">
        <f>IF(ISNUMBER('Corrected energy balance step 1'!Q44),'Corrected energy balance step 1'!Q44,0)</f>
        <v>0</v>
      </c>
      <c r="R44" s="173">
        <f>IF(ISNUMBER('Corrected energy balance step 1'!R44),'Corrected energy balance step 1'!R44,0)</f>
        <v>0</v>
      </c>
      <c r="S44" s="173">
        <f>IF(ISNUMBER('Corrected energy balance step 1'!S44),'Corrected energy balance step 1'!S44,0)</f>
        <v>0</v>
      </c>
      <c r="T44" s="173">
        <f>IF(ISNUMBER('Corrected energy balance step 1'!T44),'Corrected energy balance step 1'!T44,0)</f>
        <v>0</v>
      </c>
      <c r="U44" s="173">
        <f>IF(ISNUMBER('Corrected energy balance step 1'!U44),'Corrected energy balance step 1'!U44,0)</f>
        <v>0</v>
      </c>
      <c r="V44" s="173">
        <f>IF(ISNUMBER('Corrected energy balance step 1'!V44),'Corrected energy balance step 1'!V44,0)</f>
        <v>0</v>
      </c>
      <c r="W44" s="173">
        <f>IF(ISNUMBER('Corrected energy balance step 1'!W44),'Corrected energy balance step 1'!W44,0)</f>
        <v>0</v>
      </c>
      <c r="X44" s="173">
        <f>IF(ISNUMBER('Corrected energy balance step 1'!X44),'Corrected energy balance step 1'!X44,0)</f>
        <v>0</v>
      </c>
      <c r="Y44" s="173">
        <f>IF(ISNUMBER('Corrected energy balance step 1'!Y44),'Corrected energy balance step 1'!Y44,0)</f>
        <v>0</v>
      </c>
      <c r="Z44" s="173">
        <f>IF(ISNUMBER('Corrected energy balance step 1'!Z44),'Corrected energy balance step 1'!Z44,0)</f>
        <v>0</v>
      </c>
      <c r="AA44" s="173">
        <f>IF(ISNUMBER('Corrected energy balance step 1'!AA44),'Corrected energy balance step 1'!AA44,0)</f>
        <v>0</v>
      </c>
      <c r="AB44" s="173">
        <f>IF(ISNUMBER('Corrected energy balance step 1'!AB44),'Corrected energy balance step 1'!AB44,0)</f>
        <v>0</v>
      </c>
      <c r="AC44" s="173">
        <f>IF(ISNUMBER('Corrected energy balance step 1'!AC44),'Corrected energy balance step 1'!AC44,0)</f>
        <v>0</v>
      </c>
      <c r="AD44" s="173">
        <f>IF(ISNUMBER('Corrected energy balance step 1'!AD44),'Corrected energy balance step 1'!AD44,0)</f>
        <v>0</v>
      </c>
      <c r="AE44" s="173">
        <f>IF(ISNUMBER('Corrected energy balance step 1'!AE44),'Corrected energy balance step 1'!AE44,0)</f>
        <v>0</v>
      </c>
      <c r="AF44" s="173">
        <f>IF(ISNUMBER('Corrected energy balance step 1'!AF44),'Corrected energy balance step 1'!AF44,0)</f>
        <v>0</v>
      </c>
      <c r="AG44" s="173">
        <f>IF(ISNUMBER('Corrected energy balance step 1'!AG44),'Corrected energy balance step 1'!AG44,0)</f>
        <v>0</v>
      </c>
      <c r="AH44" s="173">
        <f>IF(ISNUMBER('Corrected energy balance step 1'!AH44),'Corrected energy balance step 1'!AH44,0)</f>
        <v>0</v>
      </c>
      <c r="AI44" s="173">
        <f>IF(ISNUMBER('Corrected energy balance step 1'!AI44),'Corrected energy balance step 1'!AI44,0)</f>
        <v>0</v>
      </c>
      <c r="AJ44" s="173">
        <f>IF(ISNUMBER('Corrected energy balance step 1'!AJ44),'Corrected energy balance step 1'!AJ44,0)</f>
        <v>0</v>
      </c>
      <c r="AK44" s="173">
        <f>IF(ISNUMBER('Corrected energy balance step 1'!AK44),'Corrected energy balance step 1'!AK44,0)</f>
        <v>0</v>
      </c>
      <c r="AL44" s="173">
        <f>IF(ISNUMBER('Corrected energy balance step 1'!AL44),'Corrected energy balance step 1'!AL44,0)</f>
        <v>0</v>
      </c>
      <c r="AM44" s="173">
        <f>IF(ISNUMBER('Corrected energy balance step 1'!AM44),'Corrected energy balance step 1'!AM44,0)</f>
        <v>0</v>
      </c>
      <c r="AN44" s="173">
        <f>IF(ISNUMBER('Corrected energy balance step 1'!AN44),'Corrected energy balance step 1'!AN44,0)</f>
        <v>0</v>
      </c>
      <c r="AO44" s="173">
        <f>IF(ISNUMBER('Corrected energy balance step 1'!AO44),'Corrected energy balance step 1'!AO44,0)</f>
        <v>0</v>
      </c>
      <c r="AP44" s="173">
        <f>IF(ISNUMBER('Corrected energy balance step 1'!AP44),'Corrected energy balance step 1'!AP44,0)</f>
        <v>0</v>
      </c>
      <c r="AQ44" s="173">
        <f>IF(ISNUMBER('Corrected energy balance step 1'!AQ44),'Corrected energy balance step 1'!AQ44,0)</f>
        <v>0</v>
      </c>
      <c r="AR44" s="173">
        <f>IF(ISNUMBER('Corrected energy balance step 1'!AR44),'Corrected energy balance step 1'!AR44,0)</f>
        <v>0</v>
      </c>
      <c r="AS44" s="173">
        <f>IF(ISNUMBER('Corrected energy balance step 1'!AS44),'Corrected energy balance step 1'!AS44,0)</f>
        <v>0</v>
      </c>
      <c r="AT44" s="173">
        <f>IF(ISNUMBER('Corrected energy balance step 1'!AT44),'Corrected energy balance step 1'!AT44,0)</f>
        <v>0</v>
      </c>
      <c r="AU44" s="173">
        <f>IF(ISNUMBER('Corrected energy balance step 1'!AU44),'Corrected energy balance step 1'!AU44,0)</f>
        <v>0</v>
      </c>
      <c r="AV44" s="173">
        <f>IF(ISNUMBER('Corrected energy balance step 1'!AV44),'Corrected energy balance step 1'!AV44,0)</f>
        <v>0</v>
      </c>
      <c r="AW44" s="173">
        <f>IF(ISNUMBER('Corrected energy balance step 1'!AW44),'Corrected energy balance step 1'!AW44,0)</f>
        <v>0</v>
      </c>
      <c r="AX44" s="173">
        <f>IF(ISNUMBER('Corrected energy balance step 1'!AX44),'Corrected energy balance step 1'!AX44,0)</f>
        <v>0</v>
      </c>
      <c r="AY44" s="173">
        <f>IF(ISNUMBER('Corrected energy balance step 1'!AY44),'Corrected energy balance step 1'!AY44,0)</f>
        <v>0</v>
      </c>
      <c r="AZ44" s="173">
        <f>IF(ISNUMBER('Corrected energy balance step 1'!AZ44),'Corrected energy balance step 1'!AZ44,0)</f>
        <v>0</v>
      </c>
      <c r="BA44" s="173">
        <f>IF(ISNUMBER('Corrected energy balance step 1'!BA44),'Corrected energy balance step 1'!BA44,0)</f>
        <v>0</v>
      </c>
      <c r="BB44" s="173">
        <f>IF(ISNUMBER('Corrected energy balance step 1'!BB44),'Corrected energy balance step 1'!BB44,0)</f>
        <v>0</v>
      </c>
      <c r="BC44" s="173">
        <f>IF(ISNUMBER('Corrected energy balance step 1'!BC44),'Corrected energy balance step 1'!BC44,0)</f>
        <v>0</v>
      </c>
      <c r="BD44" s="173">
        <f>IF(ISNUMBER('Corrected energy balance step 1'!BD44),'Corrected energy balance step 1'!BD44,0)</f>
        <v>0</v>
      </c>
      <c r="BE44" s="173">
        <f>IF(ISNUMBER('Corrected energy balance step 1'!BE44),'Corrected energy balance step 1'!BE44,0)</f>
        <v>0</v>
      </c>
      <c r="BF44" s="173">
        <f>IF(ISNUMBER('Corrected energy balance step 1'!BF44),'Corrected energy balance step 1'!BF44,0)</f>
        <v>0</v>
      </c>
      <c r="BG44" s="173">
        <f>IF(ISNUMBER('Corrected energy balance step 1'!BG44),'Corrected energy balance step 1'!BG44,0)</f>
        <v>0</v>
      </c>
      <c r="BH44" s="173">
        <f>IF(ISNUMBER('Corrected energy balance step 1'!BH44),'Corrected energy balance step 1'!BH44,0)</f>
        <v>0</v>
      </c>
      <c r="BI44" s="173">
        <f>IF(ISNUMBER('Corrected energy balance step 1'!BI44),'Corrected energy balance step 1'!BI44,0)</f>
        <v>0</v>
      </c>
      <c r="BJ44" s="173">
        <f>IF(ISNUMBER('Corrected energy balance step 1'!BJ44),'Corrected energy balance step 1'!BJ44,0)</f>
        <v>0</v>
      </c>
      <c r="BK44" s="173">
        <f>IF(ISNUMBER('Corrected energy balance step 1'!BK44),'Corrected energy balance step 1'!BK44,0)</f>
        <v>0</v>
      </c>
      <c r="BL44" s="173">
        <f>IF(ISNUMBER('Corrected energy balance step 1'!BL44),'Corrected energy balance step 1'!BL44,0)</f>
        <v>0</v>
      </c>
      <c r="BM44" s="173">
        <f>IF(ISNUMBER('Corrected energy balance step 1'!BM44),'Corrected energy balance step 1'!BM44,0)</f>
        <v>0</v>
      </c>
      <c r="BN44" s="171">
        <f t="shared" si="60"/>
        <v>0</v>
      </c>
      <c r="BO44" s="177">
        <f>'Corrected energy balance step 1'!BO44</f>
        <v>0</v>
      </c>
    </row>
    <row r="45" spans="2:67">
      <c r="B45" s="36" t="s">
        <v>87</v>
      </c>
      <c r="C45" s="173">
        <f>IF(ISNUMBER('Corrected energy balance step 1'!C45),'Corrected energy balance step 1'!C45,0)</f>
        <v>0</v>
      </c>
      <c r="D45" s="173">
        <f>IF(ISNUMBER('Corrected energy balance step 1'!D45),'Corrected energy balance step 1'!D45,0)</f>
        <v>0</v>
      </c>
      <c r="E45" s="173">
        <f>IF(ISNUMBER('Corrected energy balance step 1'!E45),'Corrected energy balance step 1'!E45,0)</f>
        <v>0</v>
      </c>
      <c r="F45" s="173">
        <f>IF(ISNUMBER('Corrected energy balance step 1'!F45),'Corrected energy balance step 1'!F45,0)</f>
        <v>0</v>
      </c>
      <c r="G45" s="173">
        <f>IF(ISNUMBER('Corrected energy balance step 1'!G45),'Corrected energy balance step 1'!G45,0)</f>
        <v>0</v>
      </c>
      <c r="H45" s="173">
        <f>IF(ISNUMBER('Corrected energy balance step 1'!H45),'Corrected energy balance step 1'!H45,0)</f>
        <v>0</v>
      </c>
      <c r="I45" s="173">
        <f>IF(ISNUMBER('Corrected energy balance step 1'!I45),'Corrected energy balance step 1'!I45,0)</f>
        <v>0</v>
      </c>
      <c r="J45" s="173">
        <f>IF(ISNUMBER('Corrected energy balance step 1'!J45),'Corrected energy balance step 1'!J45,0)</f>
        <v>0</v>
      </c>
      <c r="K45" s="173">
        <f>IF(ISNUMBER('Corrected energy balance step 1'!K45),'Corrected energy balance step 1'!K45,0)</f>
        <v>0</v>
      </c>
      <c r="L45" s="173">
        <f>IF(ISNUMBER('Corrected energy balance step 1'!L45),'Corrected energy balance step 1'!L45,0)</f>
        <v>0</v>
      </c>
      <c r="M45" s="173">
        <f>IF(ISNUMBER('Corrected energy balance step 1'!M45),'Corrected energy balance step 1'!M45,0)</f>
        <v>0</v>
      </c>
      <c r="N45" s="173">
        <f>IF(ISNUMBER('Corrected energy balance step 1'!N45),'Corrected energy balance step 1'!N45,0)</f>
        <v>0</v>
      </c>
      <c r="O45" s="173">
        <f>IF(ISNUMBER('Corrected energy balance step 1'!O45),'Corrected energy balance step 1'!O45,0)</f>
        <v>0</v>
      </c>
      <c r="P45" s="173">
        <f>IF(ISNUMBER('Corrected energy balance step 1'!P45),'Corrected energy balance step 1'!P45,0)</f>
        <v>0</v>
      </c>
      <c r="Q45" s="173">
        <f>IF(ISNUMBER('Corrected energy balance step 1'!Q45),'Corrected energy balance step 1'!Q45,0)</f>
        <v>0</v>
      </c>
      <c r="R45" s="173">
        <f>IF(ISNUMBER('Corrected energy balance step 1'!R45),'Corrected energy balance step 1'!R45,0)</f>
        <v>0</v>
      </c>
      <c r="S45" s="173">
        <f>IF(ISNUMBER('Corrected energy balance step 1'!S45),'Corrected energy balance step 1'!S45,0)</f>
        <v>0</v>
      </c>
      <c r="T45" s="173">
        <f>IF(ISNUMBER('Corrected energy balance step 1'!T45),'Corrected energy balance step 1'!T45,0)</f>
        <v>0</v>
      </c>
      <c r="U45" s="173">
        <f>IF(ISNUMBER('Corrected energy balance step 1'!U45),'Corrected energy balance step 1'!U45,0)</f>
        <v>0</v>
      </c>
      <c r="V45" s="173">
        <f>IF(ISNUMBER('Corrected energy balance step 1'!V45),'Corrected energy balance step 1'!V45,0)</f>
        <v>0</v>
      </c>
      <c r="W45" s="173">
        <f>IF(ISNUMBER('Corrected energy balance step 1'!W45),'Corrected energy balance step 1'!W45,0)</f>
        <v>0</v>
      </c>
      <c r="X45" s="173">
        <f>IF(ISNUMBER('Corrected energy balance step 1'!X45),'Corrected energy balance step 1'!X45,0)</f>
        <v>0</v>
      </c>
      <c r="Y45" s="173">
        <f>IF(ISNUMBER('Corrected energy balance step 1'!Y45),'Corrected energy balance step 1'!Y45,0)</f>
        <v>0</v>
      </c>
      <c r="Z45" s="173">
        <f>IF(ISNUMBER('Corrected energy balance step 1'!Z45),'Corrected energy balance step 1'!Z45,0)</f>
        <v>0</v>
      </c>
      <c r="AA45" s="173">
        <f>IF(ISNUMBER('Corrected energy balance step 1'!AA45),'Corrected energy balance step 1'!AA45,0)</f>
        <v>0</v>
      </c>
      <c r="AB45" s="173">
        <f>IF(ISNUMBER('Corrected energy balance step 1'!AB45),'Corrected energy balance step 1'!AB45,0)</f>
        <v>0</v>
      </c>
      <c r="AC45" s="173">
        <f>IF(ISNUMBER('Corrected energy balance step 1'!AC45),'Corrected energy balance step 1'!AC45,0)</f>
        <v>0</v>
      </c>
      <c r="AD45" s="173">
        <f>IF(ISNUMBER('Corrected energy balance step 1'!AD45),'Corrected energy balance step 1'!AD45,0)</f>
        <v>0</v>
      </c>
      <c r="AE45" s="173">
        <f>IF(ISNUMBER('Corrected energy balance step 1'!AE45),'Corrected energy balance step 1'!AE45,0)</f>
        <v>0</v>
      </c>
      <c r="AF45" s="173">
        <f>IF(ISNUMBER('Corrected energy balance step 1'!AF45),'Corrected energy balance step 1'!AF45,0)</f>
        <v>0</v>
      </c>
      <c r="AG45" s="173">
        <f>IF(ISNUMBER('Corrected energy balance step 1'!AG45),'Corrected energy balance step 1'!AG45,0)</f>
        <v>0</v>
      </c>
      <c r="AH45" s="173">
        <f>IF(ISNUMBER('Corrected energy balance step 1'!AH45),'Corrected energy balance step 1'!AH45,0)</f>
        <v>0</v>
      </c>
      <c r="AI45" s="173">
        <f>IF(ISNUMBER('Corrected energy balance step 1'!AI45),'Corrected energy balance step 1'!AI45,0)</f>
        <v>0</v>
      </c>
      <c r="AJ45" s="173">
        <f>IF(ISNUMBER('Corrected energy balance step 1'!AJ45),'Corrected energy balance step 1'!AJ45,0)</f>
        <v>0</v>
      </c>
      <c r="AK45" s="173">
        <f>IF(ISNUMBER('Corrected energy balance step 1'!AK45),'Corrected energy balance step 1'!AK45,0)</f>
        <v>0</v>
      </c>
      <c r="AL45" s="173">
        <f>IF(ISNUMBER('Corrected energy balance step 1'!AL45),'Corrected energy balance step 1'!AL45,0)</f>
        <v>0</v>
      </c>
      <c r="AM45" s="173">
        <f>IF(ISNUMBER('Corrected energy balance step 1'!AM45),'Corrected energy balance step 1'!AM45,0)</f>
        <v>0</v>
      </c>
      <c r="AN45" s="173">
        <f>IF(ISNUMBER('Corrected energy balance step 1'!AN45),'Corrected energy balance step 1'!AN45,0)</f>
        <v>0</v>
      </c>
      <c r="AO45" s="173">
        <f>IF(ISNUMBER('Corrected energy balance step 1'!AO45),'Corrected energy balance step 1'!AO45,0)</f>
        <v>0</v>
      </c>
      <c r="AP45" s="173">
        <f>IF(ISNUMBER('Corrected energy balance step 1'!AP45),'Corrected energy balance step 1'!AP45,0)</f>
        <v>0</v>
      </c>
      <c r="AQ45" s="173">
        <f>IF(ISNUMBER('Corrected energy balance step 1'!AQ45),'Corrected energy balance step 1'!AQ45,0)</f>
        <v>0</v>
      </c>
      <c r="AR45" s="173">
        <f>IF(ISNUMBER('Corrected energy balance step 1'!AR45),'Corrected energy balance step 1'!AR45,0)</f>
        <v>0</v>
      </c>
      <c r="AS45" s="173">
        <f>IF(ISNUMBER('Corrected energy balance step 1'!AS45),'Corrected energy balance step 1'!AS45,0)</f>
        <v>0</v>
      </c>
      <c r="AT45" s="173">
        <f>IF(ISNUMBER('Corrected energy balance step 1'!AT45),'Corrected energy balance step 1'!AT45,0)</f>
        <v>0</v>
      </c>
      <c r="AU45" s="173">
        <f>IF(ISNUMBER('Corrected energy balance step 1'!AU45),'Corrected energy balance step 1'!AU45,0)</f>
        <v>0</v>
      </c>
      <c r="AV45" s="173">
        <f>IF(ISNUMBER('Corrected energy balance step 1'!AV45),'Corrected energy balance step 1'!AV45,0)</f>
        <v>0</v>
      </c>
      <c r="AW45" s="173">
        <f>IF(ISNUMBER('Corrected energy balance step 1'!AW45),'Corrected energy balance step 1'!AW45,0)</f>
        <v>0</v>
      </c>
      <c r="AX45" s="173">
        <f>IF(ISNUMBER('Corrected energy balance step 1'!AX45),'Corrected energy balance step 1'!AX45,0)</f>
        <v>0</v>
      </c>
      <c r="AY45" s="173">
        <f>IF(ISNUMBER('Corrected energy balance step 1'!AY45),'Corrected energy balance step 1'!AY45,0)</f>
        <v>0</v>
      </c>
      <c r="AZ45" s="173">
        <f>IF(ISNUMBER('Corrected energy balance step 1'!AZ45),'Corrected energy balance step 1'!AZ45,0)</f>
        <v>0</v>
      </c>
      <c r="BA45" s="173">
        <f>IF(ISNUMBER('Corrected energy balance step 1'!BA45),'Corrected energy balance step 1'!BA45,0)</f>
        <v>0</v>
      </c>
      <c r="BB45" s="173">
        <f>IF(ISNUMBER('Corrected energy balance step 1'!BB45),'Corrected energy balance step 1'!BB45,0)</f>
        <v>0</v>
      </c>
      <c r="BC45" s="173">
        <f>IF(ISNUMBER('Corrected energy balance step 1'!BC45),'Corrected energy balance step 1'!BC45,0)</f>
        <v>0</v>
      </c>
      <c r="BD45" s="173">
        <f>IF(ISNUMBER('Corrected energy balance step 1'!BD45),'Corrected energy balance step 1'!BD45,0)</f>
        <v>0</v>
      </c>
      <c r="BE45" s="173">
        <f>IF(ISNUMBER('Corrected energy balance step 1'!BE45),'Corrected energy balance step 1'!BE45,0)</f>
        <v>0</v>
      </c>
      <c r="BF45" s="173">
        <f>IF(ISNUMBER('Corrected energy balance step 1'!BF45),'Corrected energy balance step 1'!BF45,0)</f>
        <v>0</v>
      </c>
      <c r="BG45" s="173">
        <f>IF(ISNUMBER('Corrected energy balance step 1'!BG45),'Corrected energy balance step 1'!BG45,0)</f>
        <v>0</v>
      </c>
      <c r="BH45" s="173">
        <f>IF(ISNUMBER('Corrected energy balance step 1'!BH45),'Corrected energy balance step 1'!BH45,0)</f>
        <v>0</v>
      </c>
      <c r="BI45" s="173">
        <f>IF(ISNUMBER('Corrected energy balance step 1'!BI45),'Corrected energy balance step 1'!BI45,0)</f>
        <v>0</v>
      </c>
      <c r="BJ45" s="173">
        <f>IF(ISNUMBER('Corrected energy balance step 1'!BJ45),'Corrected energy balance step 1'!BJ45,0)</f>
        <v>0</v>
      </c>
      <c r="BK45" s="173">
        <f>IF(ISNUMBER('Corrected energy balance step 1'!BK45),'Corrected energy balance step 1'!BK45,0)</f>
        <v>0</v>
      </c>
      <c r="BL45" s="173">
        <f>IF(ISNUMBER('Corrected energy balance step 1'!BL45),'Corrected energy balance step 1'!BL45,0)</f>
        <v>0</v>
      </c>
      <c r="BM45" s="173">
        <f>IF(ISNUMBER('Corrected energy balance step 1'!BM45),'Corrected energy balance step 1'!BM45,0)</f>
        <v>0</v>
      </c>
      <c r="BN45" s="171">
        <f t="shared" si="60"/>
        <v>0</v>
      </c>
      <c r="BO45" s="177">
        <f>'Corrected energy balance step 1'!BO45</f>
        <v>0</v>
      </c>
    </row>
    <row r="46" spans="2:67">
      <c r="B46" s="36" t="s">
        <v>74</v>
      </c>
      <c r="C46" s="173">
        <f>IF(ISNUMBER('Corrected energy balance step 1'!C46),'Corrected energy balance step 1'!C46,0)</f>
        <v>0</v>
      </c>
      <c r="D46" s="173">
        <f>IF(ISNUMBER('Corrected energy balance step 1'!D46),'Corrected energy balance step 1'!D46,0)</f>
        <v>0</v>
      </c>
      <c r="E46" s="173">
        <f>IF(ISNUMBER('Corrected energy balance step 1'!E46),'Corrected energy balance step 1'!E46,0)</f>
        <v>0</v>
      </c>
      <c r="F46" s="173">
        <f>IF(ISNUMBER('Corrected energy balance step 1'!F46),'Corrected energy balance step 1'!F46,0)</f>
        <v>0</v>
      </c>
      <c r="G46" s="173">
        <f>IF(ISNUMBER('Corrected energy balance step 1'!G46),'Corrected energy balance step 1'!G46,0)</f>
        <v>0</v>
      </c>
      <c r="H46" s="173">
        <f>IF(ISNUMBER('Corrected energy balance step 1'!H46),'Corrected energy balance step 1'!H46,0)</f>
        <v>0</v>
      </c>
      <c r="I46" s="173">
        <f>IF(ISNUMBER('Corrected energy balance step 1'!I46),'Corrected energy balance step 1'!I46,0)</f>
        <v>0</v>
      </c>
      <c r="J46" s="173">
        <f>IF(ISNUMBER('Corrected energy balance step 1'!J46),'Corrected energy balance step 1'!J46,0)</f>
        <v>0</v>
      </c>
      <c r="K46" s="173">
        <f>IF(ISNUMBER('Corrected energy balance step 1'!K46),'Corrected energy balance step 1'!K46,0)</f>
        <v>0</v>
      </c>
      <c r="L46" s="173">
        <f>IF(ISNUMBER('Corrected energy balance step 1'!L46),'Corrected energy balance step 1'!L46,0)</f>
        <v>0</v>
      </c>
      <c r="M46" s="173">
        <f>IF(ISNUMBER('Corrected energy balance step 1'!M46),'Corrected energy balance step 1'!M46,0)</f>
        <v>0</v>
      </c>
      <c r="N46" s="173">
        <f>IF(ISNUMBER('Corrected energy balance step 1'!N46),'Corrected energy balance step 1'!N46,0)</f>
        <v>0</v>
      </c>
      <c r="O46" s="173">
        <f>IF(ISNUMBER('Corrected energy balance step 1'!O46),'Corrected energy balance step 1'!O46,0)</f>
        <v>0</v>
      </c>
      <c r="P46" s="173">
        <f>IF(ISNUMBER('Corrected energy balance step 1'!P46),'Corrected energy balance step 1'!P46,0)</f>
        <v>0</v>
      </c>
      <c r="Q46" s="173">
        <f>IF(ISNUMBER('Corrected energy balance step 1'!Q46),'Corrected energy balance step 1'!Q46,0)</f>
        <v>0</v>
      </c>
      <c r="R46" s="173">
        <f>IF(ISNUMBER('Corrected energy balance step 1'!R46),'Corrected energy balance step 1'!R46,0)</f>
        <v>0</v>
      </c>
      <c r="S46" s="173">
        <f>IF(ISNUMBER('Corrected energy balance step 1'!S46),'Corrected energy balance step 1'!S46,0)</f>
        <v>0</v>
      </c>
      <c r="T46" s="173">
        <f>IF(ISNUMBER('Corrected energy balance step 1'!T46),'Corrected energy balance step 1'!T46,0)</f>
        <v>0</v>
      </c>
      <c r="U46" s="173">
        <f>IF(ISNUMBER('Corrected energy balance step 1'!U46),'Corrected energy balance step 1'!U46,0)</f>
        <v>0</v>
      </c>
      <c r="V46" s="173">
        <f>IF(ISNUMBER('Corrected energy balance step 1'!V46),'Corrected energy balance step 1'!V46,0)</f>
        <v>0</v>
      </c>
      <c r="W46" s="173">
        <f>IF(ISNUMBER('Corrected energy balance step 1'!W46),'Corrected energy balance step 1'!W46,0)</f>
        <v>0</v>
      </c>
      <c r="X46" s="173">
        <f>IF(ISNUMBER('Corrected energy balance step 1'!X46),'Corrected energy balance step 1'!X46,0)</f>
        <v>0</v>
      </c>
      <c r="Y46" s="173">
        <f>IF(ISNUMBER('Corrected energy balance step 1'!Y46),'Corrected energy balance step 1'!Y46,0)</f>
        <v>0</v>
      </c>
      <c r="Z46" s="173">
        <f>IF(ISNUMBER('Corrected energy balance step 1'!Z46),'Corrected energy balance step 1'!Z46,0)</f>
        <v>0</v>
      </c>
      <c r="AA46" s="173">
        <f>IF(ISNUMBER('Corrected energy balance step 1'!AA46),'Corrected energy balance step 1'!AA46,0)</f>
        <v>0</v>
      </c>
      <c r="AB46" s="173">
        <f>IF(ISNUMBER('Corrected energy balance step 1'!AB46),'Corrected energy balance step 1'!AB46,0)</f>
        <v>0</v>
      </c>
      <c r="AC46" s="173">
        <f>IF(ISNUMBER('Corrected energy balance step 1'!AC46),'Corrected energy balance step 1'!AC46,0)</f>
        <v>0</v>
      </c>
      <c r="AD46" s="173">
        <f>IF(ISNUMBER('Corrected energy balance step 1'!AD46),'Corrected energy balance step 1'!AD46,0)</f>
        <v>0</v>
      </c>
      <c r="AE46" s="173">
        <f>IF(ISNUMBER('Corrected energy balance step 1'!AE46),'Corrected energy balance step 1'!AE46,0)</f>
        <v>0</v>
      </c>
      <c r="AF46" s="173">
        <f>IF(ISNUMBER('Corrected energy balance step 1'!AF46),'Corrected energy balance step 1'!AF46,0)</f>
        <v>0</v>
      </c>
      <c r="AG46" s="173">
        <f>IF(ISNUMBER('Corrected energy balance step 1'!AG46),'Corrected energy balance step 1'!AG46,0)</f>
        <v>0</v>
      </c>
      <c r="AH46" s="173">
        <f>IF(ISNUMBER('Corrected energy balance step 1'!AH46),'Corrected energy balance step 1'!AH46,0)</f>
        <v>0</v>
      </c>
      <c r="AI46" s="173">
        <f>IF(ISNUMBER('Corrected energy balance step 1'!AI46),'Corrected energy balance step 1'!AI46,0)</f>
        <v>0</v>
      </c>
      <c r="AJ46" s="173">
        <f>IF(ISNUMBER('Corrected energy balance step 1'!AJ46),'Corrected energy balance step 1'!AJ46,0)</f>
        <v>0</v>
      </c>
      <c r="AK46" s="173">
        <f>IF(ISNUMBER('Corrected energy balance step 1'!AK46),'Corrected energy balance step 1'!AK46,0)</f>
        <v>0</v>
      </c>
      <c r="AL46" s="173">
        <f>IF(ISNUMBER('Corrected energy balance step 1'!AL46),'Corrected energy balance step 1'!AL46,0)</f>
        <v>0</v>
      </c>
      <c r="AM46" s="173">
        <f>IF(ISNUMBER('Corrected energy balance step 1'!AM46),'Corrected energy balance step 1'!AM46,0)</f>
        <v>0</v>
      </c>
      <c r="AN46" s="173">
        <f>IF(ISNUMBER('Corrected energy balance step 1'!AN46),'Corrected energy balance step 1'!AN46,0)</f>
        <v>0</v>
      </c>
      <c r="AO46" s="173">
        <f>IF(ISNUMBER('Corrected energy balance step 1'!AO46),'Corrected energy balance step 1'!AO46,0)</f>
        <v>0</v>
      </c>
      <c r="AP46" s="173">
        <f>IF(ISNUMBER('Corrected energy balance step 1'!AP46),'Corrected energy balance step 1'!AP46,0)</f>
        <v>0</v>
      </c>
      <c r="AQ46" s="173">
        <f>IF(ISNUMBER('Corrected energy balance step 1'!AQ46),'Corrected energy balance step 1'!AQ46,0)</f>
        <v>0</v>
      </c>
      <c r="AR46" s="173">
        <f>IF(ISNUMBER('Corrected energy balance step 1'!AR46),'Corrected energy balance step 1'!AR46,0)</f>
        <v>0</v>
      </c>
      <c r="AS46" s="173">
        <f>IF(ISNUMBER('Corrected energy balance step 1'!AS46),'Corrected energy balance step 1'!AS46,0)</f>
        <v>0</v>
      </c>
      <c r="AT46" s="173">
        <f>IF(ISNUMBER('Corrected energy balance step 1'!AT46),'Corrected energy balance step 1'!AT46,0)</f>
        <v>0</v>
      </c>
      <c r="AU46" s="173">
        <f>IF(ISNUMBER('Corrected energy balance step 1'!AU46),'Corrected energy balance step 1'!AU46,0)</f>
        <v>0</v>
      </c>
      <c r="AV46" s="173">
        <f>IF(ISNUMBER('Corrected energy balance step 1'!AV46),'Corrected energy balance step 1'!AV46,0)</f>
        <v>0</v>
      </c>
      <c r="AW46" s="173">
        <f>IF(ISNUMBER('Corrected energy balance step 1'!AW46),'Corrected energy balance step 1'!AW46,0)</f>
        <v>0</v>
      </c>
      <c r="AX46" s="173">
        <f>IF(ISNUMBER('Corrected energy balance step 1'!AX46),'Corrected energy balance step 1'!AX46,0)</f>
        <v>0</v>
      </c>
      <c r="AY46" s="173">
        <f>IF(ISNUMBER('Corrected energy balance step 1'!AY46),'Corrected energy balance step 1'!AY46,0)</f>
        <v>0</v>
      </c>
      <c r="AZ46" s="173">
        <f>IF(ISNUMBER('Corrected energy balance step 1'!AZ46),'Corrected energy balance step 1'!AZ46,0)</f>
        <v>0</v>
      </c>
      <c r="BA46" s="173">
        <f>IF(ISNUMBER('Corrected energy balance step 1'!BA46),'Corrected energy balance step 1'!BA46,0)</f>
        <v>0</v>
      </c>
      <c r="BB46" s="173">
        <f>IF(ISNUMBER('Corrected energy balance step 1'!BB46),'Corrected energy balance step 1'!BB46,0)</f>
        <v>0</v>
      </c>
      <c r="BC46" s="173">
        <f>IF(ISNUMBER('Corrected energy balance step 1'!BC46),'Corrected energy balance step 1'!BC46,0)</f>
        <v>0</v>
      </c>
      <c r="BD46" s="173">
        <f>IF(ISNUMBER('Corrected energy balance step 1'!BD46),'Corrected energy balance step 1'!BD46,0)</f>
        <v>0</v>
      </c>
      <c r="BE46" s="173">
        <f>IF(ISNUMBER('Corrected energy balance step 1'!BE46),'Corrected energy balance step 1'!BE46,0)</f>
        <v>0</v>
      </c>
      <c r="BF46" s="173">
        <f>IF(ISNUMBER('Corrected energy balance step 1'!BF46),'Corrected energy balance step 1'!BF46,0)</f>
        <v>0</v>
      </c>
      <c r="BG46" s="173">
        <f>IF(ISNUMBER('Corrected energy balance step 1'!BG46),'Corrected energy balance step 1'!BG46,0)</f>
        <v>0</v>
      </c>
      <c r="BH46" s="173">
        <f>IF(ISNUMBER('Corrected energy balance step 1'!BH46),'Corrected energy balance step 1'!BH46,0)</f>
        <v>0</v>
      </c>
      <c r="BI46" s="173">
        <f>IF(ISNUMBER('Corrected energy balance step 1'!BI46),'Corrected energy balance step 1'!BI46,0)</f>
        <v>0</v>
      </c>
      <c r="BJ46" s="173">
        <f>IF(ISNUMBER('Corrected energy balance step 1'!BJ46),'Corrected energy balance step 1'!BJ46,0)</f>
        <v>0</v>
      </c>
      <c r="BK46" s="173">
        <f>IF(ISNUMBER('Corrected energy balance step 1'!BK46),'Corrected energy balance step 1'!BK46,0)</f>
        <v>0</v>
      </c>
      <c r="BL46" s="173">
        <f>IF(ISNUMBER('Corrected energy balance step 1'!BL46),'Corrected energy balance step 1'!BL46,0)</f>
        <v>0</v>
      </c>
      <c r="BM46" s="173">
        <f>IF(ISNUMBER('Corrected energy balance step 1'!BM46),'Corrected energy balance step 1'!BM46,0)</f>
        <v>0</v>
      </c>
      <c r="BN46" s="171">
        <f t="shared" si="60"/>
        <v>0</v>
      </c>
      <c r="BO46" s="177">
        <f>'Corrected energy balance step 1'!BO46</f>
        <v>0</v>
      </c>
    </row>
    <row r="47" spans="2:67">
      <c r="B47" s="36" t="s">
        <v>75</v>
      </c>
      <c r="C47" s="173">
        <f>IF(ISNUMBER('Corrected energy balance step 1'!C47),'Corrected energy balance step 1'!C47,0)</f>
        <v>0</v>
      </c>
      <c r="D47" s="173">
        <f>IF(ISNUMBER('Corrected energy balance step 1'!D47),'Corrected energy balance step 1'!D47,0)</f>
        <v>0</v>
      </c>
      <c r="E47" s="173">
        <f>IF(ISNUMBER('Corrected energy balance step 1'!E47),'Corrected energy balance step 1'!E47,0)</f>
        <v>0</v>
      </c>
      <c r="F47" s="173">
        <f>IF(ISNUMBER('Corrected energy balance step 1'!F47),'Corrected energy balance step 1'!F47,0)</f>
        <v>0</v>
      </c>
      <c r="G47" s="173">
        <f>IF(ISNUMBER('Corrected energy balance step 1'!G47),'Corrected energy balance step 1'!G47,0)</f>
        <v>0</v>
      </c>
      <c r="H47" s="173">
        <f>IF(ISNUMBER('Corrected energy balance step 1'!H47),'Corrected energy balance step 1'!H47,0)</f>
        <v>0</v>
      </c>
      <c r="I47" s="173">
        <f>IF(ISNUMBER('Corrected energy balance step 1'!I47),'Corrected energy balance step 1'!I47,0)</f>
        <v>0</v>
      </c>
      <c r="J47" s="173">
        <f>IF(ISNUMBER('Corrected energy balance step 1'!J47),'Corrected energy balance step 1'!J47,0)</f>
        <v>0</v>
      </c>
      <c r="K47" s="173">
        <f>IF(ISNUMBER('Corrected energy balance step 1'!K47),'Corrected energy balance step 1'!K47,0)</f>
        <v>0</v>
      </c>
      <c r="L47" s="173">
        <f>IF(ISNUMBER('Corrected energy balance step 1'!L47),'Corrected energy balance step 1'!L47,0)</f>
        <v>0</v>
      </c>
      <c r="M47" s="173">
        <f>IF(ISNUMBER('Corrected energy balance step 1'!M47),'Corrected energy balance step 1'!M47,0)</f>
        <v>0</v>
      </c>
      <c r="N47" s="173">
        <f>IF(ISNUMBER('Corrected energy balance step 1'!N47),'Corrected energy balance step 1'!N47,0)</f>
        <v>0</v>
      </c>
      <c r="O47" s="173">
        <f>IF(ISNUMBER('Corrected energy balance step 1'!O47),'Corrected energy balance step 1'!O47,0)</f>
        <v>0</v>
      </c>
      <c r="P47" s="173">
        <f>IF(ISNUMBER('Corrected energy balance step 1'!P47),'Corrected energy balance step 1'!P47,0)</f>
        <v>0</v>
      </c>
      <c r="Q47" s="173">
        <f>IF(ISNUMBER('Corrected energy balance step 1'!Q47),'Corrected energy balance step 1'!Q47,0)</f>
        <v>0</v>
      </c>
      <c r="R47" s="173">
        <f>IF(ISNUMBER('Corrected energy balance step 1'!R47),'Corrected energy balance step 1'!R47,0)</f>
        <v>0</v>
      </c>
      <c r="S47" s="173">
        <f>IF(ISNUMBER('Corrected energy balance step 1'!S47),'Corrected energy balance step 1'!S47,0)</f>
        <v>0</v>
      </c>
      <c r="T47" s="173">
        <f>IF(ISNUMBER('Corrected energy balance step 1'!T47),'Corrected energy balance step 1'!T47,0)</f>
        <v>0</v>
      </c>
      <c r="U47" s="173">
        <f>IF(ISNUMBER('Corrected energy balance step 1'!U47),'Corrected energy balance step 1'!U47,0)</f>
        <v>0</v>
      </c>
      <c r="V47" s="173">
        <f>IF(ISNUMBER('Corrected energy balance step 1'!V47),'Corrected energy balance step 1'!V47,0)</f>
        <v>0</v>
      </c>
      <c r="W47" s="173">
        <f>IF(ISNUMBER('Corrected energy balance step 1'!W47),'Corrected energy balance step 1'!W47,0)</f>
        <v>0</v>
      </c>
      <c r="X47" s="173">
        <f>IF(ISNUMBER('Corrected energy balance step 1'!X47),'Corrected energy balance step 1'!X47,0)</f>
        <v>0</v>
      </c>
      <c r="Y47" s="173">
        <f>IF(ISNUMBER('Corrected energy balance step 1'!Y47),'Corrected energy balance step 1'!Y47,0)</f>
        <v>0</v>
      </c>
      <c r="Z47" s="173">
        <f>IF(ISNUMBER('Corrected energy balance step 1'!Z47),'Corrected energy balance step 1'!Z47,0)</f>
        <v>0</v>
      </c>
      <c r="AA47" s="173">
        <f>IF(ISNUMBER('Corrected energy balance step 1'!AA47),'Corrected energy balance step 1'!AA47,0)</f>
        <v>0</v>
      </c>
      <c r="AB47" s="173">
        <f>IF(ISNUMBER('Corrected energy balance step 1'!AB47),'Corrected energy balance step 1'!AB47,0)</f>
        <v>0</v>
      </c>
      <c r="AC47" s="173">
        <f>IF(ISNUMBER('Corrected energy balance step 1'!AC47),'Corrected energy balance step 1'!AC47,0)</f>
        <v>0</v>
      </c>
      <c r="AD47" s="173">
        <f>IF(ISNUMBER('Corrected energy balance step 1'!AD47),'Corrected energy balance step 1'!AD47,0)</f>
        <v>0</v>
      </c>
      <c r="AE47" s="173">
        <f>IF(ISNUMBER('Corrected energy balance step 1'!AE47),'Corrected energy balance step 1'!AE47,0)</f>
        <v>0</v>
      </c>
      <c r="AF47" s="173">
        <f>IF(ISNUMBER('Corrected energy balance step 1'!AF47),'Corrected energy balance step 1'!AF47,0)</f>
        <v>0</v>
      </c>
      <c r="AG47" s="173">
        <f>IF(ISNUMBER('Corrected energy balance step 1'!AG47),'Corrected energy balance step 1'!AG47,0)</f>
        <v>0</v>
      </c>
      <c r="AH47" s="173">
        <f>IF(ISNUMBER('Corrected energy balance step 1'!AH47),'Corrected energy balance step 1'!AH47,0)</f>
        <v>0</v>
      </c>
      <c r="AI47" s="173">
        <f>IF(ISNUMBER('Corrected energy balance step 1'!AI47),'Corrected energy balance step 1'!AI47,0)</f>
        <v>0</v>
      </c>
      <c r="AJ47" s="173">
        <f>IF(ISNUMBER('Corrected energy balance step 1'!AJ47),'Corrected energy balance step 1'!AJ47,0)</f>
        <v>0</v>
      </c>
      <c r="AK47" s="173">
        <f>IF(ISNUMBER('Corrected energy balance step 1'!AK47),'Corrected energy balance step 1'!AK47,0)</f>
        <v>0</v>
      </c>
      <c r="AL47" s="173">
        <f>IF(ISNUMBER('Corrected energy balance step 1'!AL47),'Corrected energy balance step 1'!AL47,0)</f>
        <v>0</v>
      </c>
      <c r="AM47" s="173">
        <f>IF(ISNUMBER('Corrected energy balance step 1'!AM47),'Corrected energy balance step 1'!AM47,0)</f>
        <v>0</v>
      </c>
      <c r="AN47" s="173">
        <f>IF(ISNUMBER('Corrected energy balance step 1'!AN47),'Corrected energy balance step 1'!AN47,0)</f>
        <v>0</v>
      </c>
      <c r="AO47" s="173">
        <f>IF(ISNUMBER('Corrected energy balance step 1'!AO47),'Corrected energy balance step 1'!AO47,0)</f>
        <v>0</v>
      </c>
      <c r="AP47" s="173">
        <f>IF(ISNUMBER('Corrected energy balance step 1'!AP47),'Corrected energy balance step 1'!AP47,0)</f>
        <v>0</v>
      </c>
      <c r="AQ47" s="173">
        <f>IF(ISNUMBER('Corrected energy balance step 1'!AQ47),'Corrected energy balance step 1'!AQ47,0)</f>
        <v>0</v>
      </c>
      <c r="AR47" s="173">
        <f>IF(ISNUMBER('Corrected energy balance step 1'!AR47),'Corrected energy balance step 1'!AR47,0)</f>
        <v>0</v>
      </c>
      <c r="AS47" s="173">
        <f>IF(ISNUMBER('Corrected energy balance step 1'!AS47),'Corrected energy balance step 1'!AS47,0)</f>
        <v>0</v>
      </c>
      <c r="AT47" s="173">
        <f>IF(ISNUMBER('Corrected energy balance step 1'!AT47),'Corrected energy balance step 1'!AT47,0)</f>
        <v>0</v>
      </c>
      <c r="AU47" s="173">
        <f>IF(ISNUMBER('Corrected energy balance step 1'!AU47),'Corrected energy balance step 1'!AU47,0)</f>
        <v>0</v>
      </c>
      <c r="AV47" s="173">
        <f>IF(ISNUMBER('Corrected energy balance step 1'!AV47),'Corrected energy balance step 1'!AV47,0)</f>
        <v>0</v>
      </c>
      <c r="AW47" s="173">
        <f>IF(ISNUMBER('Corrected energy balance step 1'!AW47),'Corrected energy balance step 1'!AW47,0)</f>
        <v>0</v>
      </c>
      <c r="AX47" s="173">
        <f>IF(ISNUMBER('Corrected energy balance step 1'!AX47),'Corrected energy balance step 1'!AX47,0)</f>
        <v>0</v>
      </c>
      <c r="AY47" s="173">
        <f>IF(ISNUMBER('Corrected energy balance step 1'!AY47),'Corrected energy balance step 1'!AY47,0)</f>
        <v>0</v>
      </c>
      <c r="AZ47" s="173">
        <f>IF(ISNUMBER('Corrected energy balance step 1'!AZ47),'Corrected energy balance step 1'!AZ47,0)</f>
        <v>0</v>
      </c>
      <c r="BA47" s="173">
        <f>IF(ISNUMBER('Corrected energy balance step 1'!BA47),'Corrected energy balance step 1'!BA47,0)</f>
        <v>0</v>
      </c>
      <c r="BB47" s="173">
        <f>IF(ISNUMBER('Corrected energy balance step 1'!BB47),'Corrected energy balance step 1'!BB47,0)</f>
        <v>0</v>
      </c>
      <c r="BC47" s="173">
        <f>IF(ISNUMBER('Corrected energy balance step 1'!BC47),'Corrected energy balance step 1'!BC47,0)</f>
        <v>0</v>
      </c>
      <c r="BD47" s="173">
        <f>IF(ISNUMBER('Corrected energy balance step 1'!BD47),'Corrected energy balance step 1'!BD47,0)</f>
        <v>0</v>
      </c>
      <c r="BE47" s="173">
        <f>IF(ISNUMBER('Corrected energy balance step 1'!BE47),'Corrected energy balance step 1'!BE47,0)</f>
        <v>0</v>
      </c>
      <c r="BF47" s="173">
        <f>IF(ISNUMBER('Corrected energy balance step 1'!BF47),'Corrected energy balance step 1'!BF47,0)</f>
        <v>0</v>
      </c>
      <c r="BG47" s="173">
        <f>IF(ISNUMBER('Corrected energy balance step 1'!BG47),'Corrected energy balance step 1'!BG47,0)</f>
        <v>0</v>
      </c>
      <c r="BH47" s="173">
        <f>IF(ISNUMBER('Corrected energy balance step 1'!BH47),'Corrected energy balance step 1'!BH47,0)</f>
        <v>0</v>
      </c>
      <c r="BI47" s="173">
        <f>IF(ISNUMBER('Corrected energy balance step 1'!BI47),'Corrected energy balance step 1'!BI47,0)</f>
        <v>0</v>
      </c>
      <c r="BJ47" s="173">
        <f>IF(ISNUMBER('Corrected energy balance step 1'!BJ47),'Corrected energy balance step 1'!BJ47,0)</f>
        <v>0</v>
      </c>
      <c r="BK47" s="173">
        <f>IF(ISNUMBER('Corrected energy balance step 1'!BK47),'Corrected energy balance step 1'!BK47,0)</f>
        <v>0</v>
      </c>
      <c r="BL47" s="173">
        <f>IF(ISNUMBER('Corrected energy balance step 1'!BL47),'Corrected energy balance step 1'!BL47,0)</f>
        <v>0</v>
      </c>
      <c r="BM47" s="173">
        <f>IF(ISNUMBER('Corrected energy balance step 1'!BM47),'Corrected energy balance step 1'!BM47,0)</f>
        <v>0</v>
      </c>
      <c r="BN47" s="171">
        <f t="shared" si="60"/>
        <v>0</v>
      </c>
      <c r="BO47" s="177">
        <f>'Corrected energy balance step 1'!BO47</f>
        <v>0</v>
      </c>
    </row>
    <row r="48" spans="2:67">
      <c r="B48" s="36" t="s">
        <v>76</v>
      </c>
      <c r="C48" s="173">
        <f>IF(ISNUMBER('Corrected energy balance step 1'!C48),'Corrected energy balance step 1'!C48,0)</f>
        <v>0</v>
      </c>
      <c r="D48" s="173">
        <f>IF(ISNUMBER('Corrected energy balance step 1'!D48),'Corrected energy balance step 1'!D48,0)</f>
        <v>0</v>
      </c>
      <c r="E48" s="173">
        <f>IF(ISNUMBER('Corrected energy balance step 1'!E48),'Corrected energy balance step 1'!E48,0)</f>
        <v>0</v>
      </c>
      <c r="F48" s="173">
        <f>IF(ISNUMBER('Corrected energy balance step 1'!F48),'Corrected energy balance step 1'!F48,0)</f>
        <v>0</v>
      </c>
      <c r="G48" s="173">
        <f>IF(ISNUMBER('Corrected energy balance step 1'!G48),'Corrected energy balance step 1'!G48,0)</f>
        <v>0</v>
      </c>
      <c r="H48" s="173">
        <f>IF(ISNUMBER('Corrected energy balance step 1'!H48),'Corrected energy balance step 1'!H48,0)</f>
        <v>0</v>
      </c>
      <c r="I48" s="173">
        <f>IF(ISNUMBER('Corrected energy balance step 1'!I48),'Corrected energy balance step 1'!I48,0)</f>
        <v>0</v>
      </c>
      <c r="J48" s="173">
        <f>IF(ISNUMBER('Corrected energy balance step 1'!J48),'Corrected energy balance step 1'!J48,0)</f>
        <v>0</v>
      </c>
      <c r="K48" s="173">
        <f>IF(ISNUMBER('Corrected energy balance step 1'!K48),'Corrected energy balance step 1'!K48,0)</f>
        <v>0</v>
      </c>
      <c r="L48" s="173">
        <f>IF(ISNUMBER('Corrected energy balance step 1'!L48),'Corrected energy balance step 1'!L48,0)</f>
        <v>0</v>
      </c>
      <c r="M48" s="173">
        <f>IF(ISNUMBER('Corrected energy balance step 1'!M48),'Corrected energy balance step 1'!M48,0)</f>
        <v>0</v>
      </c>
      <c r="N48" s="173">
        <f>IF(ISNUMBER('Corrected energy balance step 1'!N48),'Corrected energy balance step 1'!N48,0)</f>
        <v>0</v>
      </c>
      <c r="O48" s="173">
        <f>IF(ISNUMBER('Corrected energy balance step 1'!O48),'Corrected energy balance step 1'!O48,0)</f>
        <v>0</v>
      </c>
      <c r="P48" s="173">
        <f>IF(ISNUMBER('Corrected energy balance step 1'!P48),'Corrected energy balance step 1'!P48,0)</f>
        <v>0</v>
      </c>
      <c r="Q48" s="173">
        <f>IF(ISNUMBER('Corrected energy balance step 1'!Q48),'Corrected energy balance step 1'!Q48,0)</f>
        <v>0</v>
      </c>
      <c r="R48" s="173">
        <f>IF(ISNUMBER('Corrected energy balance step 1'!R48),'Corrected energy balance step 1'!R48,0)</f>
        <v>0</v>
      </c>
      <c r="S48" s="173">
        <f>IF(ISNUMBER('Corrected energy balance step 1'!S48),'Corrected energy balance step 1'!S48,0)</f>
        <v>0</v>
      </c>
      <c r="T48" s="173">
        <f>IF(ISNUMBER('Corrected energy balance step 1'!T48),'Corrected energy balance step 1'!T48,0)</f>
        <v>0</v>
      </c>
      <c r="U48" s="173">
        <f>IF(ISNUMBER('Corrected energy balance step 1'!U48),'Corrected energy balance step 1'!U48,0)</f>
        <v>0</v>
      </c>
      <c r="V48" s="173">
        <f>IF(ISNUMBER('Corrected energy balance step 1'!V48),'Corrected energy balance step 1'!V48,0)</f>
        <v>0</v>
      </c>
      <c r="W48" s="173">
        <f>IF(ISNUMBER('Corrected energy balance step 1'!W48),'Corrected energy balance step 1'!W48,0)</f>
        <v>0</v>
      </c>
      <c r="X48" s="173">
        <f>IF(ISNUMBER('Corrected energy balance step 1'!X48),'Corrected energy balance step 1'!X48,0)</f>
        <v>0</v>
      </c>
      <c r="Y48" s="173">
        <f>IF(ISNUMBER('Corrected energy balance step 1'!Y48),'Corrected energy balance step 1'!Y48,0)</f>
        <v>0</v>
      </c>
      <c r="Z48" s="173">
        <f>IF(ISNUMBER('Corrected energy balance step 1'!Z48),'Corrected energy balance step 1'!Z48,0)</f>
        <v>0</v>
      </c>
      <c r="AA48" s="173">
        <f>IF(ISNUMBER('Corrected energy balance step 1'!AA48),'Corrected energy balance step 1'!AA48,0)</f>
        <v>0</v>
      </c>
      <c r="AB48" s="173">
        <f>IF(ISNUMBER('Corrected energy balance step 1'!AB48),'Corrected energy balance step 1'!AB48,0)</f>
        <v>0</v>
      </c>
      <c r="AC48" s="173">
        <f>IF(ISNUMBER('Corrected energy balance step 1'!AC48),'Corrected energy balance step 1'!AC48,0)</f>
        <v>0</v>
      </c>
      <c r="AD48" s="173">
        <f>IF(ISNUMBER('Corrected energy balance step 1'!AD48),'Corrected energy balance step 1'!AD48,0)</f>
        <v>0</v>
      </c>
      <c r="AE48" s="173">
        <f>IF(ISNUMBER('Corrected energy balance step 1'!AE48),'Corrected energy balance step 1'!AE48,0)</f>
        <v>0</v>
      </c>
      <c r="AF48" s="173">
        <f>IF(ISNUMBER('Corrected energy balance step 1'!AF48),'Corrected energy balance step 1'!AF48,0)</f>
        <v>0</v>
      </c>
      <c r="AG48" s="173">
        <f>IF(ISNUMBER('Corrected energy balance step 1'!AG48),'Corrected energy balance step 1'!AG48,0)</f>
        <v>0</v>
      </c>
      <c r="AH48" s="173">
        <f>IF(ISNUMBER('Corrected energy balance step 1'!AH48),'Corrected energy balance step 1'!AH48,0)</f>
        <v>0</v>
      </c>
      <c r="AI48" s="173">
        <f>IF(ISNUMBER('Corrected energy balance step 1'!AI48),'Corrected energy balance step 1'!AI48,0)</f>
        <v>0</v>
      </c>
      <c r="AJ48" s="173">
        <f>IF(ISNUMBER('Corrected energy balance step 1'!AJ48),'Corrected energy balance step 1'!AJ48,0)</f>
        <v>0</v>
      </c>
      <c r="AK48" s="173">
        <f>IF(ISNUMBER('Corrected energy balance step 1'!AK48),'Corrected energy balance step 1'!AK48,0)</f>
        <v>0</v>
      </c>
      <c r="AL48" s="173">
        <f>IF(ISNUMBER('Corrected energy balance step 1'!AL48),'Corrected energy balance step 1'!AL48,0)</f>
        <v>0</v>
      </c>
      <c r="AM48" s="173">
        <f>IF(ISNUMBER('Corrected energy balance step 1'!AM48),'Corrected energy balance step 1'!AM48,0)</f>
        <v>0</v>
      </c>
      <c r="AN48" s="173">
        <f>IF(ISNUMBER('Corrected energy balance step 1'!AN48),'Corrected energy balance step 1'!AN48,0)</f>
        <v>0</v>
      </c>
      <c r="AO48" s="173">
        <f>IF(ISNUMBER('Corrected energy balance step 1'!AO48),'Corrected energy balance step 1'!AO48,0)</f>
        <v>0</v>
      </c>
      <c r="AP48" s="173">
        <f>IF(ISNUMBER('Corrected energy balance step 1'!AP48),'Corrected energy balance step 1'!AP48,0)</f>
        <v>0</v>
      </c>
      <c r="AQ48" s="173">
        <f>IF(ISNUMBER('Corrected energy balance step 1'!AQ48),'Corrected energy balance step 1'!AQ48,0)</f>
        <v>0</v>
      </c>
      <c r="AR48" s="173">
        <f>IF(ISNUMBER('Corrected energy balance step 1'!AR48),'Corrected energy balance step 1'!AR48,0)</f>
        <v>0</v>
      </c>
      <c r="AS48" s="173">
        <f>IF(ISNUMBER('Corrected energy balance step 1'!AS48),'Corrected energy balance step 1'!AS48,0)</f>
        <v>0</v>
      </c>
      <c r="AT48" s="173">
        <f>IF(ISNUMBER('Corrected energy balance step 1'!AT48),'Corrected energy balance step 1'!AT48,0)</f>
        <v>0</v>
      </c>
      <c r="AU48" s="173">
        <f>IF(ISNUMBER('Corrected energy balance step 1'!AU48),'Corrected energy balance step 1'!AU48,0)</f>
        <v>0</v>
      </c>
      <c r="AV48" s="173">
        <f>IF(ISNUMBER('Corrected energy balance step 1'!AV48),'Corrected energy balance step 1'!AV48,0)</f>
        <v>0</v>
      </c>
      <c r="AW48" s="173">
        <f>IF(ISNUMBER('Corrected energy balance step 1'!AW48),'Corrected energy balance step 1'!AW48,0)</f>
        <v>0</v>
      </c>
      <c r="AX48" s="173">
        <f>IF(ISNUMBER('Corrected energy balance step 1'!AX48),'Corrected energy balance step 1'!AX48,0)</f>
        <v>0</v>
      </c>
      <c r="AY48" s="173">
        <f>IF(ISNUMBER('Corrected energy balance step 1'!AY48),'Corrected energy balance step 1'!AY48,0)</f>
        <v>0</v>
      </c>
      <c r="AZ48" s="173">
        <f>IF(ISNUMBER('Corrected energy balance step 1'!AZ48),'Corrected energy balance step 1'!AZ48,0)</f>
        <v>0</v>
      </c>
      <c r="BA48" s="173">
        <f>IF(ISNUMBER('Corrected energy balance step 1'!BA48),'Corrected energy balance step 1'!BA48,0)</f>
        <v>0</v>
      </c>
      <c r="BB48" s="173">
        <f>IF(ISNUMBER('Corrected energy balance step 1'!BB48),'Corrected energy balance step 1'!BB48,0)</f>
        <v>0</v>
      </c>
      <c r="BC48" s="173">
        <f>IF(ISNUMBER('Corrected energy balance step 1'!BC48),'Corrected energy balance step 1'!BC48,0)</f>
        <v>0</v>
      </c>
      <c r="BD48" s="173">
        <f>IF(ISNUMBER('Corrected energy balance step 1'!BD48),'Corrected energy balance step 1'!BD48,0)</f>
        <v>0</v>
      </c>
      <c r="BE48" s="173">
        <f>IF(ISNUMBER('Corrected energy balance step 1'!BE48),'Corrected energy balance step 1'!BE48,0)</f>
        <v>0</v>
      </c>
      <c r="BF48" s="173">
        <f>IF(ISNUMBER('Corrected energy balance step 1'!BF48),'Corrected energy balance step 1'!BF48,0)</f>
        <v>0</v>
      </c>
      <c r="BG48" s="173">
        <f>IF(ISNUMBER('Corrected energy balance step 1'!BG48),'Corrected energy balance step 1'!BG48,0)</f>
        <v>0</v>
      </c>
      <c r="BH48" s="173">
        <f>IF(ISNUMBER('Corrected energy balance step 1'!BH48),'Corrected energy balance step 1'!BH48,0)</f>
        <v>0</v>
      </c>
      <c r="BI48" s="173">
        <f>IF(ISNUMBER('Corrected energy balance step 1'!BI48),'Corrected energy balance step 1'!BI48,0)</f>
        <v>0</v>
      </c>
      <c r="BJ48" s="173">
        <f>IF(ISNUMBER('Corrected energy balance step 1'!BJ48),'Corrected energy balance step 1'!BJ48,0)</f>
        <v>0</v>
      </c>
      <c r="BK48" s="173">
        <f>IF(ISNUMBER('Corrected energy balance step 1'!BK48),'Corrected energy balance step 1'!BK48,0)</f>
        <v>0</v>
      </c>
      <c r="BL48" s="173">
        <f>IF(ISNUMBER('Corrected energy balance step 1'!BL48),'Corrected energy balance step 1'!BL48,0)</f>
        <v>0</v>
      </c>
      <c r="BM48" s="173">
        <f>IF(ISNUMBER('Corrected energy balance step 1'!BM48),'Corrected energy balance step 1'!BM48,0)</f>
        <v>0</v>
      </c>
      <c r="BN48" s="171">
        <f t="shared" si="60"/>
        <v>0</v>
      </c>
      <c r="BO48" s="177">
        <f>'Corrected energy balance step 1'!BO48</f>
        <v>0</v>
      </c>
    </row>
    <row r="49" spans="2:69">
      <c r="B49" s="36" t="s">
        <v>77</v>
      </c>
      <c r="C49" s="173">
        <f>IF(ISNUMBER('Corrected energy balance step 1'!C49),'Corrected energy balance step 1'!C49,0)</f>
        <v>0</v>
      </c>
      <c r="D49" s="173">
        <f>IF(ISNUMBER('Corrected energy balance step 1'!D49),'Corrected energy balance step 1'!D49,0)</f>
        <v>0</v>
      </c>
      <c r="E49" s="173">
        <f>IF(ISNUMBER('Corrected energy balance step 1'!E49),'Corrected energy balance step 1'!E49,0)</f>
        <v>0</v>
      </c>
      <c r="F49" s="173">
        <f>IF(ISNUMBER('Corrected energy balance step 1'!F49),'Corrected energy balance step 1'!F49,0)</f>
        <v>0</v>
      </c>
      <c r="G49" s="173">
        <f>IF(ISNUMBER('Corrected energy balance step 1'!G49),'Corrected energy balance step 1'!G49,0)</f>
        <v>0</v>
      </c>
      <c r="H49" s="173">
        <f>IF(ISNUMBER('Corrected energy balance step 1'!H49),'Corrected energy balance step 1'!H49,0)</f>
        <v>0</v>
      </c>
      <c r="I49" s="173">
        <f>IF(ISNUMBER('Corrected energy balance step 1'!I49),'Corrected energy balance step 1'!I49,0)</f>
        <v>0</v>
      </c>
      <c r="J49" s="173">
        <f>IF(ISNUMBER('Corrected energy balance step 1'!J49),'Corrected energy balance step 1'!J49,0)</f>
        <v>0</v>
      </c>
      <c r="K49" s="173">
        <f>IF(ISNUMBER('Corrected energy balance step 1'!K49),'Corrected energy balance step 1'!K49,0)</f>
        <v>0</v>
      </c>
      <c r="L49" s="173">
        <f>IF(ISNUMBER('Corrected energy balance step 1'!L49),'Corrected energy balance step 1'!L49,0)</f>
        <v>0</v>
      </c>
      <c r="M49" s="173">
        <f>IF(ISNUMBER('Corrected energy balance step 1'!M49),'Corrected energy balance step 1'!M49,0)</f>
        <v>0</v>
      </c>
      <c r="N49" s="173">
        <f>IF(ISNUMBER('Corrected energy balance step 1'!N49),'Corrected energy balance step 1'!N49,0)</f>
        <v>0</v>
      </c>
      <c r="O49" s="173">
        <f>IF(ISNUMBER('Corrected energy balance step 1'!O49),'Corrected energy balance step 1'!O49,0)</f>
        <v>0</v>
      </c>
      <c r="P49" s="173">
        <f>IF(ISNUMBER('Corrected energy balance step 1'!P49),'Corrected energy balance step 1'!P49,0)</f>
        <v>0</v>
      </c>
      <c r="Q49" s="173">
        <f>IF(ISNUMBER('Corrected energy balance step 1'!Q49),'Corrected energy balance step 1'!Q49,0)</f>
        <v>0</v>
      </c>
      <c r="R49" s="173">
        <f>IF(ISNUMBER('Corrected energy balance step 1'!R49),'Corrected energy balance step 1'!R49,0)</f>
        <v>0</v>
      </c>
      <c r="S49" s="173">
        <f>IF(ISNUMBER('Corrected energy balance step 1'!S49),'Corrected energy balance step 1'!S49,0)</f>
        <v>0</v>
      </c>
      <c r="T49" s="173">
        <f>IF(ISNUMBER('Corrected energy balance step 1'!T49),'Corrected energy balance step 1'!T49,0)</f>
        <v>0</v>
      </c>
      <c r="U49" s="173">
        <f>IF(ISNUMBER('Corrected energy balance step 1'!U49),'Corrected energy balance step 1'!U49,0)</f>
        <v>0</v>
      </c>
      <c r="V49" s="173">
        <f>IF(ISNUMBER('Corrected energy balance step 1'!V49),'Corrected energy balance step 1'!V49,0)</f>
        <v>0</v>
      </c>
      <c r="W49" s="173">
        <f>IF(ISNUMBER('Corrected energy balance step 1'!W49),'Corrected energy balance step 1'!W49,0)</f>
        <v>0</v>
      </c>
      <c r="X49" s="173">
        <f>IF(ISNUMBER('Corrected energy balance step 1'!X49),'Corrected energy balance step 1'!X49,0)</f>
        <v>0</v>
      </c>
      <c r="Y49" s="173">
        <f>IF(ISNUMBER('Corrected energy balance step 1'!Y49),'Corrected energy balance step 1'!Y49,0)</f>
        <v>0</v>
      </c>
      <c r="Z49" s="173">
        <f>IF(ISNUMBER('Corrected energy balance step 1'!Z49),'Corrected energy balance step 1'!Z49,0)</f>
        <v>0</v>
      </c>
      <c r="AA49" s="173">
        <f>IF(ISNUMBER('Corrected energy balance step 1'!AA49),'Corrected energy balance step 1'!AA49,0)</f>
        <v>0</v>
      </c>
      <c r="AB49" s="173">
        <f>IF(ISNUMBER('Corrected energy balance step 1'!AB49),'Corrected energy balance step 1'!AB49,0)</f>
        <v>0</v>
      </c>
      <c r="AC49" s="173">
        <f>IF(ISNUMBER('Corrected energy balance step 1'!AC49),'Corrected energy balance step 1'!AC49,0)</f>
        <v>0</v>
      </c>
      <c r="AD49" s="173">
        <f>IF(ISNUMBER('Corrected energy balance step 1'!AD49),'Corrected energy balance step 1'!AD49,0)</f>
        <v>0</v>
      </c>
      <c r="AE49" s="173">
        <f>IF(ISNUMBER('Corrected energy balance step 1'!AE49),'Corrected energy balance step 1'!AE49,0)</f>
        <v>0</v>
      </c>
      <c r="AF49" s="173">
        <f>IF(ISNUMBER('Corrected energy balance step 1'!AF49),'Corrected energy balance step 1'!AF49,0)</f>
        <v>0</v>
      </c>
      <c r="AG49" s="173">
        <f>IF(ISNUMBER('Corrected energy balance step 1'!AG49),'Corrected energy balance step 1'!AG49,0)</f>
        <v>0</v>
      </c>
      <c r="AH49" s="173">
        <f>IF(ISNUMBER('Corrected energy balance step 1'!AH49),'Corrected energy balance step 1'!AH49,0)</f>
        <v>0</v>
      </c>
      <c r="AI49" s="173">
        <f>IF(ISNUMBER('Corrected energy balance step 1'!AI49),'Corrected energy balance step 1'!AI49,0)</f>
        <v>0</v>
      </c>
      <c r="AJ49" s="173">
        <f>IF(ISNUMBER('Corrected energy balance step 1'!AJ49),'Corrected energy balance step 1'!AJ49,0)</f>
        <v>0</v>
      </c>
      <c r="AK49" s="173">
        <f>IF(ISNUMBER('Corrected energy balance step 1'!AK49),'Corrected energy balance step 1'!AK49,0)</f>
        <v>0</v>
      </c>
      <c r="AL49" s="173">
        <f>IF(ISNUMBER('Corrected energy balance step 1'!AL49),'Corrected energy balance step 1'!AL49,0)</f>
        <v>0</v>
      </c>
      <c r="AM49" s="173">
        <f>IF(ISNUMBER('Corrected energy balance step 1'!AM49),'Corrected energy balance step 1'!AM49,0)</f>
        <v>0</v>
      </c>
      <c r="AN49" s="173">
        <f>IF(ISNUMBER('Corrected energy balance step 1'!AN49),'Corrected energy balance step 1'!AN49,0)</f>
        <v>0</v>
      </c>
      <c r="AO49" s="173">
        <f>IF(ISNUMBER('Corrected energy balance step 1'!AO49),'Corrected energy balance step 1'!AO49,0)</f>
        <v>0</v>
      </c>
      <c r="AP49" s="173">
        <f>IF(ISNUMBER('Corrected energy balance step 1'!AP49),'Corrected energy balance step 1'!AP49,0)</f>
        <v>0</v>
      </c>
      <c r="AQ49" s="173">
        <f>IF(ISNUMBER('Corrected energy balance step 1'!AQ49),'Corrected energy balance step 1'!AQ49,0)</f>
        <v>0</v>
      </c>
      <c r="AR49" s="173">
        <f>IF(ISNUMBER('Corrected energy balance step 1'!AR49),'Corrected energy balance step 1'!AR49,0)</f>
        <v>0</v>
      </c>
      <c r="AS49" s="173">
        <f>IF(ISNUMBER('Corrected energy balance step 1'!AS49),'Corrected energy balance step 1'!AS49,0)</f>
        <v>0</v>
      </c>
      <c r="AT49" s="173">
        <f>IF(ISNUMBER('Corrected energy balance step 1'!AT49),'Corrected energy balance step 1'!AT49,0)</f>
        <v>0</v>
      </c>
      <c r="AU49" s="173">
        <f>IF(ISNUMBER('Corrected energy balance step 1'!AU49),'Corrected energy balance step 1'!AU49,0)</f>
        <v>0</v>
      </c>
      <c r="AV49" s="173">
        <f>IF(ISNUMBER('Corrected energy balance step 1'!AV49),'Corrected energy balance step 1'!AV49,0)</f>
        <v>0</v>
      </c>
      <c r="AW49" s="173">
        <f>IF(ISNUMBER('Corrected energy balance step 1'!AW49),'Corrected energy balance step 1'!AW49,0)</f>
        <v>0</v>
      </c>
      <c r="AX49" s="173">
        <f>IF(ISNUMBER('Corrected energy balance step 1'!AX49),'Corrected energy balance step 1'!AX49,0)</f>
        <v>0</v>
      </c>
      <c r="AY49" s="173">
        <f>IF(ISNUMBER('Corrected energy balance step 1'!AY49),'Corrected energy balance step 1'!AY49,0)</f>
        <v>0</v>
      </c>
      <c r="AZ49" s="173">
        <f>IF(ISNUMBER('Corrected energy balance step 1'!AZ49),'Corrected energy balance step 1'!AZ49,0)</f>
        <v>0</v>
      </c>
      <c r="BA49" s="173">
        <f>IF(ISNUMBER('Corrected energy balance step 1'!BA49),'Corrected energy balance step 1'!BA49,0)</f>
        <v>0</v>
      </c>
      <c r="BB49" s="173">
        <f>IF(ISNUMBER('Corrected energy balance step 1'!BB49),'Corrected energy balance step 1'!BB49,0)</f>
        <v>0</v>
      </c>
      <c r="BC49" s="173">
        <f>IF(ISNUMBER('Corrected energy balance step 1'!BC49),'Corrected energy balance step 1'!BC49,0)</f>
        <v>0</v>
      </c>
      <c r="BD49" s="173">
        <f>IF(ISNUMBER('Corrected energy balance step 1'!BD49),'Corrected energy balance step 1'!BD49,0)</f>
        <v>0</v>
      </c>
      <c r="BE49" s="173">
        <f>IF(ISNUMBER('Corrected energy balance step 1'!BE49),'Corrected energy balance step 1'!BE49,0)</f>
        <v>0</v>
      </c>
      <c r="BF49" s="173">
        <f>IF(ISNUMBER('Corrected energy balance step 1'!BF49),'Corrected energy balance step 1'!BF49,0)</f>
        <v>0</v>
      </c>
      <c r="BG49" s="173">
        <f>IF(ISNUMBER('Corrected energy balance step 1'!BG49),'Corrected energy balance step 1'!BG49,0)</f>
        <v>0</v>
      </c>
      <c r="BH49" s="173">
        <f>IF(ISNUMBER('Corrected energy balance step 1'!BH49),'Corrected energy balance step 1'!BH49,0)</f>
        <v>0</v>
      </c>
      <c r="BI49" s="173">
        <f>IF(ISNUMBER('Corrected energy balance step 1'!BI49),'Corrected energy balance step 1'!BI49,0)</f>
        <v>0</v>
      </c>
      <c r="BJ49" s="173">
        <f>IF(ISNUMBER('Corrected energy balance step 1'!BJ49),'Corrected energy balance step 1'!BJ49,0)</f>
        <v>0</v>
      </c>
      <c r="BK49" s="173">
        <f>IF(ISNUMBER('Corrected energy balance step 1'!BK49),'Corrected energy balance step 1'!BK49,0)</f>
        <v>0</v>
      </c>
      <c r="BL49" s="173">
        <f>IF(ISNUMBER('Corrected energy balance step 1'!BL49),'Corrected energy balance step 1'!BL49,0)</f>
        <v>0</v>
      </c>
      <c r="BM49" s="173">
        <f>IF(ISNUMBER('Corrected energy balance step 1'!BM49),'Corrected energy balance step 1'!BM49,0)</f>
        <v>0</v>
      </c>
      <c r="BN49" s="171">
        <f t="shared" si="60"/>
        <v>0</v>
      </c>
      <c r="BO49" s="177">
        <f>'Corrected energy balance step 1'!BO49</f>
        <v>0</v>
      </c>
    </row>
    <row r="50" spans="2:69">
      <c r="B50" s="36" t="s">
        <v>79</v>
      </c>
      <c r="C50" s="173">
        <f>IF(ISNUMBER('Corrected energy balance step 1'!C50),'Corrected energy balance step 1'!C50,0)</f>
        <v>0</v>
      </c>
      <c r="D50" s="173">
        <f>IF(ISNUMBER('Corrected energy balance step 1'!D50),'Corrected energy balance step 1'!D50,0)</f>
        <v>0</v>
      </c>
      <c r="E50" s="173">
        <f>IF(ISNUMBER('Corrected energy balance step 1'!E50),'Corrected energy balance step 1'!E50,0)</f>
        <v>0</v>
      </c>
      <c r="F50" s="173">
        <f>IF(ISNUMBER('Corrected energy balance step 1'!F50),'Corrected energy balance step 1'!F50,0)</f>
        <v>0</v>
      </c>
      <c r="G50" s="173">
        <f>IF(ISNUMBER('Corrected energy balance step 1'!G50),'Corrected energy balance step 1'!G50,0)</f>
        <v>0</v>
      </c>
      <c r="H50" s="173">
        <f>IF(ISNUMBER('Corrected energy balance step 1'!H50),'Corrected energy balance step 1'!H50,0)</f>
        <v>0</v>
      </c>
      <c r="I50" s="173">
        <f>IF(ISNUMBER('Corrected energy balance step 1'!I50),'Corrected energy balance step 1'!I50,0)</f>
        <v>0</v>
      </c>
      <c r="J50" s="173">
        <f>IF(ISNUMBER('Corrected energy balance step 1'!J50),'Corrected energy balance step 1'!J50,0)</f>
        <v>0</v>
      </c>
      <c r="K50" s="173">
        <f>IF(ISNUMBER('Corrected energy balance step 1'!K50),'Corrected energy balance step 1'!K50,0)</f>
        <v>0</v>
      </c>
      <c r="L50" s="173">
        <f>IF(ISNUMBER('Corrected energy balance step 1'!L50),'Corrected energy balance step 1'!L50,0)</f>
        <v>0</v>
      </c>
      <c r="M50" s="173">
        <f>IF(ISNUMBER('Corrected energy balance step 1'!M50),'Corrected energy balance step 1'!M50,0)</f>
        <v>0</v>
      </c>
      <c r="N50" s="173">
        <f>IF(ISNUMBER('Corrected energy balance step 1'!N50),'Corrected energy balance step 1'!N50,0)</f>
        <v>0</v>
      </c>
      <c r="O50" s="173">
        <f>IF(ISNUMBER('Corrected energy balance step 1'!O50),'Corrected energy balance step 1'!O50,0)</f>
        <v>0</v>
      </c>
      <c r="P50" s="173">
        <f>IF(ISNUMBER('Corrected energy balance step 1'!P50),'Corrected energy balance step 1'!P50,0)</f>
        <v>0</v>
      </c>
      <c r="Q50" s="173">
        <f>IF(ISNUMBER('Corrected energy balance step 1'!Q50),'Corrected energy balance step 1'!Q50,0)</f>
        <v>0</v>
      </c>
      <c r="R50" s="173">
        <f>IF(ISNUMBER('Corrected energy balance step 1'!R50),'Corrected energy balance step 1'!R50,0)</f>
        <v>0</v>
      </c>
      <c r="S50" s="173">
        <f>IF(ISNUMBER('Corrected energy balance step 1'!S50),'Corrected energy balance step 1'!S50,0)</f>
        <v>0</v>
      </c>
      <c r="T50" s="173">
        <f>IF(ISNUMBER('Corrected energy balance step 1'!T50),'Corrected energy balance step 1'!T50,0)</f>
        <v>0</v>
      </c>
      <c r="U50" s="173">
        <f>IF(ISNUMBER('Corrected energy balance step 1'!U50),'Corrected energy balance step 1'!U50,0)</f>
        <v>0</v>
      </c>
      <c r="V50" s="173">
        <f>IF(ISNUMBER('Corrected energy balance step 1'!V50),'Corrected energy balance step 1'!V50,0)</f>
        <v>0</v>
      </c>
      <c r="W50" s="173">
        <f>IF(ISNUMBER('Corrected energy balance step 1'!W50),'Corrected energy balance step 1'!W50,0)</f>
        <v>0</v>
      </c>
      <c r="X50" s="173">
        <f>IF(ISNUMBER('Corrected energy balance step 1'!X50),'Corrected energy balance step 1'!X50,0)</f>
        <v>0</v>
      </c>
      <c r="Y50" s="173">
        <f>IF(ISNUMBER('Corrected energy balance step 1'!Y50),'Corrected energy balance step 1'!Y50,0)</f>
        <v>0</v>
      </c>
      <c r="Z50" s="173">
        <f>IF(ISNUMBER('Corrected energy balance step 1'!Z50),'Corrected energy balance step 1'!Z50,0)</f>
        <v>0</v>
      </c>
      <c r="AA50" s="173">
        <f>IF(ISNUMBER('Corrected energy balance step 1'!AA50),'Corrected energy balance step 1'!AA50,0)</f>
        <v>0</v>
      </c>
      <c r="AB50" s="173">
        <f>IF(ISNUMBER('Corrected energy balance step 1'!AB50),'Corrected energy balance step 1'!AB50,0)</f>
        <v>0</v>
      </c>
      <c r="AC50" s="173">
        <f>IF(ISNUMBER('Corrected energy balance step 1'!AC50),'Corrected energy balance step 1'!AC50,0)</f>
        <v>0</v>
      </c>
      <c r="AD50" s="173">
        <f>IF(ISNUMBER('Corrected energy balance step 1'!AD50),'Corrected energy balance step 1'!AD50,0)</f>
        <v>0</v>
      </c>
      <c r="AE50" s="173">
        <f>IF(ISNUMBER('Corrected energy balance step 1'!AE50),'Corrected energy balance step 1'!AE50,0)</f>
        <v>0</v>
      </c>
      <c r="AF50" s="173">
        <f>IF(ISNUMBER('Corrected energy balance step 1'!AF50),'Corrected energy balance step 1'!AF50,0)</f>
        <v>0</v>
      </c>
      <c r="AG50" s="173">
        <f>IF(ISNUMBER('Corrected energy balance step 1'!AG50),'Corrected energy balance step 1'!AG50,0)</f>
        <v>0</v>
      </c>
      <c r="AH50" s="173">
        <f>IF(ISNUMBER('Corrected energy balance step 1'!AH50),'Corrected energy balance step 1'!AH50,0)</f>
        <v>0</v>
      </c>
      <c r="AI50" s="173">
        <f>IF(ISNUMBER('Corrected energy balance step 1'!AI50),'Corrected energy balance step 1'!AI50,0)</f>
        <v>0</v>
      </c>
      <c r="AJ50" s="173">
        <f>IF(ISNUMBER('Corrected energy balance step 1'!AJ50),'Corrected energy balance step 1'!AJ50,0)</f>
        <v>0</v>
      </c>
      <c r="AK50" s="173">
        <f>IF(ISNUMBER('Corrected energy balance step 1'!AK50),'Corrected energy balance step 1'!AK50,0)</f>
        <v>0</v>
      </c>
      <c r="AL50" s="173">
        <f>IF(ISNUMBER('Corrected energy balance step 1'!AL50),'Corrected energy balance step 1'!AL50,0)</f>
        <v>0</v>
      </c>
      <c r="AM50" s="173">
        <f>IF(ISNUMBER('Corrected energy balance step 1'!AM50),'Corrected energy balance step 1'!AM50,0)</f>
        <v>0</v>
      </c>
      <c r="AN50" s="173">
        <f>IF(ISNUMBER('Corrected energy balance step 1'!AN50),'Corrected energy balance step 1'!AN50,0)</f>
        <v>0</v>
      </c>
      <c r="AO50" s="173">
        <f>IF(ISNUMBER('Corrected energy balance step 1'!AO50),'Corrected energy balance step 1'!AO50,0)</f>
        <v>0</v>
      </c>
      <c r="AP50" s="173">
        <f>IF(ISNUMBER('Corrected energy balance step 1'!AP50),'Corrected energy balance step 1'!AP50,0)</f>
        <v>0</v>
      </c>
      <c r="AQ50" s="173">
        <f>IF(ISNUMBER('Corrected energy balance step 1'!AQ50),'Corrected energy balance step 1'!AQ50,0)</f>
        <v>0</v>
      </c>
      <c r="AR50" s="173">
        <f>IF(ISNUMBER('Corrected energy balance step 1'!AR50),'Corrected energy balance step 1'!AR50,0)</f>
        <v>0</v>
      </c>
      <c r="AS50" s="173">
        <f>IF(ISNUMBER('Corrected energy balance step 1'!AS50),'Corrected energy balance step 1'!AS50,0)</f>
        <v>0</v>
      </c>
      <c r="AT50" s="173">
        <f>IF(ISNUMBER('Corrected energy balance step 1'!AT50),'Corrected energy balance step 1'!AT50,0)</f>
        <v>0</v>
      </c>
      <c r="AU50" s="173">
        <f>IF(ISNUMBER('Corrected energy balance step 1'!AU50),'Corrected energy balance step 1'!AU50,0)</f>
        <v>0</v>
      </c>
      <c r="AV50" s="173">
        <f>IF(ISNUMBER('Corrected energy balance step 1'!AV50),'Corrected energy balance step 1'!AV50,0)</f>
        <v>0</v>
      </c>
      <c r="AW50" s="173">
        <f>IF(ISNUMBER('Corrected energy balance step 1'!AW50),'Corrected energy balance step 1'!AW50,0)</f>
        <v>0</v>
      </c>
      <c r="AX50" s="173">
        <f>IF(ISNUMBER('Corrected energy balance step 1'!AX50),'Corrected energy balance step 1'!AX50,0)</f>
        <v>0</v>
      </c>
      <c r="AY50" s="173">
        <f>IF(ISNUMBER('Corrected energy balance step 1'!AY50),'Corrected energy balance step 1'!AY50,0)</f>
        <v>0</v>
      </c>
      <c r="AZ50" s="173">
        <f>IF(ISNUMBER('Corrected energy balance step 1'!AZ50),'Corrected energy balance step 1'!AZ50,0)</f>
        <v>0</v>
      </c>
      <c r="BA50" s="173">
        <f>IF(ISNUMBER('Corrected energy balance step 1'!BA50),'Corrected energy balance step 1'!BA50,0)</f>
        <v>0</v>
      </c>
      <c r="BB50" s="173">
        <f>IF(ISNUMBER('Corrected energy balance step 1'!BB50),'Corrected energy balance step 1'!BB50,0)</f>
        <v>0</v>
      </c>
      <c r="BC50" s="173">
        <f>IF(ISNUMBER('Corrected energy balance step 1'!BC50),'Corrected energy balance step 1'!BC50,0)</f>
        <v>0</v>
      </c>
      <c r="BD50" s="173">
        <f>IF(ISNUMBER('Corrected energy balance step 1'!BD50),'Corrected energy balance step 1'!BD50,0)</f>
        <v>0</v>
      </c>
      <c r="BE50" s="173">
        <f>IF(ISNUMBER('Corrected energy balance step 1'!BE50),'Corrected energy balance step 1'!BE50,0)</f>
        <v>0</v>
      </c>
      <c r="BF50" s="173">
        <f>IF(ISNUMBER('Corrected energy balance step 1'!BF50),'Corrected energy balance step 1'!BF50,0)</f>
        <v>0</v>
      </c>
      <c r="BG50" s="173">
        <f>IF(ISNUMBER('Corrected energy balance step 1'!BG50),'Corrected energy balance step 1'!BG50,0)</f>
        <v>0</v>
      </c>
      <c r="BH50" s="173">
        <f>IF(ISNUMBER('Corrected energy balance step 1'!BH50),'Corrected energy balance step 1'!BH50,0)</f>
        <v>0</v>
      </c>
      <c r="BI50" s="173">
        <f>IF(ISNUMBER('Corrected energy balance step 1'!BI50),'Corrected energy balance step 1'!BI50,0)</f>
        <v>0</v>
      </c>
      <c r="BJ50" s="173">
        <f>IF(ISNUMBER('Corrected energy balance step 1'!BJ50),'Corrected energy balance step 1'!BJ50,0)</f>
        <v>0</v>
      </c>
      <c r="BK50" s="173">
        <f>IF(ISNUMBER('Corrected energy balance step 1'!BK50),'Corrected energy balance step 1'!BK50,0)</f>
        <v>0</v>
      </c>
      <c r="BL50" s="173">
        <f>IF(ISNUMBER('Corrected energy balance step 1'!BL50),'Corrected energy balance step 1'!BL50,0)</f>
        <v>0</v>
      </c>
      <c r="BM50" s="173">
        <f>IF(ISNUMBER('Corrected energy balance step 1'!BM50),'Corrected energy balance step 1'!BM50,0)</f>
        <v>0</v>
      </c>
      <c r="BN50" s="171">
        <f t="shared" si="60"/>
        <v>0</v>
      </c>
      <c r="BO50" s="177">
        <f>'Corrected energy balance step 1'!BO50</f>
        <v>0</v>
      </c>
    </row>
    <row r="51" spans="2:69">
      <c r="B51" s="36" t="s">
        <v>88</v>
      </c>
      <c r="C51" s="173">
        <f>IF(ISNUMBER('Corrected energy balance step 1'!C51),'Corrected energy balance step 1'!C51,0)</f>
        <v>0</v>
      </c>
      <c r="D51" s="173">
        <f>IF(ISNUMBER('Corrected energy balance step 1'!D51),'Corrected energy balance step 1'!D51,0)</f>
        <v>0</v>
      </c>
      <c r="E51" s="173">
        <f>IF(ISNUMBER('Corrected energy balance step 1'!E51),'Corrected energy balance step 1'!E51,0)</f>
        <v>0</v>
      </c>
      <c r="F51" s="173">
        <f>IF(ISNUMBER('Corrected energy balance step 1'!F51),'Corrected energy balance step 1'!F51,0)</f>
        <v>0</v>
      </c>
      <c r="G51" s="173">
        <f>IF(ISNUMBER('Corrected energy balance step 1'!G51),'Corrected energy balance step 1'!G51,0)</f>
        <v>0</v>
      </c>
      <c r="H51" s="173">
        <f>IF(ISNUMBER('Corrected energy balance step 1'!H51),'Corrected energy balance step 1'!H51,0)</f>
        <v>0</v>
      </c>
      <c r="I51" s="173">
        <f>IF(ISNUMBER('Corrected energy balance step 1'!I51),'Corrected energy balance step 1'!I51,0)</f>
        <v>0</v>
      </c>
      <c r="J51" s="173">
        <f>IF(ISNUMBER('Corrected energy balance step 1'!J51),'Corrected energy balance step 1'!J51,0)</f>
        <v>0</v>
      </c>
      <c r="K51" s="173">
        <f>IF(ISNUMBER('Corrected energy balance step 1'!K51),'Corrected energy balance step 1'!K51,0)</f>
        <v>0</v>
      </c>
      <c r="L51" s="173">
        <f>IF(ISNUMBER('Corrected energy balance step 1'!L51),'Corrected energy balance step 1'!L51,0)</f>
        <v>0</v>
      </c>
      <c r="M51" s="173">
        <f>IF(ISNUMBER('Corrected energy balance step 1'!M51),'Corrected energy balance step 1'!M51,0)</f>
        <v>0</v>
      </c>
      <c r="N51" s="173">
        <f>IF(ISNUMBER('Corrected energy balance step 1'!N51),'Corrected energy balance step 1'!N51,0)</f>
        <v>0</v>
      </c>
      <c r="O51" s="173">
        <f>IF(ISNUMBER('Corrected energy balance step 1'!O51),'Corrected energy balance step 1'!O51,0)</f>
        <v>0</v>
      </c>
      <c r="P51" s="173">
        <f>IF(ISNUMBER('Corrected energy balance step 1'!P51),'Corrected energy balance step 1'!P51,0)</f>
        <v>0</v>
      </c>
      <c r="Q51" s="173">
        <f>IF(ISNUMBER('Corrected energy balance step 1'!Q51),'Corrected energy balance step 1'!Q51,0)</f>
        <v>0</v>
      </c>
      <c r="R51" s="173">
        <f>IF(ISNUMBER('Corrected energy balance step 1'!R51),'Corrected energy balance step 1'!R51,0)</f>
        <v>0</v>
      </c>
      <c r="S51" s="173">
        <f>IF(ISNUMBER('Corrected energy balance step 1'!S51),'Corrected energy balance step 1'!S51,0)</f>
        <v>0</v>
      </c>
      <c r="T51" s="173">
        <f>IF(ISNUMBER('Corrected energy balance step 1'!T51),'Corrected energy balance step 1'!T51,0)</f>
        <v>0</v>
      </c>
      <c r="U51" s="173">
        <f>IF(ISNUMBER('Corrected energy balance step 1'!U51),'Corrected energy balance step 1'!U51,0)</f>
        <v>0</v>
      </c>
      <c r="V51" s="173">
        <f>IF(ISNUMBER('Corrected energy balance step 1'!V51),'Corrected energy balance step 1'!V51,0)</f>
        <v>0</v>
      </c>
      <c r="W51" s="173">
        <f>IF(ISNUMBER('Corrected energy balance step 1'!W51),'Corrected energy balance step 1'!W51,0)</f>
        <v>0</v>
      </c>
      <c r="X51" s="173">
        <f>IF(ISNUMBER('Corrected energy balance step 1'!X51),'Corrected energy balance step 1'!X51,0)</f>
        <v>0</v>
      </c>
      <c r="Y51" s="173">
        <f>IF(ISNUMBER('Corrected energy balance step 1'!Y51),'Corrected energy balance step 1'!Y51,0)</f>
        <v>0</v>
      </c>
      <c r="Z51" s="173">
        <f>IF(ISNUMBER('Corrected energy balance step 1'!Z51),'Corrected energy balance step 1'!Z51,0)</f>
        <v>0</v>
      </c>
      <c r="AA51" s="173">
        <f>IF(ISNUMBER('Corrected energy balance step 1'!AA51),'Corrected energy balance step 1'!AA51,0)</f>
        <v>0</v>
      </c>
      <c r="AB51" s="173">
        <f>IF(ISNUMBER('Corrected energy balance step 1'!AB51),'Corrected energy balance step 1'!AB51,0)</f>
        <v>0</v>
      </c>
      <c r="AC51" s="173">
        <f>IF(ISNUMBER('Corrected energy balance step 1'!AC51),'Corrected energy balance step 1'!AC51,0)</f>
        <v>0</v>
      </c>
      <c r="AD51" s="173">
        <f>IF(ISNUMBER('Corrected energy balance step 1'!AD51),'Corrected energy balance step 1'!AD51,0)</f>
        <v>0</v>
      </c>
      <c r="AE51" s="173">
        <f>IF(ISNUMBER('Corrected energy balance step 1'!AE51),'Corrected energy balance step 1'!AE51,0)</f>
        <v>0</v>
      </c>
      <c r="AF51" s="173">
        <f>IF(ISNUMBER('Corrected energy balance step 1'!AF51),'Corrected energy balance step 1'!AF51,0)</f>
        <v>0</v>
      </c>
      <c r="AG51" s="173">
        <f>IF(ISNUMBER('Corrected energy balance step 1'!AG51),'Corrected energy balance step 1'!AG51,0)</f>
        <v>0</v>
      </c>
      <c r="AH51" s="173">
        <f>IF(ISNUMBER('Corrected energy balance step 1'!AH51),'Corrected energy balance step 1'!AH51,0)</f>
        <v>0</v>
      </c>
      <c r="AI51" s="173">
        <f>IF(ISNUMBER('Corrected energy balance step 1'!AI51),'Corrected energy balance step 1'!AI51,0)</f>
        <v>0</v>
      </c>
      <c r="AJ51" s="173">
        <f>IF(ISNUMBER('Corrected energy balance step 1'!AJ51),'Corrected energy balance step 1'!AJ51,0)</f>
        <v>0</v>
      </c>
      <c r="AK51" s="173">
        <f>IF(ISNUMBER('Corrected energy balance step 1'!AK51),'Corrected energy balance step 1'!AK51,0)</f>
        <v>0</v>
      </c>
      <c r="AL51" s="173">
        <f>IF(ISNUMBER('Corrected energy balance step 1'!AL51),'Corrected energy balance step 1'!AL51,0)</f>
        <v>0</v>
      </c>
      <c r="AM51" s="173">
        <f>IF(ISNUMBER('Corrected energy balance step 1'!AM51),'Corrected energy balance step 1'!AM51,0)</f>
        <v>0</v>
      </c>
      <c r="AN51" s="173">
        <f>IF(ISNUMBER('Corrected energy balance step 1'!AN51),'Corrected energy balance step 1'!AN51,0)</f>
        <v>0</v>
      </c>
      <c r="AO51" s="173">
        <f>IF(ISNUMBER('Corrected energy balance step 1'!AO51),'Corrected energy balance step 1'!AO51,0)</f>
        <v>0</v>
      </c>
      <c r="AP51" s="173">
        <f>IF(ISNUMBER('Corrected energy balance step 1'!AP51),'Corrected energy balance step 1'!AP51,0)</f>
        <v>0</v>
      </c>
      <c r="AQ51" s="173">
        <f>IF(ISNUMBER('Corrected energy balance step 1'!AQ51),'Corrected energy balance step 1'!AQ51,0)</f>
        <v>0</v>
      </c>
      <c r="AR51" s="173">
        <f>IF(ISNUMBER('Corrected energy balance step 1'!AR51),'Corrected energy balance step 1'!AR51,0)</f>
        <v>0</v>
      </c>
      <c r="AS51" s="173">
        <f>IF(ISNUMBER('Corrected energy balance step 1'!AS51),'Corrected energy balance step 1'!AS51,0)</f>
        <v>0</v>
      </c>
      <c r="AT51" s="173">
        <f>IF(ISNUMBER('Corrected energy balance step 1'!AT51),'Corrected energy balance step 1'!AT51,0)</f>
        <v>0</v>
      </c>
      <c r="AU51" s="173">
        <f>IF(ISNUMBER('Corrected energy balance step 1'!AU51),'Corrected energy balance step 1'!AU51,0)</f>
        <v>0</v>
      </c>
      <c r="AV51" s="173">
        <f>IF(ISNUMBER('Corrected energy balance step 1'!AV51),'Corrected energy balance step 1'!AV51,0)</f>
        <v>0</v>
      </c>
      <c r="AW51" s="173">
        <f>IF(ISNUMBER('Corrected energy balance step 1'!AW51),'Corrected energy balance step 1'!AW51,0)</f>
        <v>0</v>
      </c>
      <c r="AX51" s="173">
        <f>IF(ISNUMBER('Corrected energy balance step 1'!AX51),'Corrected energy balance step 1'!AX51,0)</f>
        <v>0</v>
      </c>
      <c r="AY51" s="173">
        <f>IF(ISNUMBER('Corrected energy balance step 1'!AY51),'Corrected energy balance step 1'!AY51,0)</f>
        <v>0</v>
      </c>
      <c r="AZ51" s="173">
        <f>IF(ISNUMBER('Corrected energy balance step 1'!AZ51),'Corrected energy balance step 1'!AZ51,0)</f>
        <v>0</v>
      </c>
      <c r="BA51" s="173">
        <f>IF(ISNUMBER('Corrected energy balance step 1'!BA51),'Corrected energy balance step 1'!BA51,0)</f>
        <v>0</v>
      </c>
      <c r="BB51" s="173">
        <f>IF(ISNUMBER('Corrected energy balance step 1'!BB51),'Corrected energy balance step 1'!BB51,0)</f>
        <v>0</v>
      </c>
      <c r="BC51" s="173">
        <f>IF(ISNUMBER('Corrected energy balance step 1'!BC51),'Corrected energy balance step 1'!BC51,0)</f>
        <v>0</v>
      </c>
      <c r="BD51" s="173">
        <f>IF(ISNUMBER('Corrected energy balance step 1'!BD51),'Corrected energy balance step 1'!BD51,0)</f>
        <v>0</v>
      </c>
      <c r="BE51" s="173">
        <f>IF(ISNUMBER('Corrected energy balance step 1'!BE51),'Corrected energy balance step 1'!BE51,0)</f>
        <v>0</v>
      </c>
      <c r="BF51" s="173">
        <f>IF(ISNUMBER('Corrected energy balance step 1'!BF51),'Corrected energy balance step 1'!BF51,0)</f>
        <v>0</v>
      </c>
      <c r="BG51" s="173">
        <f>IF(ISNUMBER('Corrected energy balance step 1'!BG51),'Corrected energy balance step 1'!BG51,0)</f>
        <v>0</v>
      </c>
      <c r="BH51" s="173">
        <f>IF(ISNUMBER('Corrected energy balance step 1'!BH51),'Corrected energy balance step 1'!BH51,0)</f>
        <v>0</v>
      </c>
      <c r="BI51" s="173">
        <f>IF(ISNUMBER('Corrected energy balance step 1'!BI51),'Corrected energy balance step 1'!BI51,0)</f>
        <v>0</v>
      </c>
      <c r="BJ51" s="173">
        <f>IF(ISNUMBER('Corrected energy balance step 1'!BJ51),'Corrected energy balance step 1'!BJ51,0)</f>
        <v>0</v>
      </c>
      <c r="BK51" s="173">
        <f>IF(ISNUMBER('Corrected energy balance step 1'!BK51),'Corrected energy balance step 1'!BK51,0)</f>
        <v>0</v>
      </c>
      <c r="BL51" s="173">
        <f>IF(ISNUMBER('Corrected energy balance step 1'!BL51),'Corrected energy balance step 1'!BL51,0)</f>
        <v>0</v>
      </c>
      <c r="BM51" s="173">
        <f>IF(ISNUMBER('Corrected energy balance step 1'!BM51),'Corrected energy balance step 1'!BM51,0)</f>
        <v>0</v>
      </c>
      <c r="BN51" s="171">
        <f t="shared" si="60"/>
        <v>0</v>
      </c>
      <c r="BO51" s="177">
        <f>'Corrected energy balance step 1'!BO51</f>
        <v>0</v>
      </c>
    </row>
    <row r="52" spans="2:69">
      <c r="B52" s="36" t="s">
        <v>80</v>
      </c>
      <c r="C52" s="173">
        <f>IF(ISNUMBER('Corrected energy balance step 1'!C52),'Corrected energy balance step 1'!C52,0)</f>
        <v>0</v>
      </c>
      <c r="D52" s="173">
        <f>IF(ISNUMBER('Corrected energy balance step 1'!D52),'Corrected energy balance step 1'!D52,0)</f>
        <v>0</v>
      </c>
      <c r="E52" s="173">
        <f>IF(ISNUMBER('Corrected energy balance step 1'!E52),'Corrected energy balance step 1'!E52,0)</f>
        <v>0</v>
      </c>
      <c r="F52" s="173">
        <f>IF(ISNUMBER('Corrected energy balance step 1'!F52),'Corrected energy balance step 1'!F52,0)</f>
        <v>0</v>
      </c>
      <c r="G52" s="173">
        <f>IF(ISNUMBER('Corrected energy balance step 1'!G52),'Corrected energy balance step 1'!G52,0)</f>
        <v>0</v>
      </c>
      <c r="H52" s="173">
        <f>IF(ISNUMBER('Corrected energy balance step 1'!H52),'Corrected energy balance step 1'!H52,0)</f>
        <v>0</v>
      </c>
      <c r="I52" s="173">
        <f>IF(ISNUMBER('Corrected energy balance step 1'!I52),'Corrected energy balance step 1'!I52,0)</f>
        <v>0</v>
      </c>
      <c r="J52" s="173">
        <f>IF(ISNUMBER('Corrected energy balance step 1'!J52),'Corrected energy balance step 1'!J52,0)</f>
        <v>0</v>
      </c>
      <c r="K52" s="173">
        <f>IF(ISNUMBER('Corrected energy balance step 1'!K52),'Corrected energy balance step 1'!K52,0)</f>
        <v>0</v>
      </c>
      <c r="L52" s="173">
        <f>IF(ISNUMBER('Corrected energy balance step 1'!L52),'Corrected energy balance step 1'!L52,0)</f>
        <v>0</v>
      </c>
      <c r="M52" s="173">
        <f>IF(ISNUMBER('Corrected energy balance step 1'!M52),'Corrected energy balance step 1'!M52,0)</f>
        <v>0</v>
      </c>
      <c r="N52" s="173">
        <f>IF(ISNUMBER('Corrected energy balance step 1'!N52),'Corrected energy balance step 1'!N52,0)</f>
        <v>0</v>
      </c>
      <c r="O52" s="173">
        <f>IF(ISNUMBER('Corrected energy balance step 1'!O52),'Corrected energy balance step 1'!O52,0)</f>
        <v>0</v>
      </c>
      <c r="P52" s="173">
        <f>IF(ISNUMBER('Corrected energy balance step 1'!P52),'Corrected energy balance step 1'!P52,0)</f>
        <v>0</v>
      </c>
      <c r="Q52" s="173">
        <f>IF(ISNUMBER('Corrected energy balance step 1'!Q52),'Corrected energy balance step 1'!Q52,0)</f>
        <v>0</v>
      </c>
      <c r="R52" s="173">
        <f>IF(ISNUMBER('Corrected energy balance step 1'!R52),'Corrected energy balance step 1'!R52,0)</f>
        <v>0</v>
      </c>
      <c r="S52" s="173">
        <f>IF(ISNUMBER('Corrected energy balance step 1'!S52),'Corrected energy balance step 1'!S52,0)</f>
        <v>0</v>
      </c>
      <c r="T52" s="173">
        <f>IF(ISNUMBER('Corrected energy balance step 1'!T52),'Corrected energy balance step 1'!T52,0)</f>
        <v>0</v>
      </c>
      <c r="U52" s="173">
        <f>IF(ISNUMBER('Corrected energy balance step 1'!U52),'Corrected energy balance step 1'!U52,0)</f>
        <v>0</v>
      </c>
      <c r="V52" s="173">
        <f>IF(ISNUMBER('Corrected energy balance step 1'!V52),'Corrected energy balance step 1'!V52,0)</f>
        <v>0</v>
      </c>
      <c r="W52" s="173">
        <f>IF(ISNUMBER('Corrected energy balance step 1'!W52),'Corrected energy balance step 1'!W52,0)</f>
        <v>0</v>
      </c>
      <c r="X52" s="173">
        <f>IF(ISNUMBER('Corrected energy balance step 1'!X52),'Corrected energy balance step 1'!X52,0)</f>
        <v>0</v>
      </c>
      <c r="Y52" s="173">
        <f>IF(ISNUMBER('Corrected energy balance step 1'!Y52),'Corrected energy balance step 1'!Y52,0)</f>
        <v>0</v>
      </c>
      <c r="Z52" s="173">
        <f>IF(ISNUMBER('Corrected energy balance step 1'!Z52),'Corrected energy balance step 1'!Z52,0)</f>
        <v>0</v>
      </c>
      <c r="AA52" s="173">
        <f>IF(ISNUMBER('Corrected energy balance step 1'!AA52),'Corrected energy balance step 1'!AA52,0)</f>
        <v>0</v>
      </c>
      <c r="AB52" s="173">
        <f>IF(ISNUMBER('Corrected energy balance step 1'!AB52),'Corrected energy balance step 1'!AB52,0)</f>
        <v>0</v>
      </c>
      <c r="AC52" s="173">
        <f>IF(ISNUMBER('Corrected energy balance step 1'!AC52),'Corrected energy balance step 1'!AC52,0)</f>
        <v>0</v>
      </c>
      <c r="AD52" s="173">
        <f>IF(ISNUMBER('Corrected energy balance step 1'!AD52),'Corrected energy balance step 1'!AD52,0)</f>
        <v>0</v>
      </c>
      <c r="AE52" s="173">
        <f>IF(ISNUMBER('Corrected energy balance step 1'!AE52),'Corrected energy balance step 1'!AE52,0)</f>
        <v>0</v>
      </c>
      <c r="AF52" s="173">
        <f>IF(ISNUMBER('Corrected energy balance step 1'!AF52),'Corrected energy balance step 1'!AF52,0)</f>
        <v>0</v>
      </c>
      <c r="AG52" s="173">
        <f>IF(ISNUMBER('Corrected energy balance step 1'!AG52),'Corrected energy balance step 1'!AG52,0)</f>
        <v>0</v>
      </c>
      <c r="AH52" s="173">
        <f>IF(ISNUMBER('Corrected energy balance step 1'!AH52),'Corrected energy balance step 1'!AH52,0)</f>
        <v>0</v>
      </c>
      <c r="AI52" s="173">
        <f>IF(ISNUMBER('Corrected energy balance step 1'!AI52),'Corrected energy balance step 1'!AI52,0)</f>
        <v>0</v>
      </c>
      <c r="AJ52" s="173">
        <f>IF(ISNUMBER('Corrected energy balance step 1'!AJ52),'Corrected energy balance step 1'!AJ52,0)</f>
        <v>0</v>
      </c>
      <c r="AK52" s="173">
        <f>IF(ISNUMBER('Corrected energy balance step 1'!AK52),'Corrected energy balance step 1'!AK52,0)</f>
        <v>0</v>
      </c>
      <c r="AL52" s="173">
        <f>IF(ISNUMBER('Corrected energy balance step 1'!AL52),'Corrected energy balance step 1'!AL52,0)</f>
        <v>0</v>
      </c>
      <c r="AM52" s="173">
        <f>IF(ISNUMBER('Corrected energy balance step 1'!AM52),'Corrected energy balance step 1'!AM52,0)</f>
        <v>0</v>
      </c>
      <c r="AN52" s="173">
        <f>IF(ISNUMBER('Corrected energy balance step 1'!AN52),'Corrected energy balance step 1'!AN52,0)</f>
        <v>0</v>
      </c>
      <c r="AO52" s="173">
        <f>IF(ISNUMBER('Corrected energy balance step 1'!AO52),'Corrected energy balance step 1'!AO52,0)</f>
        <v>0</v>
      </c>
      <c r="AP52" s="173">
        <f>IF(ISNUMBER('Corrected energy balance step 1'!AP52),'Corrected energy balance step 1'!AP52,0)</f>
        <v>0</v>
      </c>
      <c r="AQ52" s="173">
        <f>IF(ISNUMBER('Corrected energy balance step 1'!AQ52),'Corrected energy balance step 1'!AQ52,0)</f>
        <v>0</v>
      </c>
      <c r="AR52" s="173">
        <f>IF(ISNUMBER('Corrected energy balance step 1'!AR52),'Corrected energy balance step 1'!AR52,0)</f>
        <v>0</v>
      </c>
      <c r="AS52" s="173">
        <f>IF(ISNUMBER('Corrected energy balance step 1'!AS52),'Corrected energy balance step 1'!AS52,0)</f>
        <v>0</v>
      </c>
      <c r="AT52" s="173">
        <f>IF(ISNUMBER('Corrected energy balance step 1'!AT52),'Corrected energy balance step 1'!AT52,0)</f>
        <v>0</v>
      </c>
      <c r="AU52" s="173">
        <f>IF(ISNUMBER('Corrected energy balance step 1'!AU52),'Corrected energy balance step 1'!AU52,0)</f>
        <v>0</v>
      </c>
      <c r="AV52" s="173">
        <f>IF(ISNUMBER('Corrected energy balance step 1'!AV52),'Corrected energy balance step 1'!AV52,0)</f>
        <v>0</v>
      </c>
      <c r="AW52" s="173">
        <f>IF(ISNUMBER('Corrected energy balance step 1'!AW52),'Corrected energy balance step 1'!AW52,0)</f>
        <v>0</v>
      </c>
      <c r="AX52" s="173">
        <f>IF(ISNUMBER('Corrected energy balance step 1'!AX52),'Corrected energy balance step 1'!AX52,0)</f>
        <v>0</v>
      </c>
      <c r="AY52" s="173">
        <f>IF(ISNUMBER('Corrected energy balance step 1'!AY52),'Corrected energy balance step 1'!AY52,0)</f>
        <v>0</v>
      </c>
      <c r="AZ52" s="173">
        <f>IF(ISNUMBER('Corrected energy balance step 1'!AZ52),'Corrected energy balance step 1'!AZ52,0)</f>
        <v>0</v>
      </c>
      <c r="BA52" s="173">
        <f>IF(ISNUMBER('Corrected energy balance step 1'!BA52),'Corrected energy balance step 1'!BA52,0)</f>
        <v>0</v>
      </c>
      <c r="BB52" s="173">
        <f>IF(ISNUMBER('Corrected energy balance step 1'!BB52),'Corrected energy balance step 1'!BB52,0)</f>
        <v>0</v>
      </c>
      <c r="BC52" s="173">
        <f>IF(ISNUMBER('Corrected energy balance step 1'!BC52),'Corrected energy balance step 1'!BC52,0)</f>
        <v>0</v>
      </c>
      <c r="BD52" s="173">
        <f>IF(ISNUMBER('Corrected energy balance step 1'!BD52),'Corrected energy balance step 1'!BD52,0)</f>
        <v>0</v>
      </c>
      <c r="BE52" s="173">
        <f>IF(ISNUMBER('Corrected energy balance step 1'!BE52),'Corrected energy balance step 1'!BE52,0)</f>
        <v>0</v>
      </c>
      <c r="BF52" s="173">
        <f>IF(ISNUMBER('Corrected energy balance step 1'!BF52),'Corrected energy balance step 1'!BF52,0)</f>
        <v>0</v>
      </c>
      <c r="BG52" s="173">
        <f>IF(ISNUMBER('Corrected energy balance step 1'!BG52),'Corrected energy balance step 1'!BG52,0)</f>
        <v>0</v>
      </c>
      <c r="BH52" s="173">
        <f>IF(ISNUMBER('Corrected energy balance step 1'!BH52),'Corrected energy balance step 1'!BH52,0)</f>
        <v>0</v>
      </c>
      <c r="BI52" s="173">
        <f>IF(ISNUMBER('Corrected energy balance step 1'!BI52),'Corrected energy balance step 1'!BI52,0)</f>
        <v>0</v>
      </c>
      <c r="BJ52" s="173">
        <f>IF(ISNUMBER('Corrected energy balance step 1'!BJ52),'Corrected energy balance step 1'!BJ52,0)</f>
        <v>0</v>
      </c>
      <c r="BK52" s="173">
        <f>IF(ISNUMBER('Corrected energy balance step 1'!BK52),'Corrected energy balance step 1'!BK52,0)</f>
        <v>0</v>
      </c>
      <c r="BL52" s="173">
        <f>IF(ISNUMBER('Corrected energy balance step 1'!BL52),'Corrected energy balance step 1'!BL52,0)</f>
        <v>0</v>
      </c>
      <c r="BM52" s="173">
        <f>IF(ISNUMBER('Corrected energy balance step 1'!BM52),'Corrected energy balance step 1'!BM52,0)</f>
        <v>0</v>
      </c>
      <c r="BN52" s="171">
        <f t="shared" si="60"/>
        <v>0</v>
      </c>
      <c r="BO52" s="177">
        <f>'Corrected energy balance step 1'!BO52</f>
        <v>0</v>
      </c>
    </row>
    <row r="53" spans="2:69">
      <c r="B53" s="36" t="s">
        <v>89</v>
      </c>
      <c r="C53" s="173">
        <f>IF(ISNUMBER('Corrected energy balance step 1'!C53),'Corrected energy balance step 1'!C53,0)</f>
        <v>0</v>
      </c>
      <c r="D53" s="173">
        <f>IF(ISNUMBER('Corrected energy balance step 1'!D53),'Corrected energy balance step 1'!D53,0)</f>
        <v>0</v>
      </c>
      <c r="E53" s="173">
        <f>IF(ISNUMBER('Corrected energy balance step 1'!E53),'Corrected energy balance step 1'!E53,0)</f>
        <v>0</v>
      </c>
      <c r="F53" s="173">
        <f>IF(ISNUMBER('Corrected energy balance step 1'!F53),'Corrected energy balance step 1'!F53,0)</f>
        <v>0</v>
      </c>
      <c r="G53" s="173">
        <f>IF(ISNUMBER('Corrected energy balance step 1'!G53),'Corrected energy balance step 1'!G53,0)</f>
        <v>0</v>
      </c>
      <c r="H53" s="173">
        <f>IF(ISNUMBER('Corrected energy balance step 1'!H53),'Corrected energy balance step 1'!H53,0)</f>
        <v>0</v>
      </c>
      <c r="I53" s="173">
        <f>IF(ISNUMBER('Corrected energy balance step 1'!I53),'Corrected energy balance step 1'!I53,0)</f>
        <v>0</v>
      </c>
      <c r="J53" s="173">
        <f>IF(ISNUMBER('Corrected energy balance step 1'!J53),'Corrected energy balance step 1'!J53,0)</f>
        <v>0</v>
      </c>
      <c r="K53" s="173">
        <f>IF(ISNUMBER('Corrected energy balance step 1'!K53),'Corrected energy balance step 1'!K53,0)</f>
        <v>0</v>
      </c>
      <c r="L53" s="173">
        <f>IF(ISNUMBER('Corrected energy balance step 1'!L53),'Corrected energy balance step 1'!L53,0)</f>
        <v>0</v>
      </c>
      <c r="M53" s="173">
        <f>IF(ISNUMBER('Corrected energy balance step 1'!M53),'Corrected energy balance step 1'!M53,0)</f>
        <v>0</v>
      </c>
      <c r="N53" s="173">
        <f>IF(ISNUMBER('Corrected energy balance step 1'!N53),'Corrected energy balance step 1'!N53,0)</f>
        <v>0</v>
      </c>
      <c r="O53" s="173">
        <f>IF(ISNUMBER('Corrected energy balance step 1'!O53),'Corrected energy balance step 1'!O53,0)</f>
        <v>0</v>
      </c>
      <c r="P53" s="173">
        <f>IF(ISNUMBER('Corrected energy balance step 1'!P53),'Corrected energy balance step 1'!P53,0)</f>
        <v>0</v>
      </c>
      <c r="Q53" s="173">
        <f>IF(ISNUMBER('Corrected energy balance step 1'!Q53),'Corrected energy balance step 1'!Q53,0)</f>
        <v>0</v>
      </c>
      <c r="R53" s="173">
        <f>IF(ISNUMBER('Corrected energy balance step 1'!R53),'Corrected energy balance step 1'!R53,0)</f>
        <v>0</v>
      </c>
      <c r="S53" s="173">
        <f>IF(ISNUMBER('Corrected energy balance step 1'!S53),'Corrected energy balance step 1'!S53,0)</f>
        <v>0</v>
      </c>
      <c r="T53" s="173">
        <f>IF(ISNUMBER('Corrected energy balance step 1'!T53),'Corrected energy balance step 1'!T53,0)</f>
        <v>0</v>
      </c>
      <c r="U53" s="173">
        <f>IF(ISNUMBER('Corrected energy balance step 1'!U53),'Corrected energy balance step 1'!U53,0)</f>
        <v>0</v>
      </c>
      <c r="V53" s="173">
        <f>IF(ISNUMBER('Corrected energy balance step 1'!V53),'Corrected energy balance step 1'!V53,0)</f>
        <v>0</v>
      </c>
      <c r="W53" s="173">
        <f>IF(ISNUMBER('Corrected energy balance step 1'!W53),'Corrected energy balance step 1'!W53,0)</f>
        <v>0</v>
      </c>
      <c r="X53" s="173">
        <f>IF(ISNUMBER('Corrected energy balance step 1'!X53),'Corrected energy balance step 1'!X53,0)</f>
        <v>0</v>
      </c>
      <c r="Y53" s="173">
        <f>IF(ISNUMBER('Corrected energy balance step 1'!Y53),'Corrected energy balance step 1'!Y53,0)</f>
        <v>0</v>
      </c>
      <c r="Z53" s="173">
        <f>IF(ISNUMBER('Corrected energy balance step 1'!Z53),'Corrected energy balance step 1'!Z53,0)</f>
        <v>0</v>
      </c>
      <c r="AA53" s="173">
        <f>IF(ISNUMBER('Corrected energy balance step 1'!AA53),'Corrected energy balance step 1'!AA53,0)</f>
        <v>0</v>
      </c>
      <c r="AB53" s="173">
        <f>IF(ISNUMBER('Corrected energy balance step 1'!AB53),'Corrected energy balance step 1'!AB53,0)</f>
        <v>0</v>
      </c>
      <c r="AC53" s="173">
        <f>IF(ISNUMBER('Corrected energy balance step 1'!AC53),'Corrected energy balance step 1'!AC53,0)</f>
        <v>0</v>
      </c>
      <c r="AD53" s="173">
        <f>IF(ISNUMBER('Corrected energy balance step 1'!AD53),'Corrected energy balance step 1'!AD53,0)</f>
        <v>0</v>
      </c>
      <c r="AE53" s="173">
        <f>IF(ISNUMBER('Corrected energy balance step 1'!AE53),'Corrected energy balance step 1'!AE53,0)</f>
        <v>0</v>
      </c>
      <c r="AF53" s="173">
        <f>IF(ISNUMBER('Corrected energy balance step 1'!AF53),'Corrected energy balance step 1'!AF53,0)</f>
        <v>0</v>
      </c>
      <c r="AG53" s="173">
        <f>IF(ISNUMBER('Corrected energy balance step 1'!AG53),'Corrected energy balance step 1'!AG53,0)</f>
        <v>0</v>
      </c>
      <c r="AH53" s="173">
        <f>IF(ISNUMBER('Corrected energy balance step 1'!AH53),'Corrected energy balance step 1'!AH53,0)</f>
        <v>0</v>
      </c>
      <c r="AI53" s="173">
        <f>IF(ISNUMBER('Corrected energy balance step 1'!AI53),'Corrected energy balance step 1'!AI53,0)</f>
        <v>0</v>
      </c>
      <c r="AJ53" s="173">
        <f>IF(ISNUMBER('Corrected energy balance step 1'!AJ53),'Corrected energy balance step 1'!AJ53,0)</f>
        <v>0</v>
      </c>
      <c r="AK53" s="173">
        <f>IF(ISNUMBER('Corrected energy balance step 1'!AK53),'Corrected energy balance step 1'!AK53,0)</f>
        <v>0</v>
      </c>
      <c r="AL53" s="173">
        <f>IF(ISNUMBER('Corrected energy balance step 1'!AL53),'Corrected energy balance step 1'!AL53,0)</f>
        <v>0</v>
      </c>
      <c r="AM53" s="173">
        <f>IF(ISNUMBER('Corrected energy balance step 1'!AM53),'Corrected energy balance step 1'!AM53,0)</f>
        <v>0</v>
      </c>
      <c r="AN53" s="173">
        <f>IF(ISNUMBER('Corrected energy balance step 1'!AN53),'Corrected energy balance step 1'!AN53,0)</f>
        <v>0</v>
      </c>
      <c r="AO53" s="173">
        <f>IF(ISNUMBER('Corrected energy balance step 1'!AO53),'Corrected energy balance step 1'!AO53,0)</f>
        <v>0</v>
      </c>
      <c r="AP53" s="173">
        <f>IF(ISNUMBER('Corrected energy balance step 1'!AP53),'Corrected energy balance step 1'!AP53,0)</f>
        <v>0</v>
      </c>
      <c r="AQ53" s="173">
        <f>IF(ISNUMBER('Corrected energy balance step 1'!AQ53),'Corrected energy balance step 1'!AQ53,0)</f>
        <v>0</v>
      </c>
      <c r="AR53" s="173">
        <f>IF(ISNUMBER('Corrected energy balance step 1'!AR53),'Corrected energy balance step 1'!AR53,0)</f>
        <v>0</v>
      </c>
      <c r="AS53" s="173">
        <f>IF(ISNUMBER('Corrected energy balance step 1'!AS53),'Corrected energy balance step 1'!AS53,0)</f>
        <v>0</v>
      </c>
      <c r="AT53" s="173">
        <f>IF(ISNUMBER('Corrected energy balance step 1'!AT53),'Corrected energy balance step 1'!AT53,0)</f>
        <v>0</v>
      </c>
      <c r="AU53" s="173">
        <f>IF(ISNUMBER('Corrected energy balance step 1'!AU53),'Corrected energy balance step 1'!AU53,0)</f>
        <v>0</v>
      </c>
      <c r="AV53" s="173">
        <f>IF(ISNUMBER('Corrected energy balance step 1'!AV53),'Corrected energy balance step 1'!AV53,0)</f>
        <v>0</v>
      </c>
      <c r="AW53" s="173">
        <f>IF(ISNUMBER('Corrected energy balance step 1'!AW53),'Corrected energy balance step 1'!AW53,0)</f>
        <v>0</v>
      </c>
      <c r="AX53" s="173">
        <f>IF(ISNUMBER('Corrected energy balance step 1'!AX53),'Corrected energy balance step 1'!AX53,0)</f>
        <v>0</v>
      </c>
      <c r="AY53" s="173">
        <f>IF(ISNUMBER('Corrected energy balance step 1'!AY53),'Corrected energy balance step 1'!AY53,0)</f>
        <v>0</v>
      </c>
      <c r="AZ53" s="173">
        <f>IF(ISNUMBER('Corrected energy balance step 1'!AZ53),'Corrected energy balance step 1'!AZ53,0)</f>
        <v>0</v>
      </c>
      <c r="BA53" s="173">
        <f>IF(ISNUMBER('Corrected energy balance step 1'!BA53),'Corrected energy balance step 1'!BA53,0)</f>
        <v>0</v>
      </c>
      <c r="BB53" s="173">
        <f>IF(ISNUMBER('Corrected energy balance step 1'!BB53),'Corrected energy balance step 1'!BB53,0)</f>
        <v>0</v>
      </c>
      <c r="BC53" s="173">
        <f>IF(ISNUMBER('Corrected energy balance step 1'!BC53),'Corrected energy balance step 1'!BC53,0)</f>
        <v>0</v>
      </c>
      <c r="BD53" s="173">
        <f>IF(ISNUMBER('Corrected energy balance step 1'!BD53),'Corrected energy balance step 1'!BD53,0)</f>
        <v>0</v>
      </c>
      <c r="BE53" s="173">
        <f>IF(ISNUMBER('Corrected energy balance step 1'!BE53),'Corrected energy balance step 1'!BE53,0)</f>
        <v>0</v>
      </c>
      <c r="BF53" s="173">
        <f>IF(ISNUMBER('Corrected energy balance step 1'!BF53),'Corrected energy balance step 1'!BF53,0)</f>
        <v>0</v>
      </c>
      <c r="BG53" s="173">
        <f>IF(ISNUMBER('Corrected energy balance step 1'!BG53),'Corrected energy balance step 1'!BG53,0)</f>
        <v>0</v>
      </c>
      <c r="BH53" s="173">
        <f>IF(ISNUMBER('Corrected energy balance step 1'!BH53),'Corrected energy balance step 1'!BH53,0)</f>
        <v>0</v>
      </c>
      <c r="BI53" s="173">
        <f>IF(ISNUMBER('Corrected energy balance step 1'!BI53),'Corrected energy balance step 1'!BI53,0)</f>
        <v>0</v>
      </c>
      <c r="BJ53" s="173">
        <f>IF(ISNUMBER('Corrected energy balance step 1'!BJ53),'Corrected energy balance step 1'!BJ53,0)</f>
        <v>0</v>
      </c>
      <c r="BK53" s="173">
        <f>IF(ISNUMBER('Corrected energy balance step 1'!BK53),'Corrected energy balance step 1'!BK53,0)</f>
        <v>0</v>
      </c>
      <c r="BL53" s="173">
        <f>IF(ISNUMBER('Corrected energy balance step 1'!BL53),'Corrected energy balance step 1'!BL53,0)</f>
        <v>0</v>
      </c>
      <c r="BM53" s="173">
        <f>IF(ISNUMBER('Corrected energy balance step 1'!BM53),'Corrected energy balance step 1'!BM53,0)</f>
        <v>0</v>
      </c>
      <c r="BN53" s="171">
        <f t="shared" si="60"/>
        <v>0</v>
      </c>
      <c r="BO53" s="177">
        <f>'Corrected energy balance step 1'!BO53</f>
        <v>0</v>
      </c>
    </row>
    <row r="54" spans="2:69">
      <c r="B54" s="36" t="s">
        <v>90</v>
      </c>
      <c r="C54" s="173">
        <f>IF(ISNUMBER('Corrected energy balance step 1'!C54),'Corrected energy balance step 1'!C54,0)</f>
        <v>0</v>
      </c>
      <c r="D54" s="173">
        <f>IF(ISNUMBER('Corrected energy balance step 1'!D54),'Corrected energy balance step 1'!D54,0)</f>
        <v>0</v>
      </c>
      <c r="E54" s="173">
        <f>IF(ISNUMBER('Corrected energy balance step 1'!E54),'Corrected energy balance step 1'!E54,0)</f>
        <v>0</v>
      </c>
      <c r="F54" s="173">
        <f>IF(ISNUMBER('Corrected energy balance step 1'!F54),'Corrected energy balance step 1'!F54,0)</f>
        <v>0</v>
      </c>
      <c r="G54" s="173">
        <f>IF(ISNUMBER('Corrected energy balance step 1'!G54),'Corrected energy balance step 1'!G54,0)</f>
        <v>0</v>
      </c>
      <c r="H54" s="173">
        <f>IF(ISNUMBER('Corrected energy balance step 1'!H54),'Corrected energy balance step 1'!H54,0)</f>
        <v>0</v>
      </c>
      <c r="I54" s="173">
        <f>IF(ISNUMBER('Corrected energy balance step 1'!I54),'Corrected energy balance step 1'!I54,0)</f>
        <v>0</v>
      </c>
      <c r="J54" s="173">
        <f>IF(ISNUMBER('Corrected energy balance step 1'!J54),'Corrected energy balance step 1'!J54,0)</f>
        <v>0</v>
      </c>
      <c r="K54" s="173">
        <f>IF(ISNUMBER('Corrected energy balance step 1'!K54),'Corrected energy balance step 1'!K54,0)</f>
        <v>0</v>
      </c>
      <c r="L54" s="173">
        <f>IF(ISNUMBER('Corrected energy balance step 1'!L54),'Corrected energy balance step 1'!L54,0)</f>
        <v>0</v>
      </c>
      <c r="M54" s="173">
        <f>IF(ISNUMBER('Corrected energy balance step 1'!M54),'Corrected energy balance step 1'!M54,0)</f>
        <v>0</v>
      </c>
      <c r="N54" s="173">
        <f>IF(ISNUMBER('Corrected energy balance step 1'!N54),'Corrected energy balance step 1'!N54,0)</f>
        <v>0</v>
      </c>
      <c r="O54" s="173">
        <f>IF(ISNUMBER('Corrected energy balance step 1'!O54),'Corrected energy balance step 1'!O54,0)</f>
        <v>0</v>
      </c>
      <c r="P54" s="173">
        <f>IF(ISNUMBER('Corrected energy balance step 1'!P54),'Corrected energy balance step 1'!P54,0)</f>
        <v>0</v>
      </c>
      <c r="Q54" s="173">
        <f>IF(ISNUMBER('Corrected energy balance step 1'!Q54),'Corrected energy balance step 1'!Q54,0)</f>
        <v>0</v>
      </c>
      <c r="R54" s="173">
        <f>IF(ISNUMBER('Corrected energy balance step 1'!R54),'Corrected energy balance step 1'!R54,0)</f>
        <v>0</v>
      </c>
      <c r="S54" s="173">
        <f>IF(ISNUMBER('Corrected energy balance step 1'!S54),'Corrected energy balance step 1'!S54,0)</f>
        <v>0</v>
      </c>
      <c r="T54" s="173">
        <f>IF(ISNUMBER('Corrected energy balance step 1'!T54),'Corrected energy balance step 1'!T54,0)</f>
        <v>0</v>
      </c>
      <c r="U54" s="173">
        <f>IF(ISNUMBER('Corrected energy balance step 1'!U54),'Corrected energy balance step 1'!U54,0)</f>
        <v>0</v>
      </c>
      <c r="V54" s="173">
        <f>IF(ISNUMBER('Corrected energy balance step 1'!V54),'Corrected energy balance step 1'!V54,0)</f>
        <v>0</v>
      </c>
      <c r="W54" s="173">
        <f>IF(ISNUMBER('Corrected energy balance step 1'!W54),'Corrected energy balance step 1'!W54,0)</f>
        <v>0</v>
      </c>
      <c r="X54" s="173">
        <f>IF(ISNUMBER('Corrected energy balance step 1'!X54),'Corrected energy balance step 1'!X54,0)</f>
        <v>0</v>
      </c>
      <c r="Y54" s="173">
        <f>IF(ISNUMBER('Corrected energy balance step 1'!Y54),'Corrected energy balance step 1'!Y54,0)</f>
        <v>0</v>
      </c>
      <c r="Z54" s="173">
        <f>IF(ISNUMBER('Corrected energy balance step 1'!Z54),'Corrected energy balance step 1'!Z54,0)</f>
        <v>0</v>
      </c>
      <c r="AA54" s="173">
        <f>IF(ISNUMBER('Corrected energy balance step 1'!AA54),'Corrected energy balance step 1'!AA54,0)</f>
        <v>0</v>
      </c>
      <c r="AB54" s="173">
        <f>IF(ISNUMBER('Corrected energy balance step 1'!AB54),'Corrected energy balance step 1'!AB54,0)</f>
        <v>0</v>
      </c>
      <c r="AC54" s="173">
        <f>IF(ISNUMBER('Corrected energy balance step 1'!AC54),'Corrected energy balance step 1'!AC54,0)</f>
        <v>0</v>
      </c>
      <c r="AD54" s="173">
        <f>IF(ISNUMBER('Corrected energy balance step 1'!AD54),'Corrected energy balance step 1'!AD54,0)</f>
        <v>0</v>
      </c>
      <c r="AE54" s="173">
        <f>IF(ISNUMBER('Corrected energy balance step 1'!AE54),'Corrected energy balance step 1'!AE54,0)</f>
        <v>0</v>
      </c>
      <c r="AF54" s="173">
        <f>IF(ISNUMBER('Corrected energy balance step 1'!AF54),'Corrected energy balance step 1'!AF54,0)</f>
        <v>0</v>
      </c>
      <c r="AG54" s="173">
        <f>IF(ISNUMBER('Corrected energy balance step 1'!AG54),'Corrected energy balance step 1'!AG54,0)</f>
        <v>0</v>
      </c>
      <c r="AH54" s="173">
        <f>IF(ISNUMBER('Corrected energy balance step 1'!AH54),'Corrected energy balance step 1'!AH54,0)</f>
        <v>0</v>
      </c>
      <c r="AI54" s="173">
        <f>IF(ISNUMBER('Corrected energy balance step 1'!AI54),'Corrected energy balance step 1'!AI54,0)</f>
        <v>0</v>
      </c>
      <c r="AJ54" s="173">
        <f>IF(ISNUMBER('Corrected energy balance step 1'!AJ54),'Corrected energy balance step 1'!AJ54,0)</f>
        <v>0</v>
      </c>
      <c r="AK54" s="173">
        <f>IF(ISNUMBER('Corrected energy balance step 1'!AK54),'Corrected energy balance step 1'!AK54,0)</f>
        <v>0</v>
      </c>
      <c r="AL54" s="173">
        <f>IF(ISNUMBER('Corrected energy balance step 1'!AL54),'Corrected energy balance step 1'!AL54,0)</f>
        <v>0</v>
      </c>
      <c r="AM54" s="173">
        <f>IF(ISNUMBER('Corrected energy balance step 1'!AM54),'Corrected energy balance step 1'!AM54,0)</f>
        <v>0</v>
      </c>
      <c r="AN54" s="173">
        <f>IF(ISNUMBER('Corrected energy balance step 1'!AN54),'Corrected energy balance step 1'!AN54,0)</f>
        <v>0</v>
      </c>
      <c r="AO54" s="173">
        <f>IF(ISNUMBER('Corrected energy balance step 1'!AO54),'Corrected energy balance step 1'!AO54,0)</f>
        <v>0</v>
      </c>
      <c r="AP54" s="173">
        <f>IF(ISNUMBER('Corrected energy balance step 1'!AP54),'Corrected energy balance step 1'!AP54,0)</f>
        <v>0</v>
      </c>
      <c r="AQ54" s="173">
        <f>IF(ISNUMBER('Corrected energy balance step 1'!AQ54),'Corrected energy balance step 1'!AQ54,0)</f>
        <v>0</v>
      </c>
      <c r="AR54" s="173">
        <f>IF(ISNUMBER('Corrected energy balance step 1'!AR54),'Corrected energy balance step 1'!AR54,0)</f>
        <v>0</v>
      </c>
      <c r="AS54" s="173">
        <f>IF(ISNUMBER('Corrected energy balance step 1'!AS54),'Corrected energy balance step 1'!AS54,0)</f>
        <v>0</v>
      </c>
      <c r="AT54" s="173">
        <f>IF(ISNUMBER('Corrected energy balance step 1'!AT54),'Corrected energy balance step 1'!AT54,0)</f>
        <v>0</v>
      </c>
      <c r="AU54" s="173">
        <f>IF(ISNUMBER('Corrected energy balance step 1'!AU54),'Corrected energy balance step 1'!AU54,0)</f>
        <v>0</v>
      </c>
      <c r="AV54" s="173">
        <f>IF(ISNUMBER('Corrected energy balance step 1'!AV54),'Corrected energy balance step 1'!AV54,0)</f>
        <v>0</v>
      </c>
      <c r="AW54" s="173">
        <f>IF(ISNUMBER('Corrected energy balance step 1'!AW54),'Corrected energy balance step 1'!AW54,0)</f>
        <v>0</v>
      </c>
      <c r="AX54" s="173">
        <f>IF(ISNUMBER('Corrected energy balance step 1'!AX54),'Corrected energy balance step 1'!AX54,0)</f>
        <v>0</v>
      </c>
      <c r="AY54" s="173">
        <f>IF(ISNUMBER('Corrected energy balance step 1'!AY54),'Corrected energy balance step 1'!AY54,0)</f>
        <v>0</v>
      </c>
      <c r="AZ54" s="173">
        <f>IF(ISNUMBER('Corrected energy balance step 1'!AZ54),'Corrected energy balance step 1'!AZ54,0)</f>
        <v>0</v>
      </c>
      <c r="BA54" s="173">
        <f>IF(ISNUMBER('Corrected energy balance step 1'!BA54),'Corrected energy balance step 1'!BA54,0)</f>
        <v>0</v>
      </c>
      <c r="BB54" s="173">
        <f>IF(ISNUMBER('Corrected energy balance step 1'!BB54),'Corrected energy balance step 1'!BB54,0)</f>
        <v>0</v>
      </c>
      <c r="BC54" s="173">
        <f>IF(ISNUMBER('Corrected energy balance step 1'!BC54),'Corrected energy balance step 1'!BC54,0)</f>
        <v>0</v>
      </c>
      <c r="BD54" s="173">
        <f>IF(ISNUMBER('Corrected energy balance step 1'!BD54),'Corrected energy balance step 1'!BD54,0)</f>
        <v>0</v>
      </c>
      <c r="BE54" s="173">
        <f>IF(ISNUMBER('Corrected energy balance step 1'!BE54),'Corrected energy balance step 1'!BE54,0)</f>
        <v>0</v>
      </c>
      <c r="BF54" s="173">
        <f>IF(ISNUMBER('Corrected energy balance step 1'!BF54),'Corrected energy balance step 1'!BF54,0)</f>
        <v>0</v>
      </c>
      <c r="BG54" s="173">
        <f>IF(ISNUMBER('Corrected energy balance step 1'!BG54),'Corrected energy balance step 1'!BG54,0)</f>
        <v>0</v>
      </c>
      <c r="BH54" s="173">
        <f>IF(ISNUMBER('Corrected energy balance step 1'!BH54),'Corrected energy balance step 1'!BH54,0)</f>
        <v>0</v>
      </c>
      <c r="BI54" s="173">
        <f>IF(ISNUMBER('Corrected energy balance step 1'!BI54),'Corrected energy balance step 1'!BI54,0)</f>
        <v>0</v>
      </c>
      <c r="BJ54" s="173">
        <f>IF(ISNUMBER('Corrected energy balance step 1'!BJ54),'Corrected energy balance step 1'!BJ54,0)</f>
        <v>0</v>
      </c>
      <c r="BK54" s="173">
        <f>IF(ISNUMBER('Corrected energy balance step 1'!BK54),'Corrected energy balance step 1'!BK54,0)</f>
        <v>0</v>
      </c>
      <c r="BL54" s="173">
        <f>IF(ISNUMBER('Corrected energy balance step 1'!BL54),'Corrected energy balance step 1'!BL54,0)</f>
        <v>0</v>
      </c>
      <c r="BM54" s="173">
        <f>IF(ISNUMBER('Corrected energy balance step 1'!BM54),'Corrected energy balance step 1'!BM54,0)</f>
        <v>0</v>
      </c>
      <c r="BN54" s="171">
        <f t="shared" si="60"/>
        <v>0</v>
      </c>
      <c r="BO54" s="177">
        <f>'Corrected energy balance step 1'!BO54</f>
        <v>0</v>
      </c>
    </row>
    <row r="55" spans="2:69">
      <c r="B55" s="36" t="s">
        <v>91</v>
      </c>
      <c r="C55" s="173">
        <f>IF(ISNUMBER('Corrected energy balance step 1'!C55),'Corrected energy balance step 1'!C55,0)</f>
        <v>0</v>
      </c>
      <c r="D55" s="173">
        <f>IF(ISNUMBER('Corrected energy balance step 1'!D55),'Corrected energy balance step 1'!D55,0)</f>
        <v>0</v>
      </c>
      <c r="E55" s="173">
        <f>IF(ISNUMBER('Corrected energy balance step 1'!E55),'Corrected energy balance step 1'!E55,0)</f>
        <v>0</v>
      </c>
      <c r="F55" s="173">
        <f>IF(ISNUMBER('Corrected energy balance step 1'!F55),'Corrected energy balance step 1'!F55,0)</f>
        <v>0</v>
      </c>
      <c r="G55" s="173">
        <f>IF(ISNUMBER('Corrected energy balance step 1'!G55),'Corrected energy balance step 1'!G55,0)</f>
        <v>0</v>
      </c>
      <c r="H55" s="173">
        <f>IF(ISNUMBER('Corrected energy balance step 1'!H55),'Corrected energy balance step 1'!H55,0)</f>
        <v>0</v>
      </c>
      <c r="I55" s="173">
        <f>IF(ISNUMBER('Corrected energy balance step 1'!I55),'Corrected energy balance step 1'!I55,0)</f>
        <v>0</v>
      </c>
      <c r="J55" s="173">
        <f>IF(ISNUMBER('Corrected energy balance step 1'!J55),'Corrected energy balance step 1'!J55,0)</f>
        <v>0</v>
      </c>
      <c r="K55" s="173">
        <f>IF(ISNUMBER('Corrected energy balance step 1'!K55),'Corrected energy balance step 1'!K55,0)</f>
        <v>0</v>
      </c>
      <c r="L55" s="173">
        <f>IF(ISNUMBER('Corrected energy balance step 1'!L55),'Corrected energy balance step 1'!L55,0)</f>
        <v>0</v>
      </c>
      <c r="M55" s="173">
        <f>IF(ISNUMBER('Corrected energy balance step 1'!M55),'Corrected energy balance step 1'!M55,0)</f>
        <v>0</v>
      </c>
      <c r="N55" s="173">
        <f>IF(ISNUMBER('Corrected energy balance step 1'!N55),'Corrected energy balance step 1'!N55,0)</f>
        <v>0</v>
      </c>
      <c r="O55" s="173">
        <f>IF(ISNUMBER('Corrected energy balance step 1'!O55),'Corrected energy balance step 1'!O55,0)</f>
        <v>0</v>
      </c>
      <c r="P55" s="173">
        <f>IF(ISNUMBER('Corrected energy balance step 1'!P55),'Corrected energy balance step 1'!P55,0)</f>
        <v>0</v>
      </c>
      <c r="Q55" s="173">
        <f>IF(ISNUMBER('Corrected energy balance step 1'!Q55),'Corrected energy balance step 1'!Q55,0)</f>
        <v>0</v>
      </c>
      <c r="R55" s="173">
        <f>IF(ISNUMBER('Corrected energy balance step 1'!R55),'Corrected energy balance step 1'!R55,0)</f>
        <v>0</v>
      </c>
      <c r="S55" s="173">
        <f>IF(ISNUMBER('Corrected energy balance step 1'!S55),'Corrected energy balance step 1'!S55,0)</f>
        <v>0</v>
      </c>
      <c r="T55" s="173">
        <f>IF(ISNUMBER('Corrected energy balance step 1'!T55),'Corrected energy balance step 1'!T55,0)</f>
        <v>0</v>
      </c>
      <c r="U55" s="173">
        <f>IF(ISNUMBER('Corrected energy balance step 1'!U55),'Corrected energy balance step 1'!U55,0)</f>
        <v>0</v>
      </c>
      <c r="V55" s="173">
        <f>IF(ISNUMBER('Corrected energy balance step 1'!V55),'Corrected energy balance step 1'!V55,0)</f>
        <v>0</v>
      </c>
      <c r="W55" s="173">
        <f>IF(ISNUMBER('Corrected energy balance step 1'!W55),'Corrected energy balance step 1'!W55,0)</f>
        <v>0</v>
      </c>
      <c r="X55" s="173">
        <f>IF(ISNUMBER('Corrected energy balance step 1'!X55),'Corrected energy balance step 1'!X55,0)</f>
        <v>0</v>
      </c>
      <c r="Y55" s="173">
        <f>IF(ISNUMBER('Corrected energy balance step 1'!Y55),'Corrected energy balance step 1'!Y55,0)</f>
        <v>0</v>
      </c>
      <c r="Z55" s="173">
        <f>IF(ISNUMBER('Corrected energy balance step 1'!Z55),'Corrected energy balance step 1'!Z55,0)</f>
        <v>0</v>
      </c>
      <c r="AA55" s="173">
        <f>IF(ISNUMBER('Corrected energy balance step 1'!AA55),'Corrected energy balance step 1'!AA55,0)</f>
        <v>0</v>
      </c>
      <c r="AB55" s="173">
        <f>IF(ISNUMBER('Corrected energy balance step 1'!AB55),'Corrected energy balance step 1'!AB55,0)</f>
        <v>0</v>
      </c>
      <c r="AC55" s="173">
        <f>IF(ISNUMBER('Corrected energy balance step 1'!AC55),'Corrected energy balance step 1'!AC55,0)</f>
        <v>0</v>
      </c>
      <c r="AD55" s="173">
        <f>IF(ISNUMBER('Corrected energy balance step 1'!AD55),'Corrected energy balance step 1'!AD55,0)</f>
        <v>0</v>
      </c>
      <c r="AE55" s="173">
        <f>IF(ISNUMBER('Corrected energy balance step 1'!AE55),'Corrected energy balance step 1'!AE55,0)</f>
        <v>0</v>
      </c>
      <c r="AF55" s="173">
        <f>IF(ISNUMBER('Corrected energy balance step 1'!AF55),'Corrected energy balance step 1'!AF55,0)</f>
        <v>0</v>
      </c>
      <c r="AG55" s="173">
        <f>IF(ISNUMBER('Corrected energy balance step 1'!AG55),'Corrected energy balance step 1'!AG55,0)</f>
        <v>0</v>
      </c>
      <c r="AH55" s="173">
        <f>IF(ISNUMBER('Corrected energy balance step 1'!AH55),'Corrected energy balance step 1'!AH55,0)</f>
        <v>0</v>
      </c>
      <c r="AI55" s="173">
        <f>IF(ISNUMBER('Corrected energy balance step 1'!AI55),'Corrected energy balance step 1'!AI55,0)</f>
        <v>0</v>
      </c>
      <c r="AJ55" s="173">
        <f>IF(ISNUMBER('Corrected energy balance step 1'!AJ55),'Corrected energy balance step 1'!AJ55,0)</f>
        <v>0</v>
      </c>
      <c r="AK55" s="173">
        <f>IF(ISNUMBER('Corrected energy balance step 1'!AK55),'Corrected energy balance step 1'!AK55,0)</f>
        <v>0</v>
      </c>
      <c r="AL55" s="173">
        <f>IF(ISNUMBER('Corrected energy balance step 1'!AL55),'Corrected energy balance step 1'!AL55,0)</f>
        <v>0</v>
      </c>
      <c r="AM55" s="173">
        <f>IF(ISNUMBER('Corrected energy balance step 1'!AM55),'Corrected energy balance step 1'!AM55,0)</f>
        <v>0</v>
      </c>
      <c r="AN55" s="173">
        <f>IF(ISNUMBER('Corrected energy balance step 1'!AN55),'Corrected energy balance step 1'!AN55,0)</f>
        <v>0</v>
      </c>
      <c r="AO55" s="173">
        <f>IF(ISNUMBER('Corrected energy balance step 1'!AO55),'Corrected energy balance step 1'!AO55,0)</f>
        <v>0</v>
      </c>
      <c r="AP55" s="173">
        <f>IF(ISNUMBER('Corrected energy balance step 1'!AP55),'Corrected energy balance step 1'!AP55,0)</f>
        <v>0</v>
      </c>
      <c r="AQ55" s="173">
        <f>IF(ISNUMBER('Corrected energy balance step 1'!AQ55),'Corrected energy balance step 1'!AQ55,0)</f>
        <v>0</v>
      </c>
      <c r="AR55" s="173">
        <f>IF(ISNUMBER('Corrected energy balance step 1'!AR55),'Corrected energy balance step 1'!AR55,0)</f>
        <v>0</v>
      </c>
      <c r="AS55" s="173">
        <f>IF(ISNUMBER('Corrected energy balance step 1'!AS55),'Corrected energy balance step 1'!AS55,0)</f>
        <v>0</v>
      </c>
      <c r="AT55" s="173">
        <f>IF(ISNUMBER('Corrected energy balance step 1'!AT55),'Corrected energy balance step 1'!AT55,0)</f>
        <v>0</v>
      </c>
      <c r="AU55" s="173">
        <f>IF(ISNUMBER('Corrected energy balance step 1'!AU55),'Corrected energy balance step 1'!AU55,0)</f>
        <v>0</v>
      </c>
      <c r="AV55" s="173">
        <f>IF(ISNUMBER('Corrected energy balance step 1'!AV55),'Corrected energy balance step 1'!AV55,0)</f>
        <v>0</v>
      </c>
      <c r="AW55" s="173">
        <f>IF(ISNUMBER('Corrected energy balance step 1'!AW55),'Corrected energy balance step 1'!AW55,0)</f>
        <v>0</v>
      </c>
      <c r="AX55" s="173">
        <f>IF(ISNUMBER('Corrected energy balance step 1'!AX55),'Corrected energy balance step 1'!AX55,0)</f>
        <v>0</v>
      </c>
      <c r="AY55" s="173">
        <f>IF(ISNUMBER('Corrected energy balance step 1'!AY55),'Corrected energy balance step 1'!AY55,0)</f>
        <v>0</v>
      </c>
      <c r="AZ55" s="173">
        <f>IF(ISNUMBER('Corrected energy balance step 1'!AZ55),'Corrected energy balance step 1'!AZ55,0)</f>
        <v>0</v>
      </c>
      <c r="BA55" s="173">
        <f>IF(ISNUMBER('Corrected energy balance step 1'!BA55),'Corrected energy balance step 1'!BA55,0)</f>
        <v>0</v>
      </c>
      <c r="BB55" s="173">
        <f>IF(ISNUMBER('Corrected energy balance step 1'!BB55),'Corrected energy balance step 1'!BB55,0)</f>
        <v>0</v>
      </c>
      <c r="BC55" s="173">
        <f>IF(ISNUMBER('Corrected energy balance step 1'!BC55),'Corrected energy balance step 1'!BC55,0)</f>
        <v>0</v>
      </c>
      <c r="BD55" s="173">
        <f>IF(ISNUMBER('Corrected energy balance step 1'!BD55),'Corrected energy balance step 1'!BD55,0)</f>
        <v>0</v>
      </c>
      <c r="BE55" s="173">
        <f>IF(ISNUMBER('Corrected energy balance step 1'!BE55),'Corrected energy balance step 1'!BE55,0)</f>
        <v>0</v>
      </c>
      <c r="BF55" s="173">
        <f>IF(ISNUMBER('Corrected energy balance step 1'!BF55),'Corrected energy balance step 1'!BF55,0)</f>
        <v>0</v>
      </c>
      <c r="BG55" s="173">
        <f>IF(ISNUMBER('Corrected energy balance step 1'!BG55),'Corrected energy balance step 1'!BG55,0)</f>
        <v>0</v>
      </c>
      <c r="BH55" s="173">
        <f>IF(ISNUMBER('Corrected energy balance step 1'!BH55),'Corrected energy balance step 1'!BH55,0)</f>
        <v>0</v>
      </c>
      <c r="BI55" s="173">
        <f>IF(ISNUMBER('Corrected energy balance step 1'!BI55),'Corrected energy balance step 1'!BI55,0)</f>
        <v>0</v>
      </c>
      <c r="BJ55" s="173">
        <f>IF(ISNUMBER('Corrected energy balance step 1'!BJ55),'Corrected energy balance step 1'!BJ55,0)</f>
        <v>0</v>
      </c>
      <c r="BK55" s="173">
        <f>IF(ISNUMBER('Corrected energy balance step 1'!BK55),'Corrected energy balance step 1'!BK55,0)</f>
        <v>0</v>
      </c>
      <c r="BL55" s="173">
        <f>IF(ISNUMBER('Corrected energy balance step 1'!BL55),'Corrected energy balance step 1'!BL55,0)</f>
        <v>0</v>
      </c>
      <c r="BM55" s="173">
        <f>IF(ISNUMBER('Corrected energy balance step 1'!BM55),'Corrected energy balance step 1'!BM55,0)</f>
        <v>0</v>
      </c>
      <c r="BN55" s="171">
        <f t="shared" si="60"/>
        <v>0</v>
      </c>
      <c r="BO55" s="177">
        <f>'Corrected energy balance step 1'!BO55</f>
        <v>0</v>
      </c>
    </row>
    <row r="56" spans="2:69">
      <c r="B56" s="36" t="s">
        <v>82</v>
      </c>
      <c r="C56" s="173">
        <f>IF(ISNUMBER('Corrected energy balance step 1'!C56),'Corrected energy balance step 1'!C56,0)</f>
        <v>0</v>
      </c>
      <c r="D56" s="173">
        <f>IF(ISNUMBER('Corrected energy balance step 1'!D56),'Corrected energy balance step 1'!D56,0)</f>
        <v>0</v>
      </c>
      <c r="E56" s="173">
        <f>IF(ISNUMBER('Corrected energy balance step 1'!E56),'Corrected energy balance step 1'!E56,0)</f>
        <v>0</v>
      </c>
      <c r="F56" s="173">
        <f>IF(ISNUMBER('Corrected energy balance step 1'!F56),'Corrected energy balance step 1'!F56,0)</f>
        <v>0</v>
      </c>
      <c r="G56" s="173">
        <f>IF(ISNUMBER('Corrected energy balance step 1'!G56),'Corrected energy balance step 1'!G56,0)</f>
        <v>0</v>
      </c>
      <c r="H56" s="173">
        <f>IF(ISNUMBER('Corrected energy balance step 1'!H56),'Corrected energy balance step 1'!H56,0)</f>
        <v>0</v>
      </c>
      <c r="I56" s="173">
        <f>IF(ISNUMBER('Corrected energy balance step 1'!I56),'Corrected energy balance step 1'!I56,0)</f>
        <v>0</v>
      </c>
      <c r="J56" s="173">
        <f>IF(ISNUMBER('Corrected energy balance step 1'!J56),'Corrected energy balance step 1'!J56,0)</f>
        <v>0</v>
      </c>
      <c r="K56" s="173">
        <f>IF(ISNUMBER('Corrected energy balance step 1'!K56),'Corrected energy balance step 1'!K56,0)</f>
        <v>0</v>
      </c>
      <c r="L56" s="173">
        <f>IF(ISNUMBER('Corrected energy balance step 1'!L56),'Corrected energy balance step 1'!L56,0)</f>
        <v>0</v>
      </c>
      <c r="M56" s="173">
        <f>IF(ISNUMBER('Corrected energy balance step 1'!M56),'Corrected energy balance step 1'!M56,0)</f>
        <v>0</v>
      </c>
      <c r="N56" s="173">
        <f>IF(ISNUMBER('Corrected energy balance step 1'!N56),'Corrected energy balance step 1'!N56,0)</f>
        <v>0</v>
      </c>
      <c r="O56" s="173">
        <f>IF(ISNUMBER('Corrected energy balance step 1'!O56),'Corrected energy balance step 1'!O56,0)</f>
        <v>0</v>
      </c>
      <c r="P56" s="173">
        <f>IF(ISNUMBER('Corrected energy balance step 1'!P56),'Corrected energy balance step 1'!P56,0)</f>
        <v>0</v>
      </c>
      <c r="Q56" s="173">
        <f>IF(ISNUMBER('Corrected energy balance step 1'!Q56),'Corrected energy balance step 1'!Q56,0)</f>
        <v>0</v>
      </c>
      <c r="R56" s="173">
        <f>IF(ISNUMBER('Corrected energy balance step 1'!R56),'Corrected energy balance step 1'!R56,0)</f>
        <v>0</v>
      </c>
      <c r="S56" s="173">
        <f>IF(ISNUMBER('Corrected energy balance step 1'!S56),'Corrected energy balance step 1'!S56,0)</f>
        <v>0</v>
      </c>
      <c r="T56" s="173">
        <f>IF(ISNUMBER('Corrected energy balance step 1'!T56),'Corrected energy balance step 1'!T56,0)</f>
        <v>0</v>
      </c>
      <c r="U56" s="173">
        <f>IF(ISNUMBER('Corrected energy balance step 1'!U56),'Corrected energy balance step 1'!U56,0)</f>
        <v>0</v>
      </c>
      <c r="V56" s="173">
        <f>IF(ISNUMBER('Corrected energy balance step 1'!V56),'Corrected energy balance step 1'!V56,0)</f>
        <v>0</v>
      </c>
      <c r="W56" s="173">
        <f>IF(ISNUMBER('Corrected energy balance step 1'!W56),'Corrected energy balance step 1'!W56,0)</f>
        <v>0</v>
      </c>
      <c r="X56" s="173">
        <f>IF(ISNUMBER('Corrected energy balance step 1'!X56),'Corrected energy balance step 1'!X56,0)</f>
        <v>0</v>
      </c>
      <c r="Y56" s="173">
        <f>IF(ISNUMBER('Corrected energy balance step 1'!Y56),'Corrected energy balance step 1'!Y56,0)</f>
        <v>0</v>
      </c>
      <c r="Z56" s="173">
        <f>IF(ISNUMBER('Corrected energy balance step 1'!Z56),'Corrected energy balance step 1'!Z56,0)</f>
        <v>0</v>
      </c>
      <c r="AA56" s="173">
        <f>IF(ISNUMBER('Corrected energy balance step 1'!AA56),'Corrected energy balance step 1'!AA56,0)</f>
        <v>0</v>
      </c>
      <c r="AB56" s="173">
        <f>IF(ISNUMBER('Corrected energy balance step 1'!AB56),'Corrected energy balance step 1'!AB56,0)</f>
        <v>0</v>
      </c>
      <c r="AC56" s="173">
        <f>IF(ISNUMBER('Corrected energy balance step 1'!AC56),'Corrected energy balance step 1'!AC56,0)</f>
        <v>0</v>
      </c>
      <c r="AD56" s="173">
        <f>IF(ISNUMBER('Corrected energy balance step 1'!AD56),'Corrected energy balance step 1'!AD56,0)</f>
        <v>0</v>
      </c>
      <c r="AE56" s="173">
        <f>IF(ISNUMBER('Corrected energy balance step 1'!AE56),'Corrected energy balance step 1'!AE56,0)</f>
        <v>0</v>
      </c>
      <c r="AF56" s="173">
        <f>IF(ISNUMBER('Corrected energy balance step 1'!AF56),'Corrected energy balance step 1'!AF56,0)</f>
        <v>0</v>
      </c>
      <c r="AG56" s="173">
        <f>IF(ISNUMBER('Corrected energy balance step 1'!AG56),'Corrected energy balance step 1'!AG56,0)</f>
        <v>0</v>
      </c>
      <c r="AH56" s="173">
        <f>IF(ISNUMBER('Corrected energy balance step 1'!AH56),'Corrected energy balance step 1'!AH56,0)</f>
        <v>0</v>
      </c>
      <c r="AI56" s="173">
        <f>IF(ISNUMBER('Corrected energy balance step 1'!AI56),'Corrected energy balance step 1'!AI56,0)</f>
        <v>0</v>
      </c>
      <c r="AJ56" s="173">
        <f>IF(ISNUMBER('Corrected energy balance step 1'!AJ56),'Corrected energy balance step 1'!AJ56,0)</f>
        <v>0</v>
      </c>
      <c r="AK56" s="173">
        <f>IF(ISNUMBER('Corrected energy balance step 1'!AK56),'Corrected energy balance step 1'!AK56,0)</f>
        <v>0</v>
      </c>
      <c r="AL56" s="173">
        <f>IF(ISNUMBER('Corrected energy balance step 1'!AL56),'Corrected energy balance step 1'!AL56,0)</f>
        <v>0</v>
      </c>
      <c r="AM56" s="173">
        <f>IF(ISNUMBER('Corrected energy balance step 1'!AM56),'Corrected energy balance step 1'!AM56,0)</f>
        <v>0</v>
      </c>
      <c r="AN56" s="173">
        <f>IF(ISNUMBER('Corrected energy balance step 1'!AN56),'Corrected energy balance step 1'!AN56,0)</f>
        <v>0</v>
      </c>
      <c r="AO56" s="173">
        <f>IF(ISNUMBER('Corrected energy balance step 1'!AO56),'Corrected energy balance step 1'!AO56,0)</f>
        <v>0</v>
      </c>
      <c r="AP56" s="173">
        <f>IF(ISNUMBER('Corrected energy balance step 1'!AP56),'Corrected energy balance step 1'!AP56,0)</f>
        <v>0</v>
      </c>
      <c r="AQ56" s="173">
        <f>IF(ISNUMBER('Corrected energy balance step 1'!AQ56),'Corrected energy balance step 1'!AQ56,0)</f>
        <v>0</v>
      </c>
      <c r="AR56" s="173">
        <f>IF(ISNUMBER('Corrected energy balance step 1'!AR56),'Corrected energy balance step 1'!AR56,0)</f>
        <v>0</v>
      </c>
      <c r="AS56" s="173">
        <f>IF(ISNUMBER('Corrected energy balance step 1'!AS56),'Corrected energy balance step 1'!AS56,0)</f>
        <v>0</v>
      </c>
      <c r="AT56" s="173">
        <f>IF(ISNUMBER('Corrected energy balance step 1'!AT56),'Corrected energy balance step 1'!AT56,0)</f>
        <v>0</v>
      </c>
      <c r="AU56" s="173">
        <f>IF(ISNUMBER('Corrected energy balance step 1'!AU56),'Corrected energy balance step 1'!AU56,0)</f>
        <v>0</v>
      </c>
      <c r="AV56" s="173">
        <f>IF(ISNUMBER('Corrected energy balance step 1'!AV56),'Corrected energy balance step 1'!AV56,0)</f>
        <v>0</v>
      </c>
      <c r="AW56" s="173">
        <f>IF(ISNUMBER('Corrected energy balance step 1'!AW56),'Corrected energy balance step 1'!AW56,0)</f>
        <v>0</v>
      </c>
      <c r="AX56" s="173">
        <f>IF(ISNUMBER('Corrected energy balance step 1'!AX56),'Corrected energy balance step 1'!AX56,0)</f>
        <v>0</v>
      </c>
      <c r="AY56" s="173">
        <f>IF(ISNUMBER('Corrected energy balance step 1'!AY56),'Corrected energy balance step 1'!AY56,0)</f>
        <v>0</v>
      </c>
      <c r="AZ56" s="173">
        <f>IF(ISNUMBER('Corrected energy balance step 1'!AZ56),'Corrected energy balance step 1'!AZ56,0)</f>
        <v>0</v>
      </c>
      <c r="BA56" s="173">
        <f>IF(ISNUMBER('Corrected energy balance step 1'!BA56),'Corrected energy balance step 1'!BA56,0)</f>
        <v>0</v>
      </c>
      <c r="BB56" s="173">
        <f>IF(ISNUMBER('Corrected energy balance step 1'!BB56),'Corrected energy balance step 1'!BB56,0)</f>
        <v>0</v>
      </c>
      <c r="BC56" s="173">
        <f>IF(ISNUMBER('Corrected energy balance step 1'!BC56),'Corrected energy balance step 1'!BC56,0)</f>
        <v>0</v>
      </c>
      <c r="BD56" s="173">
        <f>IF(ISNUMBER('Corrected energy balance step 1'!BD56),'Corrected energy balance step 1'!BD56,0)</f>
        <v>0</v>
      </c>
      <c r="BE56" s="173">
        <f>IF(ISNUMBER('Corrected energy balance step 1'!BE56),'Corrected energy balance step 1'!BE56,0)</f>
        <v>0</v>
      </c>
      <c r="BF56" s="173">
        <f>IF(ISNUMBER('Corrected energy balance step 1'!BF56),'Corrected energy balance step 1'!BF56,0)</f>
        <v>0</v>
      </c>
      <c r="BG56" s="173">
        <f>IF(ISNUMBER('Corrected energy balance step 1'!BG56),'Corrected energy balance step 1'!BG56,0)</f>
        <v>0</v>
      </c>
      <c r="BH56" s="173">
        <f>IF(ISNUMBER('Corrected energy balance step 1'!BH56),'Corrected energy balance step 1'!BH56,0)</f>
        <v>0</v>
      </c>
      <c r="BI56" s="173">
        <f>IF(ISNUMBER('Corrected energy balance step 1'!BI56),'Corrected energy balance step 1'!BI56,0)</f>
        <v>0</v>
      </c>
      <c r="BJ56" s="173">
        <f>IF(ISNUMBER('Corrected energy balance step 1'!BJ56),'Corrected energy balance step 1'!BJ56,0)</f>
        <v>0</v>
      </c>
      <c r="BK56" s="173">
        <f>IF(ISNUMBER('Corrected energy balance step 1'!BK56),'Corrected energy balance step 1'!BK56,0)</f>
        <v>0</v>
      </c>
      <c r="BL56" s="173">
        <f>IF(ISNUMBER('Corrected energy balance step 1'!BL56),'Corrected energy balance step 1'!BL56,0)</f>
        <v>0</v>
      </c>
      <c r="BM56" s="173">
        <f>IF(ISNUMBER('Corrected energy balance step 1'!BM56),'Corrected energy balance step 1'!BM56,0)</f>
        <v>0</v>
      </c>
      <c r="BN56" s="171">
        <f t="shared" si="60"/>
        <v>0</v>
      </c>
      <c r="BO56" s="177">
        <f>'Corrected energy balance step 1'!BO56</f>
        <v>0</v>
      </c>
    </row>
    <row r="57" spans="2:69">
      <c r="B57" s="36" t="s">
        <v>92</v>
      </c>
      <c r="C57" s="173">
        <f>IF(ISNUMBER('Corrected energy balance step 1'!C57),'Corrected energy balance step 1'!C57,0)</f>
        <v>0</v>
      </c>
      <c r="D57" s="173">
        <f>IF(ISNUMBER('Corrected energy balance step 1'!D57),'Corrected energy balance step 1'!D57,0)</f>
        <v>0</v>
      </c>
      <c r="E57" s="173">
        <f>IF(ISNUMBER('Corrected energy balance step 1'!E57),'Corrected energy balance step 1'!E57,0)</f>
        <v>0</v>
      </c>
      <c r="F57" s="173">
        <f>IF(ISNUMBER('Corrected energy balance step 1'!F57),'Corrected energy balance step 1'!F57,0)</f>
        <v>0</v>
      </c>
      <c r="G57" s="173">
        <f>IF(ISNUMBER('Corrected energy balance step 1'!G57),'Corrected energy balance step 1'!G57,0)</f>
        <v>0</v>
      </c>
      <c r="H57" s="173">
        <f>IF(ISNUMBER('Corrected energy balance step 1'!H57),'Corrected energy balance step 1'!H57,0)</f>
        <v>0</v>
      </c>
      <c r="I57" s="173">
        <f>IF(ISNUMBER('Corrected energy balance step 1'!I57),'Corrected energy balance step 1'!I57,0)</f>
        <v>0</v>
      </c>
      <c r="J57" s="173">
        <f>IF(ISNUMBER('Corrected energy balance step 1'!J57),'Corrected energy balance step 1'!J57,0)</f>
        <v>0</v>
      </c>
      <c r="K57" s="173">
        <f>IF(ISNUMBER('Corrected energy balance step 1'!K57),'Corrected energy balance step 1'!K57,0)</f>
        <v>0</v>
      </c>
      <c r="L57" s="173">
        <f>IF(ISNUMBER('Corrected energy balance step 1'!L57),'Corrected energy balance step 1'!L57,0)</f>
        <v>0</v>
      </c>
      <c r="M57" s="173">
        <f>IF(ISNUMBER('Corrected energy balance step 1'!M57),'Corrected energy balance step 1'!M57,0)</f>
        <v>0</v>
      </c>
      <c r="N57" s="173">
        <f>IF(ISNUMBER('Corrected energy balance step 1'!N57),'Corrected energy balance step 1'!N57,0)</f>
        <v>0</v>
      </c>
      <c r="O57" s="173">
        <f>IF(ISNUMBER('Corrected energy balance step 1'!O57),'Corrected energy balance step 1'!O57,0)</f>
        <v>0</v>
      </c>
      <c r="P57" s="173">
        <f>IF(ISNUMBER('Corrected energy balance step 1'!P57),'Corrected energy balance step 1'!P57,0)</f>
        <v>0</v>
      </c>
      <c r="Q57" s="173">
        <f>IF(ISNUMBER('Corrected energy balance step 1'!Q57),'Corrected energy balance step 1'!Q57,0)</f>
        <v>0</v>
      </c>
      <c r="R57" s="173">
        <f>IF(ISNUMBER('Corrected energy balance step 1'!R57),'Corrected energy balance step 1'!R57,0)</f>
        <v>0</v>
      </c>
      <c r="S57" s="173">
        <f>IF(ISNUMBER('Corrected energy balance step 1'!S57),'Corrected energy balance step 1'!S57,0)</f>
        <v>0</v>
      </c>
      <c r="T57" s="173">
        <f>IF(ISNUMBER('Corrected energy balance step 1'!T57),'Corrected energy balance step 1'!T57,0)</f>
        <v>0</v>
      </c>
      <c r="U57" s="173">
        <f>IF(ISNUMBER('Corrected energy balance step 1'!U57),'Corrected energy balance step 1'!U57,0)</f>
        <v>0</v>
      </c>
      <c r="V57" s="173">
        <f>IF(ISNUMBER('Corrected energy balance step 1'!V57),'Corrected energy balance step 1'!V57,0)</f>
        <v>0</v>
      </c>
      <c r="W57" s="173">
        <f>IF(ISNUMBER('Corrected energy balance step 1'!W57),'Corrected energy balance step 1'!W57,0)</f>
        <v>0</v>
      </c>
      <c r="X57" s="173">
        <f>IF(ISNUMBER('Corrected energy balance step 1'!X57),'Corrected energy balance step 1'!X57,0)</f>
        <v>0</v>
      </c>
      <c r="Y57" s="173">
        <f>IF(ISNUMBER('Corrected energy balance step 1'!Y57),'Corrected energy balance step 1'!Y57,0)</f>
        <v>0</v>
      </c>
      <c r="Z57" s="173">
        <f>IF(ISNUMBER('Corrected energy balance step 1'!Z57),'Corrected energy balance step 1'!Z57,0)</f>
        <v>0</v>
      </c>
      <c r="AA57" s="173">
        <f>IF(ISNUMBER('Corrected energy balance step 1'!AA57),'Corrected energy balance step 1'!AA57,0)</f>
        <v>0</v>
      </c>
      <c r="AB57" s="173">
        <f>IF(ISNUMBER('Corrected energy balance step 1'!AB57),'Corrected energy balance step 1'!AB57,0)</f>
        <v>0</v>
      </c>
      <c r="AC57" s="173">
        <f>IF(ISNUMBER('Corrected energy balance step 1'!AC57),'Corrected energy balance step 1'!AC57,0)</f>
        <v>0</v>
      </c>
      <c r="AD57" s="173">
        <f>IF(ISNUMBER('Corrected energy balance step 1'!AD57),'Corrected energy balance step 1'!AD57,0)</f>
        <v>0</v>
      </c>
      <c r="AE57" s="173">
        <f>IF(ISNUMBER('Corrected energy balance step 1'!AE57),'Corrected energy balance step 1'!AE57,0)</f>
        <v>0</v>
      </c>
      <c r="AF57" s="173">
        <f>IF(ISNUMBER('Corrected energy balance step 1'!AF57),'Corrected energy balance step 1'!AF57,0)</f>
        <v>0</v>
      </c>
      <c r="AG57" s="173">
        <f>IF(ISNUMBER('Corrected energy balance step 1'!AG57),'Corrected energy balance step 1'!AG57,0)</f>
        <v>0</v>
      </c>
      <c r="AH57" s="173">
        <f>IF(ISNUMBER('Corrected energy balance step 1'!AH57),'Corrected energy balance step 1'!AH57,0)</f>
        <v>0</v>
      </c>
      <c r="AI57" s="173">
        <f>IF(ISNUMBER('Corrected energy balance step 1'!AI57),'Corrected energy balance step 1'!AI57,0)</f>
        <v>0</v>
      </c>
      <c r="AJ57" s="173">
        <f>IF(ISNUMBER('Corrected energy balance step 1'!AJ57),'Corrected energy balance step 1'!AJ57,0)</f>
        <v>0</v>
      </c>
      <c r="AK57" s="173">
        <f>IF(ISNUMBER('Corrected energy balance step 1'!AK57),'Corrected energy balance step 1'!AK57,0)</f>
        <v>0</v>
      </c>
      <c r="AL57" s="173">
        <f>IF(ISNUMBER('Corrected energy balance step 1'!AL57),'Corrected energy balance step 1'!AL57,0)</f>
        <v>0</v>
      </c>
      <c r="AM57" s="173">
        <f>IF(ISNUMBER('Corrected energy balance step 1'!AM57),'Corrected energy balance step 1'!AM57,0)</f>
        <v>0</v>
      </c>
      <c r="AN57" s="173">
        <f>IF(ISNUMBER('Corrected energy balance step 1'!AN57),'Corrected energy balance step 1'!AN57,0)</f>
        <v>0</v>
      </c>
      <c r="AO57" s="173">
        <f>IF(ISNUMBER('Corrected energy balance step 1'!AO57),'Corrected energy balance step 1'!AO57,0)</f>
        <v>0</v>
      </c>
      <c r="AP57" s="173">
        <f>IF(ISNUMBER('Corrected energy balance step 1'!AP57),'Corrected energy balance step 1'!AP57,0)</f>
        <v>0</v>
      </c>
      <c r="AQ57" s="173">
        <f>IF(ISNUMBER('Corrected energy balance step 1'!AQ57),'Corrected energy balance step 1'!AQ57,0)</f>
        <v>0</v>
      </c>
      <c r="AR57" s="173">
        <f>IF(ISNUMBER('Corrected energy balance step 1'!AR57),'Corrected energy balance step 1'!AR57,0)</f>
        <v>0</v>
      </c>
      <c r="AS57" s="173">
        <f>IF(ISNUMBER('Corrected energy balance step 1'!AS57),'Corrected energy balance step 1'!AS57,0)</f>
        <v>0</v>
      </c>
      <c r="AT57" s="173">
        <f>IF(ISNUMBER('Corrected energy balance step 1'!AT57),'Corrected energy balance step 1'!AT57,0)</f>
        <v>0</v>
      </c>
      <c r="AU57" s="173">
        <f>IF(ISNUMBER('Corrected energy balance step 1'!AU57),'Corrected energy balance step 1'!AU57,0)</f>
        <v>0</v>
      </c>
      <c r="AV57" s="173">
        <f>IF(ISNUMBER('Corrected energy balance step 1'!AV57),'Corrected energy balance step 1'!AV57,0)</f>
        <v>0</v>
      </c>
      <c r="AW57" s="173">
        <f>IF(ISNUMBER('Corrected energy balance step 1'!AW57),'Corrected energy balance step 1'!AW57,0)</f>
        <v>0</v>
      </c>
      <c r="AX57" s="173">
        <f>IF(ISNUMBER('Corrected energy balance step 1'!AX57),'Corrected energy balance step 1'!AX57,0)</f>
        <v>0</v>
      </c>
      <c r="AY57" s="173">
        <f>IF(ISNUMBER('Corrected energy balance step 1'!AY57),'Corrected energy balance step 1'!AY57,0)</f>
        <v>0</v>
      </c>
      <c r="AZ57" s="173">
        <f>IF(ISNUMBER('Corrected energy balance step 1'!AZ57),'Corrected energy balance step 1'!AZ57,0)</f>
        <v>0</v>
      </c>
      <c r="BA57" s="173">
        <f>IF(ISNUMBER('Corrected energy balance step 1'!BA57),'Corrected energy balance step 1'!BA57,0)</f>
        <v>0</v>
      </c>
      <c r="BB57" s="173">
        <f>IF(ISNUMBER('Corrected energy balance step 1'!BB57),'Corrected energy balance step 1'!BB57,0)</f>
        <v>0</v>
      </c>
      <c r="BC57" s="173">
        <f>IF(ISNUMBER('Corrected energy balance step 1'!BC57),'Corrected energy balance step 1'!BC57,0)</f>
        <v>0</v>
      </c>
      <c r="BD57" s="173">
        <f>IF(ISNUMBER('Corrected energy balance step 1'!BD57),'Corrected energy balance step 1'!BD57,0)</f>
        <v>0</v>
      </c>
      <c r="BE57" s="173">
        <f>IF(ISNUMBER('Corrected energy balance step 1'!BE57),'Corrected energy balance step 1'!BE57,0)</f>
        <v>0</v>
      </c>
      <c r="BF57" s="173">
        <f>IF(ISNUMBER('Corrected energy balance step 1'!BF57),'Corrected energy balance step 1'!BF57,0)</f>
        <v>0</v>
      </c>
      <c r="BG57" s="173">
        <f>IF(ISNUMBER('Corrected energy balance step 1'!BG57),'Corrected energy balance step 1'!BG57,0)</f>
        <v>0</v>
      </c>
      <c r="BH57" s="173">
        <f>IF(ISNUMBER('Corrected energy balance step 1'!BH57),'Corrected energy balance step 1'!BH57,0)</f>
        <v>0</v>
      </c>
      <c r="BI57" s="173">
        <f>IF(ISNUMBER('Corrected energy balance step 1'!BI57),'Corrected energy balance step 1'!BI57,0)</f>
        <v>0</v>
      </c>
      <c r="BJ57" s="173">
        <f>IF(ISNUMBER('Corrected energy balance step 1'!BJ57),'Corrected energy balance step 1'!BJ57,0)</f>
        <v>0</v>
      </c>
      <c r="BK57" s="173">
        <f>IF(ISNUMBER('Corrected energy balance step 1'!BK57),'Corrected energy balance step 1'!BK57,0)</f>
        <v>0</v>
      </c>
      <c r="BL57" s="173">
        <f>IF(ISNUMBER('Corrected energy balance step 1'!BL57),'Corrected energy balance step 1'!BL57,0)</f>
        <v>0</v>
      </c>
      <c r="BM57" s="173">
        <f>IF(ISNUMBER('Corrected energy balance step 1'!BM57),'Corrected energy balance step 1'!BM57,0)</f>
        <v>0</v>
      </c>
      <c r="BN57" s="171">
        <f t="shared" si="60"/>
        <v>0</v>
      </c>
      <c r="BO57" s="177">
        <f>'Corrected energy balance step 1'!BO57</f>
        <v>0</v>
      </c>
    </row>
    <row r="58" spans="2:69" ht="17" thickBot="1">
      <c r="B58" s="36" t="s">
        <v>93</v>
      </c>
      <c r="C58" s="173">
        <f>IF(ISNUMBER('Corrected energy balance step 1'!C58),'Corrected energy balance step 1'!C58,0)</f>
        <v>0</v>
      </c>
      <c r="D58" s="173">
        <f>IF(ISNUMBER('Corrected energy balance step 1'!D58),'Corrected energy balance step 1'!D58,0)</f>
        <v>0</v>
      </c>
      <c r="E58" s="173">
        <f>IF(ISNUMBER('Corrected energy balance step 1'!E58),'Corrected energy balance step 1'!E58,0)</f>
        <v>0</v>
      </c>
      <c r="F58" s="173">
        <f>IF(ISNUMBER('Corrected energy balance step 1'!F58),'Corrected energy balance step 1'!F58,0)</f>
        <v>0</v>
      </c>
      <c r="G58" s="173">
        <f>IF(ISNUMBER('Corrected energy balance step 1'!G58),'Corrected energy balance step 1'!G58,0)</f>
        <v>0</v>
      </c>
      <c r="H58" s="173">
        <f>IF(ISNUMBER('Corrected energy balance step 1'!H58),'Corrected energy balance step 1'!H58,0)</f>
        <v>0</v>
      </c>
      <c r="I58" s="173">
        <f>IF(ISNUMBER('Corrected energy balance step 1'!I58),'Corrected energy balance step 1'!I58,0)</f>
        <v>0</v>
      </c>
      <c r="J58" s="173">
        <f>IF(ISNUMBER('Corrected energy balance step 1'!J58),'Corrected energy balance step 1'!J58,0)</f>
        <v>0</v>
      </c>
      <c r="K58" s="173">
        <f>IF(ISNUMBER('Corrected energy balance step 1'!K58),'Corrected energy balance step 1'!K58,0)</f>
        <v>0</v>
      </c>
      <c r="L58" s="173">
        <f>IF(ISNUMBER('Corrected energy balance step 1'!L58),'Corrected energy balance step 1'!L58,0)</f>
        <v>0</v>
      </c>
      <c r="M58" s="173">
        <f>IF(ISNUMBER('Corrected energy balance step 1'!M58),'Corrected energy balance step 1'!M58,0)</f>
        <v>0</v>
      </c>
      <c r="N58" s="173">
        <f>IF(ISNUMBER('Corrected energy balance step 1'!N58),'Corrected energy balance step 1'!N58,0)</f>
        <v>0</v>
      </c>
      <c r="O58" s="173">
        <f>IF(ISNUMBER('Corrected energy balance step 1'!O58),'Corrected energy balance step 1'!O58,0)</f>
        <v>0</v>
      </c>
      <c r="P58" s="173">
        <f>IF(ISNUMBER('Corrected energy balance step 1'!P58),'Corrected energy balance step 1'!P58,0)</f>
        <v>0</v>
      </c>
      <c r="Q58" s="173">
        <f>IF(ISNUMBER('Corrected energy balance step 1'!Q58),'Corrected energy balance step 1'!Q58,0)</f>
        <v>0</v>
      </c>
      <c r="R58" s="173">
        <f>IF(ISNUMBER('Corrected energy balance step 1'!R58),'Corrected energy balance step 1'!R58,0)</f>
        <v>0</v>
      </c>
      <c r="S58" s="173">
        <f>IF(ISNUMBER('Corrected energy balance step 1'!S58),'Corrected energy balance step 1'!S58,0)</f>
        <v>0</v>
      </c>
      <c r="T58" s="173">
        <f>IF(ISNUMBER('Corrected energy balance step 1'!T58),'Corrected energy balance step 1'!T58,0)</f>
        <v>0</v>
      </c>
      <c r="U58" s="173">
        <f>IF(ISNUMBER('Corrected energy balance step 1'!U58),'Corrected energy balance step 1'!U58,0)</f>
        <v>0</v>
      </c>
      <c r="V58" s="173">
        <f>IF(ISNUMBER('Corrected energy balance step 1'!V58),'Corrected energy balance step 1'!V58,0)</f>
        <v>0</v>
      </c>
      <c r="W58" s="173">
        <f>IF(ISNUMBER('Corrected energy balance step 1'!W58),'Corrected energy balance step 1'!W58,0)</f>
        <v>0</v>
      </c>
      <c r="X58" s="173">
        <f>IF(ISNUMBER('Corrected energy balance step 1'!X58),'Corrected energy balance step 1'!X58,0)</f>
        <v>0</v>
      </c>
      <c r="Y58" s="173">
        <f>IF(ISNUMBER('Corrected energy balance step 1'!Y58),'Corrected energy balance step 1'!Y58,0)</f>
        <v>0</v>
      </c>
      <c r="Z58" s="173">
        <f>IF(ISNUMBER('Corrected energy balance step 1'!Z58),'Corrected energy balance step 1'!Z58,0)</f>
        <v>0</v>
      </c>
      <c r="AA58" s="173">
        <f>IF(ISNUMBER('Corrected energy balance step 1'!AA58),'Corrected energy balance step 1'!AA58,0)</f>
        <v>0</v>
      </c>
      <c r="AB58" s="173">
        <f>IF(ISNUMBER('Corrected energy balance step 1'!AB58),'Corrected energy balance step 1'!AB58,0)</f>
        <v>0</v>
      </c>
      <c r="AC58" s="173">
        <f>IF(ISNUMBER('Corrected energy balance step 1'!AC58),'Corrected energy balance step 1'!AC58,0)</f>
        <v>0</v>
      </c>
      <c r="AD58" s="173">
        <f>IF(ISNUMBER('Corrected energy balance step 1'!AD58),'Corrected energy balance step 1'!AD58,0)</f>
        <v>0</v>
      </c>
      <c r="AE58" s="173">
        <f>IF(ISNUMBER('Corrected energy balance step 1'!AE58),'Corrected energy balance step 1'!AE58,0)</f>
        <v>0</v>
      </c>
      <c r="AF58" s="173">
        <f>IF(ISNUMBER('Corrected energy balance step 1'!AF58),'Corrected energy balance step 1'!AF58,0)</f>
        <v>0</v>
      </c>
      <c r="AG58" s="173">
        <f>IF(ISNUMBER('Corrected energy balance step 1'!AG58),'Corrected energy balance step 1'!AG58,0)</f>
        <v>0</v>
      </c>
      <c r="AH58" s="173">
        <f>IF(ISNUMBER('Corrected energy balance step 1'!AH58),'Corrected energy balance step 1'!AH58,0)</f>
        <v>0</v>
      </c>
      <c r="AI58" s="173">
        <f>IF(ISNUMBER('Corrected energy balance step 1'!AI58),'Corrected energy balance step 1'!AI58,0)</f>
        <v>0</v>
      </c>
      <c r="AJ58" s="173">
        <f>IF(ISNUMBER('Corrected energy balance step 1'!AJ58),'Corrected energy balance step 1'!AJ58,0)</f>
        <v>0</v>
      </c>
      <c r="AK58" s="173">
        <f>IF(ISNUMBER('Corrected energy balance step 1'!AK58),'Corrected energy balance step 1'!AK58,0)</f>
        <v>0</v>
      </c>
      <c r="AL58" s="173">
        <f>IF(ISNUMBER('Corrected energy balance step 1'!AL58),'Corrected energy balance step 1'!AL58,0)</f>
        <v>0</v>
      </c>
      <c r="AM58" s="173">
        <f>IF(ISNUMBER('Corrected energy balance step 1'!AM58),'Corrected energy balance step 1'!AM58,0)</f>
        <v>0</v>
      </c>
      <c r="AN58" s="173">
        <f>IF(ISNUMBER('Corrected energy balance step 1'!AN58),'Corrected energy balance step 1'!AN58,0)</f>
        <v>0</v>
      </c>
      <c r="AO58" s="173">
        <f>IF(ISNUMBER('Corrected energy balance step 1'!AO58),'Corrected energy balance step 1'!AO58,0)</f>
        <v>0</v>
      </c>
      <c r="AP58" s="173">
        <f>IF(ISNUMBER('Corrected energy balance step 1'!AP58),'Corrected energy balance step 1'!AP58,0)</f>
        <v>0</v>
      </c>
      <c r="AQ58" s="173">
        <f>IF(ISNUMBER('Corrected energy balance step 1'!AQ58),'Corrected energy balance step 1'!AQ58,0)</f>
        <v>0</v>
      </c>
      <c r="AR58" s="173">
        <f>IF(ISNUMBER('Corrected energy balance step 1'!AR58),'Corrected energy balance step 1'!AR58,0)</f>
        <v>0</v>
      </c>
      <c r="AS58" s="173">
        <f>IF(ISNUMBER('Corrected energy balance step 1'!AS58),'Corrected energy balance step 1'!AS58,0)</f>
        <v>0</v>
      </c>
      <c r="AT58" s="173">
        <f>IF(ISNUMBER('Corrected energy balance step 1'!AT58),'Corrected energy balance step 1'!AT58,0)</f>
        <v>0</v>
      </c>
      <c r="AU58" s="173">
        <f>IF(ISNUMBER('Corrected energy balance step 1'!AU58),'Corrected energy balance step 1'!AU58,0)</f>
        <v>0</v>
      </c>
      <c r="AV58" s="173">
        <f>IF(ISNUMBER('Corrected energy balance step 1'!AV58),'Corrected energy balance step 1'!AV58,0)</f>
        <v>0</v>
      </c>
      <c r="AW58" s="173">
        <f>IF(ISNUMBER('Corrected energy balance step 1'!AW58),'Corrected energy balance step 1'!AW58,0)</f>
        <v>0</v>
      </c>
      <c r="AX58" s="173">
        <f>IF(ISNUMBER('Corrected energy balance step 1'!AX58),'Corrected energy balance step 1'!AX58,0)</f>
        <v>0</v>
      </c>
      <c r="AY58" s="173">
        <f>IF(ISNUMBER('Corrected energy balance step 1'!AY58),'Corrected energy balance step 1'!AY58,0)</f>
        <v>0</v>
      </c>
      <c r="AZ58" s="173">
        <f>IF(ISNUMBER('Corrected energy balance step 1'!AZ58),'Corrected energy balance step 1'!AZ58,0)</f>
        <v>0</v>
      </c>
      <c r="BA58" s="173">
        <f>IF(ISNUMBER('Corrected energy balance step 1'!BA58),'Corrected energy balance step 1'!BA58,0)</f>
        <v>0</v>
      </c>
      <c r="BB58" s="173">
        <f>IF(ISNUMBER('Corrected energy balance step 1'!BB58),'Corrected energy balance step 1'!BB58,0)</f>
        <v>0</v>
      </c>
      <c r="BC58" s="173">
        <f>IF(ISNUMBER('Corrected energy balance step 1'!BC58),'Corrected energy balance step 1'!BC58,0)</f>
        <v>0</v>
      </c>
      <c r="BD58" s="173">
        <f>IF(ISNUMBER('Corrected energy balance step 1'!BD58),'Corrected energy balance step 1'!BD58,0)</f>
        <v>0</v>
      </c>
      <c r="BE58" s="173">
        <f>IF(ISNUMBER('Corrected energy balance step 1'!BE58),'Corrected energy balance step 1'!BE58,0)</f>
        <v>0</v>
      </c>
      <c r="BF58" s="173">
        <f>IF(ISNUMBER('Corrected energy balance step 1'!BF58),'Corrected energy balance step 1'!BF58,0)</f>
        <v>0</v>
      </c>
      <c r="BG58" s="173">
        <f>IF(ISNUMBER('Corrected energy balance step 1'!BG58),'Corrected energy balance step 1'!BG58,0)</f>
        <v>0</v>
      </c>
      <c r="BH58" s="173">
        <f>IF(ISNUMBER('Corrected energy balance step 1'!BH58),'Corrected energy balance step 1'!BH58,0)</f>
        <v>0</v>
      </c>
      <c r="BI58" s="173">
        <f>IF(ISNUMBER('Corrected energy balance step 1'!BI58),'Corrected energy balance step 1'!BI58,0)</f>
        <v>0</v>
      </c>
      <c r="BJ58" s="173">
        <f>IF(ISNUMBER('Corrected energy balance step 1'!BJ58),'Corrected energy balance step 1'!BJ58,0)</f>
        <v>0</v>
      </c>
      <c r="BK58" s="173">
        <f>IF(ISNUMBER('Corrected energy balance step 1'!BK58),'Corrected energy balance step 1'!BK58,0)</f>
        <v>0</v>
      </c>
      <c r="BL58" s="173">
        <f>IF(ISNUMBER('Corrected energy balance step 1'!BL58),'Corrected energy balance step 1'!BL58,0)</f>
        <v>0</v>
      </c>
      <c r="BM58" s="173">
        <f>IF(ISNUMBER('Corrected energy balance step 1'!BM58),'Corrected energy balance step 1'!BM58,0)</f>
        <v>0</v>
      </c>
      <c r="BN58" s="171">
        <f t="shared" si="60"/>
        <v>0</v>
      </c>
      <c r="BO58" s="177">
        <f>'Corrected energy balance step 1'!BO58</f>
        <v>0</v>
      </c>
    </row>
    <row r="59" spans="2:69" ht="17" thickBot="1">
      <c r="B59" s="44" t="s">
        <v>94</v>
      </c>
      <c r="C59" s="168">
        <f>SUM(C60,C74,C81,C87)</f>
        <v>0</v>
      </c>
      <c r="D59" s="168">
        <f t="shared" ref="D59:BK59" si="61">SUM(D60,D74,D81,D87)</f>
        <v>0</v>
      </c>
      <c r="E59" s="178">
        <f t="shared" si="61"/>
        <v>0</v>
      </c>
      <c r="F59" s="178">
        <f t="shared" si="61"/>
        <v>0</v>
      </c>
      <c r="G59" s="178">
        <f t="shared" si="61"/>
        <v>0</v>
      </c>
      <c r="H59" s="178">
        <f t="shared" si="61"/>
        <v>0</v>
      </c>
      <c r="I59" s="178">
        <f t="shared" si="61"/>
        <v>0</v>
      </c>
      <c r="J59" s="178">
        <f t="shared" si="61"/>
        <v>0</v>
      </c>
      <c r="K59" s="178">
        <f t="shared" si="61"/>
        <v>0</v>
      </c>
      <c r="L59" s="178">
        <f t="shared" si="61"/>
        <v>0</v>
      </c>
      <c r="M59" s="178">
        <f t="shared" si="61"/>
        <v>0</v>
      </c>
      <c r="N59" s="178">
        <f t="shared" si="61"/>
        <v>0</v>
      </c>
      <c r="O59" s="178">
        <f t="shared" si="61"/>
        <v>0</v>
      </c>
      <c r="P59" s="178">
        <f t="shared" si="61"/>
        <v>0</v>
      </c>
      <c r="Q59" s="178">
        <f t="shared" si="61"/>
        <v>0</v>
      </c>
      <c r="R59" s="178">
        <f t="shared" si="61"/>
        <v>0</v>
      </c>
      <c r="S59" s="178">
        <f t="shared" si="61"/>
        <v>0</v>
      </c>
      <c r="T59" s="178">
        <f t="shared" si="61"/>
        <v>0</v>
      </c>
      <c r="U59" s="168">
        <f t="shared" si="61"/>
        <v>0</v>
      </c>
      <c r="V59" s="178">
        <f t="shared" si="61"/>
        <v>0</v>
      </c>
      <c r="W59" s="178">
        <f t="shared" si="61"/>
        <v>0</v>
      </c>
      <c r="X59" s="178">
        <f t="shared" si="61"/>
        <v>0</v>
      </c>
      <c r="Y59" s="178">
        <f t="shared" si="61"/>
        <v>0</v>
      </c>
      <c r="Z59" s="178">
        <f t="shared" si="61"/>
        <v>0</v>
      </c>
      <c r="AA59" s="178">
        <f t="shared" si="61"/>
        <v>0</v>
      </c>
      <c r="AB59" s="178">
        <f t="shared" si="61"/>
        <v>0</v>
      </c>
      <c r="AC59" s="178">
        <f t="shared" si="61"/>
        <v>0</v>
      </c>
      <c r="AD59" s="178">
        <f t="shared" si="61"/>
        <v>0</v>
      </c>
      <c r="AE59" s="178">
        <f t="shared" si="61"/>
        <v>0</v>
      </c>
      <c r="AF59" s="178">
        <f t="shared" si="61"/>
        <v>0</v>
      </c>
      <c r="AG59" s="178">
        <f t="shared" si="61"/>
        <v>0</v>
      </c>
      <c r="AH59" s="178">
        <f t="shared" si="61"/>
        <v>0</v>
      </c>
      <c r="AI59" s="178">
        <f t="shared" si="61"/>
        <v>0</v>
      </c>
      <c r="AJ59" s="178">
        <f t="shared" si="61"/>
        <v>0</v>
      </c>
      <c r="AK59" s="178">
        <f t="shared" si="61"/>
        <v>0</v>
      </c>
      <c r="AL59" s="178">
        <f t="shared" si="61"/>
        <v>0</v>
      </c>
      <c r="AM59" s="178">
        <f t="shared" si="61"/>
        <v>0</v>
      </c>
      <c r="AN59" s="178">
        <f t="shared" si="61"/>
        <v>0</v>
      </c>
      <c r="AO59" s="178">
        <f t="shared" si="61"/>
        <v>0</v>
      </c>
      <c r="AP59" s="178">
        <f t="shared" si="61"/>
        <v>0</v>
      </c>
      <c r="AQ59" s="178">
        <f t="shared" si="61"/>
        <v>0</v>
      </c>
      <c r="AR59" s="178">
        <f t="shared" si="61"/>
        <v>0</v>
      </c>
      <c r="AS59" s="178">
        <f t="shared" si="61"/>
        <v>0</v>
      </c>
      <c r="AT59" s="178">
        <f t="shared" si="61"/>
        <v>0</v>
      </c>
      <c r="AU59" s="178">
        <f t="shared" si="61"/>
        <v>0</v>
      </c>
      <c r="AV59" s="178">
        <f t="shared" si="61"/>
        <v>0</v>
      </c>
      <c r="AW59" s="178">
        <f t="shared" si="61"/>
        <v>0</v>
      </c>
      <c r="AX59" s="178">
        <f t="shared" si="61"/>
        <v>0</v>
      </c>
      <c r="AY59" s="178">
        <f t="shared" si="61"/>
        <v>0</v>
      </c>
      <c r="AZ59" s="178">
        <f t="shared" si="61"/>
        <v>0</v>
      </c>
      <c r="BA59" s="178">
        <f t="shared" si="61"/>
        <v>0</v>
      </c>
      <c r="BB59" s="178">
        <f t="shared" si="61"/>
        <v>0</v>
      </c>
      <c r="BC59" s="178">
        <f t="shared" si="61"/>
        <v>0</v>
      </c>
      <c r="BD59" s="178">
        <f t="shared" si="61"/>
        <v>0</v>
      </c>
      <c r="BE59" s="178">
        <f t="shared" si="61"/>
        <v>0</v>
      </c>
      <c r="BF59" s="178">
        <f t="shared" si="61"/>
        <v>0</v>
      </c>
      <c r="BG59" s="178">
        <f t="shared" si="61"/>
        <v>0</v>
      </c>
      <c r="BH59" s="178">
        <f t="shared" si="61"/>
        <v>0</v>
      </c>
      <c r="BI59" s="178">
        <f t="shared" si="61"/>
        <v>0</v>
      </c>
      <c r="BJ59" s="178">
        <f t="shared" si="61"/>
        <v>0</v>
      </c>
      <c r="BK59" s="178">
        <f t="shared" si="61"/>
        <v>0</v>
      </c>
      <c r="BL59" s="178">
        <f>SUM(BL60,BL74,BL81,BL87)</f>
        <v>0</v>
      </c>
      <c r="BM59" s="178">
        <f>SUM(BM60,BM74,BM81,BM87)</f>
        <v>0</v>
      </c>
      <c r="BN59" s="178">
        <f>SUM(BN60,BN74,BN81,BN87)</f>
        <v>0</v>
      </c>
      <c r="BO59" s="180">
        <f>'Corrected energy balance step 1'!BO59</f>
        <v>0</v>
      </c>
    </row>
    <row r="60" spans="2:69" ht="17" thickBot="1">
      <c r="B60" s="44" t="s">
        <v>50</v>
      </c>
      <c r="C60" s="178">
        <f>SUM(C61:C73)</f>
        <v>0</v>
      </c>
      <c r="D60" s="178">
        <f t="shared" ref="D60:BM60" si="62">SUM(D61:D73)</f>
        <v>0</v>
      </c>
      <c r="E60" s="178">
        <f t="shared" si="62"/>
        <v>0</v>
      </c>
      <c r="F60" s="178">
        <f t="shared" si="62"/>
        <v>0</v>
      </c>
      <c r="G60" s="178">
        <f t="shared" si="62"/>
        <v>0</v>
      </c>
      <c r="H60" s="178">
        <f t="shared" si="62"/>
        <v>0</v>
      </c>
      <c r="I60" s="178">
        <f t="shared" si="62"/>
        <v>0</v>
      </c>
      <c r="J60" s="178">
        <f t="shared" si="62"/>
        <v>0</v>
      </c>
      <c r="K60" s="178">
        <f t="shared" si="62"/>
        <v>0</v>
      </c>
      <c r="L60" s="178">
        <f t="shared" si="62"/>
        <v>0</v>
      </c>
      <c r="M60" s="178">
        <f t="shared" si="62"/>
        <v>0</v>
      </c>
      <c r="N60" s="178">
        <f t="shared" si="62"/>
        <v>0</v>
      </c>
      <c r="O60" s="178">
        <f t="shared" si="62"/>
        <v>0</v>
      </c>
      <c r="P60" s="178">
        <f t="shared" si="62"/>
        <v>0</v>
      </c>
      <c r="Q60" s="178">
        <f t="shared" si="62"/>
        <v>0</v>
      </c>
      <c r="R60" s="178">
        <f t="shared" si="62"/>
        <v>0</v>
      </c>
      <c r="S60" s="178">
        <f t="shared" si="62"/>
        <v>0</v>
      </c>
      <c r="T60" s="178">
        <f>SUM(T61:T73)</f>
        <v>0</v>
      </c>
      <c r="U60" s="178">
        <f t="shared" si="62"/>
        <v>0</v>
      </c>
      <c r="V60" s="178">
        <f t="shared" si="62"/>
        <v>0</v>
      </c>
      <c r="W60" s="178">
        <f t="shared" si="62"/>
        <v>0</v>
      </c>
      <c r="X60" s="178">
        <f t="shared" si="62"/>
        <v>0</v>
      </c>
      <c r="Y60" s="178">
        <f t="shared" si="62"/>
        <v>0</v>
      </c>
      <c r="Z60" s="178">
        <f t="shared" si="62"/>
        <v>0</v>
      </c>
      <c r="AA60" s="178">
        <f t="shared" si="62"/>
        <v>0</v>
      </c>
      <c r="AB60" s="178">
        <f t="shared" si="62"/>
        <v>0</v>
      </c>
      <c r="AC60" s="178">
        <f t="shared" si="62"/>
        <v>0</v>
      </c>
      <c r="AD60" s="178">
        <f t="shared" si="62"/>
        <v>0</v>
      </c>
      <c r="AE60" s="178">
        <f t="shared" si="62"/>
        <v>0</v>
      </c>
      <c r="AF60" s="178">
        <f t="shared" si="62"/>
        <v>0</v>
      </c>
      <c r="AG60" s="178">
        <f t="shared" si="62"/>
        <v>0</v>
      </c>
      <c r="AH60" s="178">
        <f t="shared" si="62"/>
        <v>0</v>
      </c>
      <c r="AI60" s="178">
        <f t="shared" si="62"/>
        <v>0</v>
      </c>
      <c r="AJ60" s="178">
        <f t="shared" si="62"/>
        <v>0</v>
      </c>
      <c r="AK60" s="178">
        <f t="shared" si="62"/>
        <v>0</v>
      </c>
      <c r="AL60" s="178">
        <f t="shared" si="62"/>
        <v>0</v>
      </c>
      <c r="AM60" s="178">
        <f t="shared" si="62"/>
        <v>0</v>
      </c>
      <c r="AN60" s="178">
        <f t="shared" si="62"/>
        <v>0</v>
      </c>
      <c r="AO60" s="178">
        <f t="shared" si="62"/>
        <v>0</v>
      </c>
      <c r="AP60" s="178">
        <f t="shared" si="62"/>
        <v>0</v>
      </c>
      <c r="AQ60" s="178">
        <f t="shared" si="62"/>
        <v>0</v>
      </c>
      <c r="AR60" s="178">
        <f t="shared" si="62"/>
        <v>0</v>
      </c>
      <c r="AS60" s="178">
        <f t="shared" si="62"/>
        <v>0</v>
      </c>
      <c r="AT60" s="178">
        <f t="shared" si="62"/>
        <v>0</v>
      </c>
      <c r="AU60" s="178">
        <f t="shared" si="62"/>
        <v>0</v>
      </c>
      <c r="AV60" s="178">
        <f t="shared" si="62"/>
        <v>0</v>
      </c>
      <c r="AW60" s="178">
        <f t="shared" si="62"/>
        <v>0</v>
      </c>
      <c r="AX60" s="178">
        <f t="shared" si="62"/>
        <v>0</v>
      </c>
      <c r="AY60" s="178">
        <f t="shared" si="62"/>
        <v>0</v>
      </c>
      <c r="AZ60" s="178">
        <f t="shared" si="62"/>
        <v>0</v>
      </c>
      <c r="BA60" s="178">
        <f t="shared" si="62"/>
        <v>0</v>
      </c>
      <c r="BB60" s="178">
        <f t="shared" si="62"/>
        <v>0</v>
      </c>
      <c r="BC60" s="178">
        <f t="shared" si="62"/>
        <v>0</v>
      </c>
      <c r="BD60" s="178">
        <f t="shared" si="62"/>
        <v>0</v>
      </c>
      <c r="BE60" s="178">
        <f t="shared" si="62"/>
        <v>0</v>
      </c>
      <c r="BF60" s="178">
        <f t="shared" si="62"/>
        <v>0</v>
      </c>
      <c r="BG60" s="178">
        <f t="shared" si="62"/>
        <v>0</v>
      </c>
      <c r="BH60" s="178">
        <f t="shared" si="62"/>
        <v>0</v>
      </c>
      <c r="BI60" s="178">
        <f t="shared" si="62"/>
        <v>0</v>
      </c>
      <c r="BJ60" s="178">
        <f t="shared" si="62"/>
        <v>0</v>
      </c>
      <c r="BK60" s="178">
        <f t="shared" si="62"/>
        <v>0</v>
      </c>
      <c r="BL60" s="178">
        <f t="shared" si="62"/>
        <v>0</v>
      </c>
      <c r="BM60" s="178">
        <f t="shared" si="62"/>
        <v>0</v>
      </c>
      <c r="BN60" s="179">
        <f t="shared" si="60"/>
        <v>0</v>
      </c>
      <c r="BO60" s="180">
        <f>'Corrected energy balance step 1'!BO60</f>
        <v>0</v>
      </c>
      <c r="BQ60" s="187"/>
    </row>
    <row r="61" spans="2:69">
      <c r="B61" s="36" t="s">
        <v>95</v>
      </c>
      <c r="C61" s="173">
        <f>IF(ISNUMBER('Corrected energy balance step 1'!C61),'Corrected energy balance step 1'!C61,0)</f>
        <v>0</v>
      </c>
      <c r="D61" s="173">
        <f>IF(ISNUMBER('Corrected energy balance step 1'!D61),'Corrected energy balance step 1'!D61,0)</f>
        <v>0</v>
      </c>
      <c r="E61" s="173">
        <f>IF(ISNUMBER('Corrected energy balance step 1'!E61),'Corrected energy balance step 1'!E61,0)</f>
        <v>0</v>
      </c>
      <c r="F61" s="173">
        <f>IF(ISNUMBER('Corrected energy balance step 1'!F61),'Corrected energy balance step 1'!F61,0)</f>
        <v>0</v>
      </c>
      <c r="G61" s="173">
        <f>IF(ISNUMBER('Corrected energy balance step 1'!G61),'Corrected energy balance step 1'!G61,0)</f>
        <v>0</v>
      </c>
      <c r="H61" s="173">
        <f>IF(ISNUMBER('Corrected energy balance step 1'!H61),'Corrected energy balance step 1'!H61,0)</f>
        <v>0</v>
      </c>
      <c r="I61" s="173">
        <f>IF(ISNUMBER('Corrected energy balance step 1'!I61),'Corrected energy balance step 1'!I61,0)</f>
        <v>0</v>
      </c>
      <c r="J61" s="173">
        <f>IF(ISNUMBER('Corrected energy balance step 1'!J61),'Corrected energy balance step 1'!J61,0)</f>
        <v>0</v>
      </c>
      <c r="K61" s="173">
        <f>IF(ISNUMBER('Corrected energy balance step 1'!K61),'Corrected energy balance step 1'!K61,0)</f>
        <v>0</v>
      </c>
      <c r="L61" s="173">
        <f>IF(ISNUMBER('Corrected energy balance step 1'!L61),'Corrected energy balance step 1'!L61,0)</f>
        <v>0</v>
      </c>
      <c r="M61" s="173">
        <f>IF(ISNUMBER('Corrected energy balance step 1'!M61),'Corrected energy balance step 1'!M61,0)</f>
        <v>0</v>
      </c>
      <c r="N61" s="173">
        <f>IF(ISNUMBER('Corrected energy balance step 1'!N61),'Corrected energy balance step 1'!N61,0)</f>
        <v>0</v>
      </c>
      <c r="O61" s="173">
        <f>IF(ISNUMBER('Corrected energy balance step 1'!O61),'Corrected energy balance step 1'!O61,0)</f>
        <v>0</v>
      </c>
      <c r="P61" s="173">
        <f>IF(ISNUMBER('Corrected energy balance step 1'!P61),'Corrected energy balance step 1'!P61,0)</f>
        <v>0</v>
      </c>
      <c r="Q61" s="173">
        <f>IF(ISNUMBER('Corrected energy balance step 1'!Q61),'Corrected energy balance step 1'!Q61,0)</f>
        <v>0</v>
      </c>
      <c r="R61" s="173">
        <f>IF(ISNUMBER('Corrected energy balance step 1'!R61),'Corrected energy balance step 1'!R61,0)</f>
        <v>0</v>
      </c>
      <c r="S61" s="173">
        <f>IF(ISNUMBER('Corrected energy balance step 1'!S61),'Corrected energy balance step 1'!S61,0)</f>
        <v>0</v>
      </c>
      <c r="T61" s="173">
        <f>IF(ISNUMBER('Corrected energy balance step 1'!T61),'Corrected energy balance step 1'!T61,0)</f>
        <v>0</v>
      </c>
      <c r="U61" s="173">
        <f>IF(ISNUMBER('Corrected energy balance step 1'!U61),'Corrected energy balance step 1'!U61,0)</f>
        <v>0</v>
      </c>
      <c r="V61" s="173">
        <f>IF(ISNUMBER('Corrected energy balance step 1'!V61),'Corrected energy balance step 1'!V61,0)</f>
        <v>0</v>
      </c>
      <c r="W61" s="173">
        <f>IF(ISNUMBER('Corrected energy balance step 1'!W61),'Corrected energy balance step 1'!W61,0)</f>
        <v>0</v>
      </c>
      <c r="X61" s="173">
        <f>IF(ISNUMBER('Corrected energy balance step 1'!X61),'Corrected energy balance step 1'!X61,0)</f>
        <v>0</v>
      </c>
      <c r="Y61" s="173">
        <f>IF(ISNUMBER('Corrected energy balance step 1'!Y61),'Corrected energy balance step 1'!Y61,0)</f>
        <v>0</v>
      </c>
      <c r="Z61" s="173">
        <f>IF(ISNUMBER('Corrected energy balance step 1'!Z61),'Corrected energy balance step 1'!Z61,0)</f>
        <v>0</v>
      </c>
      <c r="AA61" s="173">
        <f>IF(ISNUMBER('Corrected energy balance step 1'!AA61),'Corrected energy balance step 1'!AA61,0)</f>
        <v>0</v>
      </c>
      <c r="AB61" s="173">
        <f>IF(ISNUMBER('Corrected energy balance step 1'!AB61),'Corrected energy balance step 1'!AB61,0)</f>
        <v>0</v>
      </c>
      <c r="AC61" s="173">
        <f>IF(ISNUMBER('Corrected energy balance step 1'!AC61),'Corrected energy balance step 1'!AC61,0)</f>
        <v>0</v>
      </c>
      <c r="AD61" s="173">
        <f>IF(ISNUMBER('Corrected energy balance step 1'!AD61),'Corrected energy balance step 1'!AD61,0)</f>
        <v>0</v>
      </c>
      <c r="AE61" s="173">
        <f>IF(ISNUMBER('Corrected energy balance step 1'!AE61),'Corrected energy balance step 1'!AE61,0)</f>
        <v>0</v>
      </c>
      <c r="AF61" s="173">
        <f>IF(ISNUMBER('Corrected energy balance step 1'!AF61),'Corrected energy balance step 1'!AF61,0)</f>
        <v>0</v>
      </c>
      <c r="AG61" s="173">
        <f>IF(ISNUMBER('Corrected energy balance step 1'!AG61),'Corrected energy balance step 1'!AG61,0)</f>
        <v>0</v>
      </c>
      <c r="AH61" s="173">
        <f>IF(ISNUMBER('Corrected energy balance step 1'!AH61),'Corrected energy balance step 1'!AH61,0)</f>
        <v>0</v>
      </c>
      <c r="AI61" s="173">
        <f>IF(ISNUMBER('Corrected energy balance step 1'!AI61),'Corrected energy balance step 1'!AI61,0)</f>
        <v>0</v>
      </c>
      <c r="AJ61" s="173">
        <f>IF(ISNUMBER('Corrected energy balance step 1'!AJ61),'Corrected energy balance step 1'!AJ61,0)</f>
        <v>0</v>
      </c>
      <c r="AK61" s="173">
        <f>IF(ISNUMBER('Corrected energy balance step 1'!AK61),'Corrected energy balance step 1'!AK61,0)</f>
        <v>0</v>
      </c>
      <c r="AL61" s="173">
        <f>IF(ISNUMBER('Corrected energy balance step 1'!AL61),'Corrected energy balance step 1'!AL61,0)</f>
        <v>0</v>
      </c>
      <c r="AM61" s="173">
        <f>IF(ISNUMBER('Corrected energy balance step 1'!AM61),'Corrected energy balance step 1'!AM61,0)</f>
        <v>0</v>
      </c>
      <c r="AN61" s="173">
        <f>IF(ISNUMBER('Corrected energy balance step 1'!AN61),'Corrected energy balance step 1'!AN61,0)</f>
        <v>0</v>
      </c>
      <c r="AO61" s="173">
        <f>IF(ISNUMBER('Corrected energy balance step 1'!AO61),'Corrected energy balance step 1'!AO61,0)</f>
        <v>0</v>
      </c>
      <c r="AP61" s="173">
        <f>IF(ISNUMBER('Corrected energy balance step 1'!AP61),'Corrected energy balance step 1'!AP61,0)</f>
        <v>0</v>
      </c>
      <c r="AQ61" s="173">
        <f>IF(ISNUMBER('Corrected energy balance step 1'!AQ61),'Corrected energy balance step 1'!AQ61,0)</f>
        <v>0</v>
      </c>
      <c r="AR61" s="173">
        <f>IF(ISNUMBER('Corrected energy balance step 1'!AR61),'Corrected energy balance step 1'!AR61,0)</f>
        <v>0</v>
      </c>
      <c r="AS61" s="173">
        <f>IF(ISNUMBER('Corrected energy balance step 1'!AS61),'Corrected energy balance step 1'!AS61,0)</f>
        <v>0</v>
      </c>
      <c r="AT61" s="173">
        <f>IF(ISNUMBER('Corrected energy balance step 1'!AT61),'Corrected energy balance step 1'!AT61,0)</f>
        <v>0</v>
      </c>
      <c r="AU61" s="173">
        <f>IF(ISNUMBER('Corrected energy balance step 1'!AU61),'Corrected energy balance step 1'!AU61,0)</f>
        <v>0</v>
      </c>
      <c r="AV61" s="173">
        <f>IF(ISNUMBER('Corrected energy balance step 1'!AV61),'Corrected energy balance step 1'!AV61,0)</f>
        <v>0</v>
      </c>
      <c r="AW61" s="173">
        <f>IF(ISNUMBER('Corrected energy balance step 1'!AW61),'Corrected energy balance step 1'!AW61,0)</f>
        <v>0</v>
      </c>
      <c r="AX61" s="173">
        <f>IF(ISNUMBER('Corrected energy balance step 1'!AX61),'Corrected energy balance step 1'!AX61,0)</f>
        <v>0</v>
      </c>
      <c r="AY61" s="173">
        <f>IF(ISNUMBER('Corrected energy balance step 1'!AY61),'Corrected energy balance step 1'!AY61,0)</f>
        <v>0</v>
      </c>
      <c r="AZ61" s="173">
        <f>IF(ISNUMBER('Corrected energy balance step 1'!AZ61),'Corrected energy balance step 1'!AZ61,0)</f>
        <v>0</v>
      </c>
      <c r="BA61" s="173">
        <f>IF(ISNUMBER('Corrected energy balance step 1'!BA61),'Corrected energy balance step 1'!BA61,0)</f>
        <v>0</v>
      </c>
      <c r="BB61" s="173">
        <f>IF(ISNUMBER('Corrected energy balance step 1'!BB61),'Corrected energy balance step 1'!BB61,0)</f>
        <v>0</v>
      </c>
      <c r="BC61" s="173">
        <f>IF(ISNUMBER('Corrected energy balance step 1'!BC61),'Corrected energy balance step 1'!BC61,0)</f>
        <v>0</v>
      </c>
      <c r="BD61" s="173">
        <f>IF(ISNUMBER('Corrected energy balance step 1'!BD61),'Corrected energy balance step 1'!BD61,0)</f>
        <v>0</v>
      </c>
      <c r="BE61" s="173">
        <f>IF(ISNUMBER('Corrected energy balance step 1'!BE61),'Corrected energy balance step 1'!BE61,0)</f>
        <v>0</v>
      </c>
      <c r="BF61" s="173">
        <f>IF(ISNUMBER('Corrected energy balance step 1'!BF61),'Corrected energy balance step 1'!BF61,0)</f>
        <v>0</v>
      </c>
      <c r="BG61" s="173">
        <f>IF(ISNUMBER('Corrected energy balance step 1'!BG61),'Corrected energy balance step 1'!BG61,0)</f>
        <v>0</v>
      </c>
      <c r="BH61" s="173">
        <f>IF(ISNUMBER('Corrected energy balance step 1'!BH61),'Corrected energy balance step 1'!BH61,0)</f>
        <v>0</v>
      </c>
      <c r="BI61" s="173">
        <f>IF(ISNUMBER('Corrected energy balance step 1'!BI61),'Corrected energy balance step 1'!BI61,0)</f>
        <v>0</v>
      </c>
      <c r="BJ61" s="173">
        <f>IF(ISNUMBER('Corrected energy balance step 1'!BJ61),'Corrected energy balance step 1'!BJ61,0)</f>
        <v>0</v>
      </c>
      <c r="BK61" s="173">
        <f>IF(ISNUMBER('Corrected energy balance step 1'!BK61),'Corrected energy balance step 1'!BK61,0)</f>
        <v>0</v>
      </c>
      <c r="BL61" s="173">
        <f>IF(ISNUMBER('Corrected energy balance step 1'!BL61),'Corrected energy balance step 1'!BL61,0)</f>
        <v>0</v>
      </c>
      <c r="BM61" s="173">
        <f>IF(ISNUMBER('Corrected energy balance step 1'!BM61),'Corrected energy balance step 1'!BM61,0)</f>
        <v>0</v>
      </c>
      <c r="BN61" s="171">
        <f t="shared" si="60"/>
        <v>0</v>
      </c>
      <c r="BO61" s="177">
        <f>'Corrected energy balance step 1'!BO61</f>
        <v>0</v>
      </c>
    </row>
    <row r="62" spans="2:69">
      <c r="B62" s="36" t="s">
        <v>96</v>
      </c>
      <c r="C62" s="173">
        <f>IF(ISNUMBER('Corrected energy balance step 1'!C62),'Corrected energy balance step 1'!C62,0)</f>
        <v>0</v>
      </c>
      <c r="D62" s="173">
        <f>IF(ISNUMBER('Corrected energy balance step 1'!D62),'Corrected energy balance step 1'!D62,0)</f>
        <v>0</v>
      </c>
      <c r="E62" s="173">
        <f>IF(ISNUMBER('Corrected energy balance step 1'!E62),'Corrected energy balance step 1'!E62,0)</f>
        <v>0</v>
      </c>
      <c r="F62" s="173">
        <f>IF(ISNUMBER('Corrected energy balance step 1'!F62),'Corrected energy balance step 1'!F62,0)</f>
        <v>0</v>
      </c>
      <c r="G62" s="173">
        <f>IF(ISNUMBER('Corrected energy balance step 1'!G62),'Corrected energy balance step 1'!G62,0)</f>
        <v>0</v>
      </c>
      <c r="H62" s="173">
        <f>IF(ISNUMBER('Corrected energy balance step 1'!H62),'Corrected energy balance step 1'!H62,0)</f>
        <v>0</v>
      </c>
      <c r="I62" s="173">
        <f>IF(ISNUMBER('Corrected energy balance step 1'!I62),'Corrected energy balance step 1'!I62,0)</f>
        <v>0</v>
      </c>
      <c r="J62" s="173">
        <f>IF(ISNUMBER('Corrected energy balance step 1'!J62),'Corrected energy balance step 1'!J62,0)</f>
        <v>0</v>
      </c>
      <c r="K62" s="173">
        <f>IF(ISNUMBER('Corrected energy balance step 1'!K62),'Corrected energy balance step 1'!K62,0)</f>
        <v>0</v>
      </c>
      <c r="L62" s="173">
        <f>IF(ISNUMBER('Corrected energy balance step 1'!L62),'Corrected energy balance step 1'!L62,0)</f>
        <v>0</v>
      </c>
      <c r="M62" s="173">
        <f>IF(ISNUMBER('Corrected energy balance step 1'!M62),'Corrected energy balance step 1'!M62,0)</f>
        <v>0</v>
      </c>
      <c r="N62" s="173">
        <f>IF(ISNUMBER('Corrected energy balance step 1'!N62),'Corrected energy balance step 1'!N62,0)</f>
        <v>0</v>
      </c>
      <c r="O62" s="173">
        <f>IF(ISNUMBER('Corrected energy balance step 1'!O62),'Corrected energy balance step 1'!O62,0)</f>
        <v>0</v>
      </c>
      <c r="P62" s="173">
        <f>IF(ISNUMBER('Corrected energy balance step 1'!P62),'Corrected energy balance step 1'!P62,0)</f>
        <v>0</v>
      </c>
      <c r="Q62" s="173">
        <f>IF(ISNUMBER('Corrected energy balance step 1'!Q62),'Corrected energy balance step 1'!Q62,0)</f>
        <v>0</v>
      </c>
      <c r="R62" s="173">
        <f>IF(ISNUMBER('Corrected energy balance step 1'!R62),'Corrected energy balance step 1'!R62,0)</f>
        <v>0</v>
      </c>
      <c r="S62" s="173">
        <f>IF(ISNUMBER('Corrected energy balance step 1'!S62),'Corrected energy balance step 1'!S62,0)</f>
        <v>0</v>
      </c>
      <c r="T62" s="173">
        <f>IF(ISNUMBER('Corrected energy balance step 1'!T62),'Corrected energy balance step 1'!T62,0)</f>
        <v>0</v>
      </c>
      <c r="U62" s="173">
        <f>IF(ISNUMBER('Corrected energy balance step 1'!U62),'Corrected energy balance step 1'!U62,0)</f>
        <v>0</v>
      </c>
      <c r="V62" s="173">
        <f>IF(ISNUMBER('Corrected energy balance step 1'!V62),'Corrected energy balance step 1'!V62,0)</f>
        <v>0</v>
      </c>
      <c r="W62" s="173">
        <f>IF(ISNUMBER('Corrected energy balance step 1'!W62),'Corrected energy balance step 1'!W62,0)</f>
        <v>0</v>
      </c>
      <c r="X62" s="173">
        <f>IF(ISNUMBER('Corrected energy balance step 1'!X62),'Corrected energy balance step 1'!X62,0)</f>
        <v>0</v>
      </c>
      <c r="Y62" s="173">
        <f>IF(ISNUMBER('Corrected energy balance step 1'!Y62),'Corrected energy balance step 1'!Y62,0)</f>
        <v>0</v>
      </c>
      <c r="Z62" s="173">
        <f>IF(ISNUMBER('Corrected energy balance step 1'!Z62),'Corrected energy balance step 1'!Z62,0)</f>
        <v>0</v>
      </c>
      <c r="AA62" s="173">
        <f>IF(ISNUMBER('Corrected energy balance step 1'!AA62),'Corrected energy balance step 1'!AA62,0)</f>
        <v>0</v>
      </c>
      <c r="AB62" s="173">
        <f>IF(ISNUMBER('Corrected energy balance step 1'!AB62),'Corrected energy balance step 1'!AB62,0)</f>
        <v>0</v>
      </c>
      <c r="AC62" s="173">
        <f>IF(ISNUMBER('Corrected energy balance step 1'!AC62),'Corrected energy balance step 1'!AC62,0)</f>
        <v>0</v>
      </c>
      <c r="AD62" s="173">
        <f>IF(ISNUMBER('Corrected energy balance step 1'!AD62),'Corrected energy balance step 1'!AD62,0)</f>
        <v>0</v>
      </c>
      <c r="AE62" s="173">
        <f>IF(ISNUMBER('Corrected energy balance step 1'!AE62),'Corrected energy balance step 1'!AE62,0)</f>
        <v>0</v>
      </c>
      <c r="AF62" s="173">
        <f>IF(ISNUMBER('Corrected energy balance step 1'!AF62),'Corrected energy balance step 1'!AF62,0)</f>
        <v>0</v>
      </c>
      <c r="AG62" s="173">
        <f>IF(ISNUMBER('Corrected energy balance step 1'!AG62),'Corrected energy balance step 1'!AG62,0)</f>
        <v>0</v>
      </c>
      <c r="AH62" s="173">
        <f>IF(ISNUMBER('Corrected energy balance step 1'!AH62),'Corrected energy balance step 1'!AH62,0)</f>
        <v>0</v>
      </c>
      <c r="AI62" s="173">
        <f>IF(ISNUMBER('Corrected energy balance step 1'!AI62),'Corrected energy balance step 1'!AI62,0)</f>
        <v>0</v>
      </c>
      <c r="AJ62" s="173">
        <f>IF(ISNUMBER('Corrected energy balance step 1'!AJ62),'Corrected energy balance step 1'!AJ62,0)</f>
        <v>0</v>
      </c>
      <c r="AK62" s="173">
        <f>IF(ISNUMBER('Corrected energy balance step 1'!AK62),'Corrected energy balance step 1'!AK62,0)</f>
        <v>0</v>
      </c>
      <c r="AL62" s="173">
        <f>IF(ISNUMBER('Corrected energy balance step 1'!AL62),'Corrected energy balance step 1'!AL62,0)</f>
        <v>0</v>
      </c>
      <c r="AM62" s="173">
        <f>IF(ISNUMBER('Corrected energy balance step 1'!AM62),'Corrected energy balance step 1'!AM62,0)</f>
        <v>0</v>
      </c>
      <c r="AN62" s="173">
        <f>IF(ISNUMBER('Corrected energy balance step 1'!AN62),'Corrected energy balance step 1'!AN62,0)</f>
        <v>0</v>
      </c>
      <c r="AO62" s="173">
        <f>IF(ISNUMBER('Corrected energy balance step 1'!AO62),'Corrected energy balance step 1'!AO62,0)</f>
        <v>0</v>
      </c>
      <c r="AP62" s="173">
        <f>IF(ISNUMBER('Corrected energy balance step 1'!AP62),'Corrected energy balance step 1'!AP62,0)</f>
        <v>0</v>
      </c>
      <c r="AQ62" s="173">
        <f>IF(ISNUMBER('Corrected energy balance step 1'!AQ62),'Corrected energy balance step 1'!AQ62,0)</f>
        <v>0</v>
      </c>
      <c r="AR62" s="173">
        <f>IF(ISNUMBER('Corrected energy balance step 1'!AR62),'Corrected energy balance step 1'!AR62,0)</f>
        <v>0</v>
      </c>
      <c r="AS62" s="173">
        <f>IF(ISNUMBER('Corrected energy balance step 1'!AS62),'Corrected energy balance step 1'!AS62,0)</f>
        <v>0</v>
      </c>
      <c r="AT62" s="173">
        <f>IF(ISNUMBER('Corrected energy balance step 1'!AT62),'Corrected energy balance step 1'!AT62,0)</f>
        <v>0</v>
      </c>
      <c r="AU62" s="173">
        <f>IF(ISNUMBER('Corrected energy balance step 1'!AU62),'Corrected energy balance step 1'!AU62,0)</f>
        <v>0</v>
      </c>
      <c r="AV62" s="173">
        <f>IF(ISNUMBER('Corrected energy balance step 1'!AV62),'Corrected energy balance step 1'!AV62,0)</f>
        <v>0</v>
      </c>
      <c r="AW62" s="173">
        <f>IF(ISNUMBER('Corrected energy balance step 1'!AW62),'Corrected energy balance step 1'!AW62,0)</f>
        <v>0</v>
      </c>
      <c r="AX62" s="173">
        <f>IF(ISNUMBER('Corrected energy balance step 1'!AX62),'Corrected energy balance step 1'!AX62,0)</f>
        <v>0</v>
      </c>
      <c r="AY62" s="173">
        <f>IF(ISNUMBER('Corrected energy balance step 1'!AY62),'Corrected energy balance step 1'!AY62,0)</f>
        <v>0</v>
      </c>
      <c r="AZ62" s="173">
        <f>IF(ISNUMBER('Corrected energy balance step 1'!AZ62),'Corrected energy balance step 1'!AZ62,0)</f>
        <v>0</v>
      </c>
      <c r="BA62" s="173">
        <f>IF(ISNUMBER('Corrected energy balance step 1'!BA62),'Corrected energy balance step 1'!BA62,0)</f>
        <v>0</v>
      </c>
      <c r="BB62" s="173">
        <f>IF(ISNUMBER('Corrected energy balance step 1'!BB62),'Corrected energy balance step 1'!BB62,0)</f>
        <v>0</v>
      </c>
      <c r="BC62" s="173">
        <f>IF(ISNUMBER('Corrected energy balance step 1'!BC62),'Corrected energy balance step 1'!BC62,0)</f>
        <v>0</v>
      </c>
      <c r="BD62" s="173">
        <f>IF(ISNUMBER('Corrected energy balance step 1'!BD62),'Corrected energy balance step 1'!BD62,0)</f>
        <v>0</v>
      </c>
      <c r="BE62" s="173">
        <f>IF(ISNUMBER('Corrected energy balance step 1'!BE62),'Corrected energy balance step 1'!BE62,0)</f>
        <v>0</v>
      </c>
      <c r="BF62" s="173">
        <f>IF(ISNUMBER('Corrected energy balance step 1'!BF62),'Corrected energy balance step 1'!BF62,0)</f>
        <v>0</v>
      </c>
      <c r="BG62" s="173">
        <f>IF(ISNUMBER('Corrected energy balance step 1'!BG62),'Corrected energy balance step 1'!BG62,0)</f>
        <v>0</v>
      </c>
      <c r="BH62" s="173">
        <f>IF(ISNUMBER('Corrected energy balance step 1'!BH62),'Corrected energy balance step 1'!BH62,0)</f>
        <v>0</v>
      </c>
      <c r="BI62" s="173">
        <f>IF(ISNUMBER('Corrected energy balance step 1'!BI62),'Corrected energy balance step 1'!BI62,0)</f>
        <v>0</v>
      </c>
      <c r="BJ62" s="173">
        <f>IF(ISNUMBER('Corrected energy balance step 1'!BJ62),'Corrected energy balance step 1'!BJ62,0)</f>
        <v>0</v>
      </c>
      <c r="BK62" s="173">
        <f>IF(ISNUMBER('Corrected energy balance step 1'!BK62),'Corrected energy balance step 1'!BK62,0)</f>
        <v>0</v>
      </c>
      <c r="BL62" s="173">
        <f>IF(ISNUMBER('Corrected energy balance step 1'!BL62),'Corrected energy balance step 1'!BL62,0)</f>
        <v>0</v>
      </c>
      <c r="BM62" s="173">
        <f>IF(ISNUMBER('Corrected energy balance step 1'!BM62),'Corrected energy balance step 1'!BM62,0)</f>
        <v>0</v>
      </c>
      <c r="BN62" s="171">
        <f t="shared" si="60"/>
        <v>0</v>
      </c>
      <c r="BO62" s="177">
        <f>'Corrected energy balance step 1'!BO62</f>
        <v>0</v>
      </c>
    </row>
    <row r="63" spans="2:69">
      <c r="B63" s="36" t="s">
        <v>97</v>
      </c>
      <c r="C63" s="173">
        <f>IF(ISNUMBER('Corrected energy balance step 1'!C63),'Corrected energy balance step 1'!C63,0)</f>
        <v>0</v>
      </c>
      <c r="D63" s="173">
        <f>IF(ISNUMBER('Corrected energy balance step 1'!D63),'Corrected energy balance step 1'!D63,0)</f>
        <v>0</v>
      </c>
      <c r="E63" s="173">
        <f>IF(ISNUMBER('Corrected energy balance step 1'!E63),'Corrected energy balance step 1'!E63,0)</f>
        <v>0</v>
      </c>
      <c r="F63" s="173">
        <f>IF(ISNUMBER('Corrected energy balance step 1'!F63),'Corrected energy balance step 1'!F63,0)</f>
        <v>0</v>
      </c>
      <c r="G63" s="173">
        <f>IF(ISNUMBER('Corrected energy balance step 1'!G63),'Corrected energy balance step 1'!G63,0)</f>
        <v>0</v>
      </c>
      <c r="H63" s="173">
        <f>IF(ISNUMBER('Corrected energy balance step 1'!H63),'Corrected energy balance step 1'!H63,0)</f>
        <v>0</v>
      </c>
      <c r="I63" s="173">
        <f>IF(ISNUMBER('Corrected energy balance step 1'!I63),'Corrected energy balance step 1'!I63,0)</f>
        <v>0</v>
      </c>
      <c r="J63" s="173">
        <f>IF(ISNUMBER('Corrected energy balance step 1'!J63),'Corrected energy balance step 1'!J63,0)</f>
        <v>0</v>
      </c>
      <c r="K63" s="173">
        <f>IF(ISNUMBER('Corrected energy balance step 1'!K63),'Corrected energy balance step 1'!K63,0)</f>
        <v>0</v>
      </c>
      <c r="L63" s="173">
        <f>IF(ISNUMBER('Corrected energy balance step 1'!L63),'Corrected energy balance step 1'!L63,0)</f>
        <v>0</v>
      </c>
      <c r="M63" s="173">
        <f>IF(ISNUMBER('Corrected energy balance step 1'!M63),'Corrected energy balance step 1'!M63,0)</f>
        <v>0</v>
      </c>
      <c r="N63" s="173">
        <f>IF(ISNUMBER('Corrected energy balance step 1'!N63),'Corrected energy balance step 1'!N63,0)</f>
        <v>0</v>
      </c>
      <c r="O63" s="173">
        <f>IF(ISNUMBER('Corrected energy balance step 1'!O63),'Corrected energy balance step 1'!O63,0)</f>
        <v>0</v>
      </c>
      <c r="P63" s="173">
        <f>IF(ISNUMBER('Corrected energy balance step 1'!P63),'Corrected energy balance step 1'!P63,0)</f>
        <v>0</v>
      </c>
      <c r="Q63" s="173">
        <f>IF(ISNUMBER('Corrected energy balance step 1'!Q63),'Corrected energy balance step 1'!Q63,0)</f>
        <v>0</v>
      </c>
      <c r="R63" s="173">
        <f>IF(ISNUMBER('Corrected energy balance step 1'!R63),'Corrected energy balance step 1'!R63,0)</f>
        <v>0</v>
      </c>
      <c r="S63" s="173">
        <f>IF(ISNUMBER('Corrected energy balance step 1'!S63),'Corrected energy balance step 1'!S63,0)</f>
        <v>0</v>
      </c>
      <c r="T63" s="173">
        <f>IF(ISNUMBER('Corrected energy balance step 1'!T63),'Corrected energy balance step 1'!T63,0)</f>
        <v>0</v>
      </c>
      <c r="U63" s="173">
        <f>IF(ISNUMBER('Corrected energy balance step 1'!U63),'Corrected energy balance step 1'!U63,0)</f>
        <v>0</v>
      </c>
      <c r="V63" s="173">
        <f>IF(ISNUMBER('Corrected energy balance step 1'!V63),'Corrected energy balance step 1'!V63,0)</f>
        <v>0</v>
      </c>
      <c r="W63" s="173">
        <f>IF(ISNUMBER('Corrected energy balance step 1'!W63),'Corrected energy balance step 1'!W63,0)</f>
        <v>0</v>
      </c>
      <c r="X63" s="173">
        <f>IF(ISNUMBER('Corrected energy balance step 1'!X63),'Corrected energy balance step 1'!X63,0)</f>
        <v>0</v>
      </c>
      <c r="Y63" s="173">
        <f>IF(ISNUMBER('Corrected energy balance step 1'!Y63),'Corrected energy balance step 1'!Y63,0)</f>
        <v>0</v>
      </c>
      <c r="Z63" s="173">
        <f>IF(ISNUMBER('Corrected energy balance step 1'!Z63),'Corrected energy balance step 1'!Z63,0)</f>
        <v>0</v>
      </c>
      <c r="AA63" s="173">
        <f>IF(ISNUMBER('Corrected energy balance step 1'!AA63),'Corrected energy balance step 1'!AA63,0)</f>
        <v>0</v>
      </c>
      <c r="AB63" s="173">
        <f>IF(ISNUMBER('Corrected energy balance step 1'!AB63),'Corrected energy balance step 1'!AB63,0)</f>
        <v>0</v>
      </c>
      <c r="AC63" s="173">
        <f>IF(ISNUMBER('Corrected energy balance step 1'!AC63),'Corrected energy balance step 1'!AC63,0)</f>
        <v>0</v>
      </c>
      <c r="AD63" s="173">
        <f>IF(ISNUMBER('Corrected energy balance step 1'!AD63),'Corrected energy balance step 1'!AD63,0)</f>
        <v>0</v>
      </c>
      <c r="AE63" s="173">
        <f>IF(ISNUMBER('Corrected energy balance step 1'!AE63),'Corrected energy balance step 1'!AE63,0)</f>
        <v>0</v>
      </c>
      <c r="AF63" s="173">
        <f>IF(ISNUMBER('Corrected energy balance step 1'!AF63),'Corrected energy balance step 1'!AF63,0)</f>
        <v>0</v>
      </c>
      <c r="AG63" s="173">
        <f>IF(ISNUMBER('Corrected energy balance step 1'!AG63),'Corrected energy balance step 1'!AG63,0)</f>
        <v>0</v>
      </c>
      <c r="AH63" s="173">
        <f>IF(ISNUMBER('Corrected energy balance step 1'!AH63),'Corrected energy balance step 1'!AH63,0)</f>
        <v>0</v>
      </c>
      <c r="AI63" s="173">
        <f>IF(ISNUMBER('Corrected energy balance step 1'!AI63),'Corrected energy balance step 1'!AI63,0)</f>
        <v>0</v>
      </c>
      <c r="AJ63" s="173">
        <f>IF(ISNUMBER('Corrected energy balance step 1'!AJ63),'Corrected energy balance step 1'!AJ63,0)</f>
        <v>0</v>
      </c>
      <c r="AK63" s="173">
        <f>IF(ISNUMBER('Corrected energy balance step 1'!AK63),'Corrected energy balance step 1'!AK63,0)</f>
        <v>0</v>
      </c>
      <c r="AL63" s="173">
        <f>IF(ISNUMBER('Corrected energy balance step 1'!AL63),'Corrected energy balance step 1'!AL63,0)</f>
        <v>0</v>
      </c>
      <c r="AM63" s="173">
        <f>IF(ISNUMBER('Corrected energy balance step 1'!AM63),'Corrected energy balance step 1'!AM63,0)</f>
        <v>0</v>
      </c>
      <c r="AN63" s="173">
        <f>IF(ISNUMBER('Corrected energy balance step 1'!AN63),'Corrected energy balance step 1'!AN63,0)</f>
        <v>0</v>
      </c>
      <c r="AO63" s="173">
        <f>IF(ISNUMBER('Corrected energy balance step 1'!AO63),'Corrected energy balance step 1'!AO63,0)</f>
        <v>0</v>
      </c>
      <c r="AP63" s="173">
        <f>IF(ISNUMBER('Corrected energy balance step 1'!AP63),'Corrected energy balance step 1'!AP63,0)</f>
        <v>0</v>
      </c>
      <c r="AQ63" s="173">
        <f>IF(ISNUMBER('Corrected energy balance step 1'!AQ63),'Corrected energy balance step 1'!AQ63,0)</f>
        <v>0</v>
      </c>
      <c r="AR63" s="173">
        <f>IF(ISNUMBER('Corrected energy balance step 1'!AR63),'Corrected energy balance step 1'!AR63,0)</f>
        <v>0</v>
      </c>
      <c r="AS63" s="173">
        <f>IF(ISNUMBER('Corrected energy balance step 1'!AS63),'Corrected energy balance step 1'!AS63,0)</f>
        <v>0</v>
      </c>
      <c r="AT63" s="173">
        <f>IF(ISNUMBER('Corrected energy balance step 1'!AT63),'Corrected energy balance step 1'!AT63,0)</f>
        <v>0</v>
      </c>
      <c r="AU63" s="173">
        <f>IF(ISNUMBER('Corrected energy balance step 1'!AU63),'Corrected energy balance step 1'!AU63,0)</f>
        <v>0</v>
      </c>
      <c r="AV63" s="173">
        <f>IF(ISNUMBER('Corrected energy balance step 1'!AV63),'Corrected energy balance step 1'!AV63,0)</f>
        <v>0</v>
      </c>
      <c r="AW63" s="173">
        <f>IF(ISNUMBER('Corrected energy balance step 1'!AW63),'Corrected energy balance step 1'!AW63,0)</f>
        <v>0</v>
      </c>
      <c r="AX63" s="173">
        <f>IF(ISNUMBER('Corrected energy balance step 1'!AX63),'Corrected energy balance step 1'!AX63,0)</f>
        <v>0</v>
      </c>
      <c r="AY63" s="173">
        <f>IF(ISNUMBER('Corrected energy balance step 1'!AY63),'Corrected energy balance step 1'!AY63,0)</f>
        <v>0</v>
      </c>
      <c r="AZ63" s="173">
        <f>IF(ISNUMBER('Corrected energy balance step 1'!AZ63),'Corrected energy balance step 1'!AZ63,0)</f>
        <v>0</v>
      </c>
      <c r="BA63" s="173">
        <f>IF(ISNUMBER('Corrected energy balance step 1'!BA63),'Corrected energy balance step 1'!BA63,0)</f>
        <v>0</v>
      </c>
      <c r="BB63" s="173">
        <f>IF(ISNUMBER('Corrected energy balance step 1'!BB63),'Corrected energy balance step 1'!BB63,0)</f>
        <v>0</v>
      </c>
      <c r="BC63" s="173">
        <f>IF(ISNUMBER('Corrected energy balance step 1'!BC63),'Corrected energy balance step 1'!BC63,0)</f>
        <v>0</v>
      </c>
      <c r="BD63" s="173">
        <f>IF(ISNUMBER('Corrected energy balance step 1'!BD63),'Corrected energy balance step 1'!BD63,0)</f>
        <v>0</v>
      </c>
      <c r="BE63" s="173">
        <f>IF(ISNUMBER('Corrected energy balance step 1'!BE63),'Corrected energy balance step 1'!BE63,0)</f>
        <v>0</v>
      </c>
      <c r="BF63" s="173">
        <f>IF(ISNUMBER('Corrected energy balance step 1'!BF63),'Corrected energy balance step 1'!BF63,0)</f>
        <v>0</v>
      </c>
      <c r="BG63" s="173">
        <f>IF(ISNUMBER('Corrected energy balance step 1'!BG63),'Corrected energy balance step 1'!BG63,0)</f>
        <v>0</v>
      </c>
      <c r="BH63" s="173">
        <f>IF(ISNUMBER('Corrected energy balance step 1'!BH63),'Corrected energy balance step 1'!BH63,0)</f>
        <v>0</v>
      </c>
      <c r="BI63" s="173">
        <f>IF(ISNUMBER('Corrected energy balance step 1'!BI63),'Corrected energy balance step 1'!BI63,0)</f>
        <v>0</v>
      </c>
      <c r="BJ63" s="173">
        <f>IF(ISNUMBER('Corrected energy balance step 1'!BJ63),'Corrected energy balance step 1'!BJ63,0)</f>
        <v>0</v>
      </c>
      <c r="BK63" s="173">
        <f>IF(ISNUMBER('Corrected energy balance step 1'!BK63),'Corrected energy balance step 1'!BK63,0)</f>
        <v>0</v>
      </c>
      <c r="BL63" s="173">
        <f>IF(ISNUMBER('Corrected energy balance step 1'!BL63),'Corrected energy balance step 1'!BL63,0)</f>
        <v>0</v>
      </c>
      <c r="BM63" s="173">
        <f>IF(ISNUMBER('Corrected energy balance step 1'!BM63),'Corrected energy balance step 1'!BM63,0)</f>
        <v>0</v>
      </c>
      <c r="BN63" s="171">
        <f t="shared" si="60"/>
        <v>0</v>
      </c>
      <c r="BO63" s="177">
        <f>'Corrected energy balance step 1'!BO63</f>
        <v>0</v>
      </c>
    </row>
    <row r="64" spans="2:69">
      <c r="B64" s="36" t="s">
        <v>98</v>
      </c>
      <c r="C64" s="173">
        <f>IF(ISNUMBER('Corrected energy balance step 1'!C64),'Corrected energy balance step 1'!C64,0)</f>
        <v>0</v>
      </c>
      <c r="D64" s="173">
        <f>IF(ISNUMBER('Corrected energy balance step 1'!D64),'Corrected energy balance step 1'!D64,0)</f>
        <v>0</v>
      </c>
      <c r="E64" s="173">
        <f>IF(ISNUMBER('Corrected energy balance step 1'!E64),'Corrected energy balance step 1'!E64,0)</f>
        <v>0</v>
      </c>
      <c r="F64" s="173">
        <f>IF(ISNUMBER('Corrected energy balance step 1'!F64),'Corrected energy balance step 1'!F64,0)</f>
        <v>0</v>
      </c>
      <c r="G64" s="173">
        <f>IF(ISNUMBER('Corrected energy balance step 1'!G64),'Corrected energy balance step 1'!G64,0)</f>
        <v>0</v>
      </c>
      <c r="H64" s="173">
        <f>IF(ISNUMBER('Corrected energy balance step 1'!H64),'Corrected energy balance step 1'!H64,0)</f>
        <v>0</v>
      </c>
      <c r="I64" s="173">
        <f>IF(ISNUMBER('Corrected energy balance step 1'!I64),'Corrected energy balance step 1'!I64,0)</f>
        <v>0</v>
      </c>
      <c r="J64" s="173">
        <f>IF(ISNUMBER('Corrected energy balance step 1'!J64),'Corrected energy balance step 1'!J64,0)</f>
        <v>0</v>
      </c>
      <c r="K64" s="173">
        <f>IF(ISNUMBER('Corrected energy balance step 1'!K64),'Corrected energy balance step 1'!K64,0)</f>
        <v>0</v>
      </c>
      <c r="L64" s="173">
        <f>IF(ISNUMBER('Corrected energy balance step 1'!L64),'Corrected energy balance step 1'!L64,0)</f>
        <v>0</v>
      </c>
      <c r="M64" s="173">
        <f>IF(ISNUMBER('Corrected energy balance step 1'!M64),'Corrected energy balance step 1'!M64,0)</f>
        <v>0</v>
      </c>
      <c r="N64" s="173">
        <f>IF(ISNUMBER('Corrected energy balance step 1'!N64),'Corrected energy balance step 1'!N64,0)</f>
        <v>0</v>
      </c>
      <c r="O64" s="173">
        <f>IF(ISNUMBER('Corrected energy balance step 1'!O64),'Corrected energy balance step 1'!O64,0)</f>
        <v>0</v>
      </c>
      <c r="P64" s="173">
        <f>IF(ISNUMBER('Corrected energy balance step 1'!P64),'Corrected energy balance step 1'!P64,0)</f>
        <v>0</v>
      </c>
      <c r="Q64" s="173">
        <f>IF(ISNUMBER('Corrected energy balance step 1'!Q64),'Corrected energy balance step 1'!Q64,0)</f>
        <v>0</v>
      </c>
      <c r="R64" s="173">
        <f>IF(ISNUMBER('Corrected energy balance step 1'!R64),'Corrected energy balance step 1'!R64,0)</f>
        <v>0</v>
      </c>
      <c r="S64" s="173">
        <f>IF(ISNUMBER('Corrected energy balance step 1'!S64),'Corrected energy balance step 1'!S64,0)</f>
        <v>0</v>
      </c>
      <c r="T64" s="173">
        <f>IF(ISNUMBER('Corrected energy balance step 1'!T64),'Corrected energy balance step 1'!T64,0)</f>
        <v>0</v>
      </c>
      <c r="U64" s="173">
        <f>IF(ISNUMBER('Corrected energy balance step 1'!U64),'Corrected energy balance step 1'!U64,0)</f>
        <v>0</v>
      </c>
      <c r="V64" s="173">
        <f>IF(ISNUMBER('Corrected energy balance step 1'!V64),'Corrected energy balance step 1'!V64,0)</f>
        <v>0</v>
      </c>
      <c r="W64" s="173">
        <f>IF(ISNUMBER('Corrected energy balance step 1'!W64),'Corrected energy balance step 1'!W64,0)</f>
        <v>0</v>
      </c>
      <c r="X64" s="173">
        <f>IF(ISNUMBER('Corrected energy balance step 1'!X64),'Corrected energy balance step 1'!X64,0)</f>
        <v>0</v>
      </c>
      <c r="Y64" s="173">
        <f>IF(ISNUMBER('Corrected energy balance step 1'!Y64),'Corrected energy balance step 1'!Y64,0)</f>
        <v>0</v>
      </c>
      <c r="Z64" s="173">
        <f>IF(ISNUMBER('Corrected energy balance step 1'!Z64),'Corrected energy balance step 1'!Z64,0)</f>
        <v>0</v>
      </c>
      <c r="AA64" s="173">
        <f>IF(ISNUMBER('Corrected energy balance step 1'!AA64),'Corrected energy balance step 1'!AA64,0)</f>
        <v>0</v>
      </c>
      <c r="AB64" s="173">
        <f>IF(ISNUMBER('Corrected energy balance step 1'!AB64),'Corrected energy balance step 1'!AB64,0)</f>
        <v>0</v>
      </c>
      <c r="AC64" s="173">
        <f>IF(ISNUMBER('Corrected energy balance step 1'!AC64),'Corrected energy balance step 1'!AC64,0)</f>
        <v>0</v>
      </c>
      <c r="AD64" s="173">
        <f>IF(ISNUMBER('Corrected energy balance step 1'!AD64),'Corrected energy balance step 1'!AD64,0)</f>
        <v>0</v>
      </c>
      <c r="AE64" s="173">
        <f>IF(ISNUMBER('Corrected energy balance step 1'!AE64),'Corrected energy balance step 1'!AE64,0)</f>
        <v>0</v>
      </c>
      <c r="AF64" s="173">
        <f>IF(ISNUMBER('Corrected energy balance step 1'!AF64),'Corrected energy balance step 1'!AF64,0)</f>
        <v>0</v>
      </c>
      <c r="AG64" s="173">
        <f>IF(ISNUMBER('Corrected energy balance step 1'!AG64),'Corrected energy balance step 1'!AG64,0)</f>
        <v>0</v>
      </c>
      <c r="AH64" s="173">
        <f>IF(ISNUMBER('Corrected energy balance step 1'!AH64),'Corrected energy balance step 1'!AH64,0)</f>
        <v>0</v>
      </c>
      <c r="AI64" s="173">
        <f>IF(ISNUMBER('Corrected energy balance step 1'!AI64),'Corrected energy balance step 1'!AI64,0)</f>
        <v>0</v>
      </c>
      <c r="AJ64" s="173">
        <f>IF(ISNUMBER('Corrected energy balance step 1'!AJ64),'Corrected energy balance step 1'!AJ64,0)</f>
        <v>0</v>
      </c>
      <c r="AK64" s="173">
        <f>IF(ISNUMBER('Corrected energy balance step 1'!AK64),'Corrected energy balance step 1'!AK64,0)</f>
        <v>0</v>
      </c>
      <c r="AL64" s="173">
        <f>IF(ISNUMBER('Corrected energy balance step 1'!AL64),'Corrected energy balance step 1'!AL64,0)</f>
        <v>0</v>
      </c>
      <c r="AM64" s="173">
        <f>IF(ISNUMBER('Corrected energy balance step 1'!AM64),'Corrected energy balance step 1'!AM64,0)</f>
        <v>0</v>
      </c>
      <c r="AN64" s="173">
        <f>IF(ISNUMBER('Corrected energy balance step 1'!AN64),'Corrected energy balance step 1'!AN64,0)</f>
        <v>0</v>
      </c>
      <c r="AO64" s="173">
        <f>IF(ISNUMBER('Corrected energy balance step 1'!AO64),'Corrected energy balance step 1'!AO64,0)</f>
        <v>0</v>
      </c>
      <c r="AP64" s="173">
        <f>IF(ISNUMBER('Corrected energy balance step 1'!AP64),'Corrected energy balance step 1'!AP64,0)</f>
        <v>0</v>
      </c>
      <c r="AQ64" s="173">
        <f>IF(ISNUMBER('Corrected energy balance step 1'!AQ64),'Corrected energy balance step 1'!AQ64,0)</f>
        <v>0</v>
      </c>
      <c r="AR64" s="173">
        <f>IF(ISNUMBER('Corrected energy balance step 1'!AR64),'Corrected energy balance step 1'!AR64,0)</f>
        <v>0</v>
      </c>
      <c r="AS64" s="173">
        <f>IF(ISNUMBER('Corrected energy balance step 1'!AS64),'Corrected energy balance step 1'!AS64,0)</f>
        <v>0</v>
      </c>
      <c r="AT64" s="173">
        <f>IF(ISNUMBER('Corrected energy balance step 1'!AT64),'Corrected energy balance step 1'!AT64,0)</f>
        <v>0</v>
      </c>
      <c r="AU64" s="173">
        <f>IF(ISNUMBER('Corrected energy balance step 1'!AU64),'Corrected energy balance step 1'!AU64,0)</f>
        <v>0</v>
      </c>
      <c r="AV64" s="173">
        <f>IF(ISNUMBER('Corrected energy balance step 1'!AV64),'Corrected energy balance step 1'!AV64,0)</f>
        <v>0</v>
      </c>
      <c r="AW64" s="173">
        <f>IF(ISNUMBER('Corrected energy balance step 1'!AW64),'Corrected energy balance step 1'!AW64,0)</f>
        <v>0</v>
      </c>
      <c r="AX64" s="173">
        <f>IF(ISNUMBER('Corrected energy balance step 1'!AX64),'Corrected energy balance step 1'!AX64,0)</f>
        <v>0</v>
      </c>
      <c r="AY64" s="173">
        <f>IF(ISNUMBER('Corrected energy balance step 1'!AY64),'Corrected energy balance step 1'!AY64,0)</f>
        <v>0</v>
      </c>
      <c r="AZ64" s="173">
        <f>IF(ISNUMBER('Corrected energy balance step 1'!AZ64),'Corrected energy balance step 1'!AZ64,0)</f>
        <v>0</v>
      </c>
      <c r="BA64" s="173">
        <f>IF(ISNUMBER('Corrected energy balance step 1'!BA64),'Corrected energy balance step 1'!BA64,0)</f>
        <v>0</v>
      </c>
      <c r="BB64" s="173">
        <f>IF(ISNUMBER('Corrected energy balance step 1'!BB64),'Corrected energy balance step 1'!BB64,0)</f>
        <v>0</v>
      </c>
      <c r="BC64" s="173">
        <f>IF(ISNUMBER('Corrected energy balance step 1'!BC64),'Corrected energy balance step 1'!BC64,0)</f>
        <v>0</v>
      </c>
      <c r="BD64" s="173">
        <f>IF(ISNUMBER('Corrected energy balance step 1'!BD64),'Corrected energy balance step 1'!BD64,0)</f>
        <v>0</v>
      </c>
      <c r="BE64" s="173">
        <f>IF(ISNUMBER('Corrected energy balance step 1'!BE64),'Corrected energy balance step 1'!BE64,0)</f>
        <v>0</v>
      </c>
      <c r="BF64" s="173">
        <f>IF(ISNUMBER('Corrected energy balance step 1'!BF64),'Corrected energy balance step 1'!BF64,0)</f>
        <v>0</v>
      </c>
      <c r="BG64" s="173">
        <f>IF(ISNUMBER('Corrected energy balance step 1'!BG64),'Corrected energy balance step 1'!BG64,0)</f>
        <v>0</v>
      </c>
      <c r="BH64" s="173">
        <f>IF(ISNUMBER('Corrected energy balance step 1'!BH64),'Corrected energy balance step 1'!BH64,0)</f>
        <v>0</v>
      </c>
      <c r="BI64" s="173">
        <f>IF(ISNUMBER('Corrected energy balance step 1'!BI64),'Corrected energy balance step 1'!BI64,0)</f>
        <v>0</v>
      </c>
      <c r="BJ64" s="173">
        <f>IF(ISNUMBER('Corrected energy balance step 1'!BJ64),'Corrected energy balance step 1'!BJ64,0)</f>
        <v>0</v>
      </c>
      <c r="BK64" s="173">
        <f>IF(ISNUMBER('Corrected energy balance step 1'!BK64),'Corrected energy balance step 1'!BK64,0)</f>
        <v>0</v>
      </c>
      <c r="BL64" s="173">
        <f>IF(ISNUMBER('Corrected energy balance step 1'!BL64),'Corrected energy balance step 1'!BL64,0)</f>
        <v>0</v>
      </c>
      <c r="BM64" s="173">
        <f>IF(ISNUMBER('Corrected energy balance step 1'!BM64),'Corrected energy balance step 1'!BM64,0)</f>
        <v>0</v>
      </c>
      <c r="BN64" s="171">
        <f t="shared" si="60"/>
        <v>0</v>
      </c>
      <c r="BO64" s="177">
        <f>'Corrected energy balance step 1'!BO64</f>
        <v>0</v>
      </c>
    </row>
    <row r="65" spans="2:67">
      <c r="B65" s="36" t="s">
        <v>99</v>
      </c>
      <c r="C65" s="173">
        <f>IF(ISNUMBER('Corrected energy balance step 1'!C65),'Corrected energy balance step 1'!C65,0)</f>
        <v>0</v>
      </c>
      <c r="D65" s="173">
        <f>IF(ISNUMBER('Corrected energy balance step 1'!D65),'Corrected energy balance step 1'!D65,0)</f>
        <v>0</v>
      </c>
      <c r="E65" s="173">
        <f>IF(ISNUMBER('Corrected energy balance step 1'!E65),'Corrected energy balance step 1'!E65,0)</f>
        <v>0</v>
      </c>
      <c r="F65" s="173">
        <f>IF(ISNUMBER('Corrected energy balance step 1'!F65),'Corrected energy balance step 1'!F65,0)</f>
        <v>0</v>
      </c>
      <c r="G65" s="173">
        <f>IF(ISNUMBER('Corrected energy balance step 1'!G65),'Corrected energy balance step 1'!G65,0)</f>
        <v>0</v>
      </c>
      <c r="H65" s="173">
        <f>IF(ISNUMBER('Corrected energy balance step 1'!H65),'Corrected energy balance step 1'!H65,0)</f>
        <v>0</v>
      </c>
      <c r="I65" s="173">
        <f>IF(ISNUMBER('Corrected energy balance step 1'!I65),'Corrected energy balance step 1'!I65,0)</f>
        <v>0</v>
      </c>
      <c r="J65" s="173">
        <f>IF(ISNUMBER('Corrected energy balance step 1'!J65),'Corrected energy balance step 1'!J65,0)</f>
        <v>0</v>
      </c>
      <c r="K65" s="173">
        <f>IF(ISNUMBER('Corrected energy balance step 1'!K65),'Corrected energy balance step 1'!K65,0)</f>
        <v>0</v>
      </c>
      <c r="L65" s="173">
        <f>IF(ISNUMBER('Corrected energy balance step 1'!L65),'Corrected energy balance step 1'!L65,0)</f>
        <v>0</v>
      </c>
      <c r="M65" s="173">
        <f>IF(ISNUMBER('Corrected energy balance step 1'!M65),'Corrected energy balance step 1'!M65,0)</f>
        <v>0</v>
      </c>
      <c r="N65" s="173">
        <f>IF(ISNUMBER('Corrected energy balance step 1'!N65),'Corrected energy balance step 1'!N65,0)</f>
        <v>0</v>
      </c>
      <c r="O65" s="173">
        <f>IF(ISNUMBER('Corrected energy balance step 1'!O65),'Corrected energy balance step 1'!O65,0)</f>
        <v>0</v>
      </c>
      <c r="P65" s="173">
        <f>IF(ISNUMBER('Corrected energy balance step 1'!P65),'Corrected energy balance step 1'!P65,0)</f>
        <v>0</v>
      </c>
      <c r="Q65" s="173">
        <f>IF(ISNUMBER('Corrected energy balance step 1'!Q65),'Corrected energy balance step 1'!Q65,0)</f>
        <v>0</v>
      </c>
      <c r="R65" s="173">
        <f>IF(ISNUMBER('Corrected energy balance step 1'!R65),'Corrected energy balance step 1'!R65,0)</f>
        <v>0</v>
      </c>
      <c r="S65" s="173">
        <f>IF(ISNUMBER('Corrected energy balance step 1'!S65),'Corrected energy balance step 1'!S65,0)</f>
        <v>0</v>
      </c>
      <c r="T65" s="173">
        <f>IF(ISNUMBER('Corrected energy balance step 1'!T65),'Corrected energy balance step 1'!T65,0)</f>
        <v>0</v>
      </c>
      <c r="U65" s="173">
        <f>IF(ISNUMBER('Corrected energy balance step 1'!U65),'Corrected energy balance step 1'!U65,0)</f>
        <v>0</v>
      </c>
      <c r="V65" s="173">
        <f>IF(ISNUMBER('Corrected energy balance step 1'!V65),'Corrected energy balance step 1'!V65,0)</f>
        <v>0</v>
      </c>
      <c r="W65" s="173">
        <f>IF(ISNUMBER('Corrected energy balance step 1'!W65),'Corrected energy balance step 1'!W65,0)</f>
        <v>0</v>
      </c>
      <c r="X65" s="173">
        <f>IF(ISNUMBER('Corrected energy balance step 1'!X65),'Corrected energy balance step 1'!X65,0)</f>
        <v>0</v>
      </c>
      <c r="Y65" s="173">
        <f>IF(ISNUMBER('Corrected energy balance step 1'!Y65),'Corrected energy balance step 1'!Y65,0)</f>
        <v>0</v>
      </c>
      <c r="Z65" s="173">
        <f>IF(ISNUMBER('Corrected energy balance step 1'!Z65),'Corrected energy balance step 1'!Z65,0)</f>
        <v>0</v>
      </c>
      <c r="AA65" s="173">
        <f>IF(ISNUMBER('Corrected energy balance step 1'!AA65),'Corrected energy balance step 1'!AA65,0)</f>
        <v>0</v>
      </c>
      <c r="AB65" s="173">
        <f>IF(ISNUMBER('Corrected energy balance step 1'!AB65),'Corrected energy balance step 1'!AB65,0)</f>
        <v>0</v>
      </c>
      <c r="AC65" s="173">
        <f>IF(ISNUMBER('Corrected energy balance step 1'!AC65),'Corrected energy balance step 1'!AC65,0)</f>
        <v>0</v>
      </c>
      <c r="AD65" s="173">
        <f>IF(ISNUMBER('Corrected energy balance step 1'!AD65),'Corrected energy balance step 1'!AD65,0)</f>
        <v>0</v>
      </c>
      <c r="AE65" s="173">
        <f>IF(ISNUMBER('Corrected energy balance step 1'!AE65),'Corrected energy balance step 1'!AE65,0)</f>
        <v>0</v>
      </c>
      <c r="AF65" s="173">
        <f>IF(ISNUMBER('Corrected energy balance step 1'!AF65),'Corrected energy balance step 1'!AF65,0)</f>
        <v>0</v>
      </c>
      <c r="AG65" s="173">
        <f>IF(ISNUMBER('Corrected energy balance step 1'!AG65),'Corrected energy balance step 1'!AG65,0)</f>
        <v>0</v>
      </c>
      <c r="AH65" s="173">
        <f>IF(ISNUMBER('Corrected energy balance step 1'!AH65),'Corrected energy balance step 1'!AH65,0)</f>
        <v>0</v>
      </c>
      <c r="AI65" s="173">
        <f>IF(ISNUMBER('Corrected energy balance step 1'!AI65),'Corrected energy balance step 1'!AI65,0)</f>
        <v>0</v>
      </c>
      <c r="AJ65" s="173">
        <f>IF(ISNUMBER('Corrected energy balance step 1'!AJ65),'Corrected energy balance step 1'!AJ65,0)</f>
        <v>0</v>
      </c>
      <c r="AK65" s="173">
        <f>IF(ISNUMBER('Corrected energy balance step 1'!AK65),'Corrected energy balance step 1'!AK65,0)</f>
        <v>0</v>
      </c>
      <c r="AL65" s="173">
        <f>IF(ISNUMBER('Corrected energy balance step 1'!AL65),'Corrected energy balance step 1'!AL65,0)</f>
        <v>0</v>
      </c>
      <c r="AM65" s="173">
        <f>IF(ISNUMBER('Corrected energy balance step 1'!AM65),'Corrected energy balance step 1'!AM65,0)</f>
        <v>0</v>
      </c>
      <c r="AN65" s="173">
        <f>IF(ISNUMBER('Corrected energy balance step 1'!AN65),'Corrected energy balance step 1'!AN65,0)</f>
        <v>0</v>
      </c>
      <c r="AO65" s="173">
        <f>IF(ISNUMBER('Corrected energy balance step 1'!AO65),'Corrected energy balance step 1'!AO65,0)</f>
        <v>0</v>
      </c>
      <c r="AP65" s="173">
        <f>IF(ISNUMBER('Corrected energy balance step 1'!AP65),'Corrected energy balance step 1'!AP65,0)</f>
        <v>0</v>
      </c>
      <c r="AQ65" s="173">
        <f>IF(ISNUMBER('Corrected energy balance step 1'!AQ65),'Corrected energy balance step 1'!AQ65,0)</f>
        <v>0</v>
      </c>
      <c r="AR65" s="173">
        <f>IF(ISNUMBER('Corrected energy balance step 1'!AR65),'Corrected energy balance step 1'!AR65,0)</f>
        <v>0</v>
      </c>
      <c r="AS65" s="173">
        <f>IF(ISNUMBER('Corrected energy balance step 1'!AS65),'Corrected energy balance step 1'!AS65,0)</f>
        <v>0</v>
      </c>
      <c r="AT65" s="173">
        <f>IF(ISNUMBER('Corrected energy balance step 1'!AT65),'Corrected energy balance step 1'!AT65,0)</f>
        <v>0</v>
      </c>
      <c r="AU65" s="173">
        <f>IF(ISNUMBER('Corrected energy balance step 1'!AU65),'Corrected energy balance step 1'!AU65,0)</f>
        <v>0</v>
      </c>
      <c r="AV65" s="173">
        <f>IF(ISNUMBER('Corrected energy balance step 1'!AV65),'Corrected energy balance step 1'!AV65,0)</f>
        <v>0</v>
      </c>
      <c r="AW65" s="173">
        <f>IF(ISNUMBER('Corrected energy balance step 1'!AW65),'Corrected energy balance step 1'!AW65,0)</f>
        <v>0</v>
      </c>
      <c r="AX65" s="173">
        <f>IF(ISNUMBER('Corrected energy balance step 1'!AX65),'Corrected energy balance step 1'!AX65,0)</f>
        <v>0</v>
      </c>
      <c r="AY65" s="173">
        <f>IF(ISNUMBER('Corrected energy balance step 1'!AY65),'Corrected energy balance step 1'!AY65,0)</f>
        <v>0</v>
      </c>
      <c r="AZ65" s="173">
        <f>IF(ISNUMBER('Corrected energy balance step 1'!AZ65),'Corrected energy balance step 1'!AZ65,0)</f>
        <v>0</v>
      </c>
      <c r="BA65" s="173">
        <f>IF(ISNUMBER('Corrected energy balance step 1'!BA65),'Corrected energy balance step 1'!BA65,0)</f>
        <v>0</v>
      </c>
      <c r="BB65" s="173">
        <f>IF(ISNUMBER('Corrected energy balance step 1'!BB65),'Corrected energy balance step 1'!BB65,0)</f>
        <v>0</v>
      </c>
      <c r="BC65" s="173">
        <f>IF(ISNUMBER('Corrected energy balance step 1'!BC65),'Corrected energy balance step 1'!BC65,0)</f>
        <v>0</v>
      </c>
      <c r="BD65" s="173">
        <f>IF(ISNUMBER('Corrected energy balance step 1'!BD65),'Corrected energy balance step 1'!BD65,0)</f>
        <v>0</v>
      </c>
      <c r="BE65" s="173">
        <f>IF(ISNUMBER('Corrected energy balance step 1'!BE65),'Corrected energy balance step 1'!BE65,0)</f>
        <v>0</v>
      </c>
      <c r="BF65" s="173">
        <f>IF(ISNUMBER('Corrected energy balance step 1'!BF65),'Corrected energy balance step 1'!BF65,0)</f>
        <v>0</v>
      </c>
      <c r="BG65" s="173">
        <f>IF(ISNUMBER('Corrected energy balance step 1'!BG65),'Corrected energy balance step 1'!BG65,0)</f>
        <v>0</v>
      </c>
      <c r="BH65" s="173">
        <f>IF(ISNUMBER('Corrected energy balance step 1'!BH65),'Corrected energy balance step 1'!BH65,0)</f>
        <v>0</v>
      </c>
      <c r="BI65" s="173">
        <f>IF(ISNUMBER('Corrected energy balance step 1'!BI65),'Corrected energy balance step 1'!BI65,0)</f>
        <v>0</v>
      </c>
      <c r="BJ65" s="173">
        <f>IF(ISNUMBER('Corrected energy balance step 1'!BJ65),'Corrected energy balance step 1'!BJ65,0)</f>
        <v>0</v>
      </c>
      <c r="BK65" s="173">
        <f>IF(ISNUMBER('Corrected energy balance step 1'!BK65),'Corrected energy balance step 1'!BK65,0)</f>
        <v>0</v>
      </c>
      <c r="BL65" s="173">
        <f>IF(ISNUMBER('Corrected energy balance step 1'!BL65),'Corrected energy balance step 1'!BL65,0)</f>
        <v>0</v>
      </c>
      <c r="BM65" s="173">
        <f>IF(ISNUMBER('Corrected energy balance step 1'!BM65),'Corrected energy balance step 1'!BM65,0)</f>
        <v>0</v>
      </c>
      <c r="BN65" s="171">
        <f t="shared" si="60"/>
        <v>0</v>
      </c>
      <c r="BO65" s="177">
        <f>'Corrected energy balance step 1'!BO65</f>
        <v>0</v>
      </c>
    </row>
    <row r="66" spans="2:67">
      <c r="B66" s="36" t="s">
        <v>100</v>
      </c>
      <c r="C66" s="173">
        <f>IF(ISNUMBER('Corrected energy balance step 1'!C66),'Corrected energy balance step 1'!C66,0)</f>
        <v>0</v>
      </c>
      <c r="D66" s="173">
        <f>IF(ISNUMBER('Corrected energy balance step 1'!D66),'Corrected energy balance step 1'!D66,0)</f>
        <v>0</v>
      </c>
      <c r="E66" s="173">
        <f>IF(ISNUMBER('Corrected energy balance step 1'!E66),'Corrected energy balance step 1'!E66,0)</f>
        <v>0</v>
      </c>
      <c r="F66" s="173">
        <f>IF(ISNUMBER('Corrected energy balance step 1'!F66),'Corrected energy balance step 1'!F66,0)</f>
        <v>0</v>
      </c>
      <c r="G66" s="173">
        <f>IF(ISNUMBER('Corrected energy balance step 1'!G66),'Corrected energy balance step 1'!G66,0)</f>
        <v>0</v>
      </c>
      <c r="H66" s="173">
        <f>IF(ISNUMBER('Corrected energy balance step 1'!H66),'Corrected energy balance step 1'!H66,0)</f>
        <v>0</v>
      </c>
      <c r="I66" s="173">
        <f>IF(ISNUMBER('Corrected energy balance step 1'!I66),'Corrected energy balance step 1'!I66,0)</f>
        <v>0</v>
      </c>
      <c r="J66" s="173">
        <f>IF(ISNUMBER('Corrected energy balance step 1'!J66),'Corrected energy balance step 1'!J66,0)</f>
        <v>0</v>
      </c>
      <c r="K66" s="173">
        <f>IF(ISNUMBER('Corrected energy balance step 1'!K66),'Corrected energy balance step 1'!K66,0)</f>
        <v>0</v>
      </c>
      <c r="L66" s="173">
        <f>IF(ISNUMBER('Corrected energy balance step 1'!L66),'Corrected energy balance step 1'!L66,0)</f>
        <v>0</v>
      </c>
      <c r="M66" s="173">
        <f>IF(ISNUMBER('Corrected energy balance step 1'!M66),'Corrected energy balance step 1'!M66,0)</f>
        <v>0</v>
      </c>
      <c r="N66" s="173">
        <f>IF(ISNUMBER('Corrected energy balance step 1'!N66),'Corrected energy balance step 1'!N66,0)</f>
        <v>0</v>
      </c>
      <c r="O66" s="173">
        <f>IF(ISNUMBER('Corrected energy balance step 1'!O66),'Corrected energy balance step 1'!O66,0)</f>
        <v>0</v>
      </c>
      <c r="P66" s="173">
        <f>IF(ISNUMBER('Corrected energy balance step 1'!P66),'Corrected energy balance step 1'!P66,0)</f>
        <v>0</v>
      </c>
      <c r="Q66" s="173">
        <f>IF(ISNUMBER('Corrected energy balance step 1'!Q66),'Corrected energy balance step 1'!Q66,0)</f>
        <v>0</v>
      </c>
      <c r="R66" s="173">
        <f>IF(ISNUMBER('Corrected energy balance step 1'!R66),'Corrected energy balance step 1'!R66,0)</f>
        <v>0</v>
      </c>
      <c r="S66" s="173">
        <f>IF(ISNUMBER('Corrected energy balance step 1'!S66),'Corrected energy balance step 1'!S66,0)</f>
        <v>0</v>
      </c>
      <c r="T66" s="173">
        <f>IF(ISNUMBER('Corrected energy balance step 1'!T66),'Corrected energy balance step 1'!T66,0)</f>
        <v>0</v>
      </c>
      <c r="U66" s="173">
        <f>IF(ISNUMBER('Corrected energy balance step 1'!U66),'Corrected energy balance step 1'!U66,0)</f>
        <v>0</v>
      </c>
      <c r="V66" s="173">
        <f>IF(ISNUMBER('Corrected energy balance step 1'!V66),'Corrected energy balance step 1'!V66,0)</f>
        <v>0</v>
      </c>
      <c r="W66" s="173">
        <f>IF(ISNUMBER('Corrected energy balance step 1'!W66),'Corrected energy balance step 1'!W66,0)</f>
        <v>0</v>
      </c>
      <c r="X66" s="173">
        <f>IF(ISNUMBER('Corrected energy balance step 1'!X66),'Corrected energy balance step 1'!X66,0)</f>
        <v>0</v>
      </c>
      <c r="Y66" s="173">
        <f>IF(ISNUMBER('Corrected energy balance step 1'!Y66),'Corrected energy balance step 1'!Y66,0)</f>
        <v>0</v>
      </c>
      <c r="Z66" s="173">
        <f>IF(ISNUMBER('Corrected energy balance step 1'!Z66),'Corrected energy balance step 1'!Z66,0)</f>
        <v>0</v>
      </c>
      <c r="AA66" s="173">
        <f>IF(ISNUMBER('Corrected energy balance step 1'!AA66),'Corrected energy balance step 1'!AA66,0)</f>
        <v>0</v>
      </c>
      <c r="AB66" s="173">
        <f>IF(ISNUMBER('Corrected energy balance step 1'!AB66),'Corrected energy balance step 1'!AB66,0)</f>
        <v>0</v>
      </c>
      <c r="AC66" s="173">
        <f>IF(ISNUMBER('Corrected energy balance step 1'!AC66),'Corrected energy balance step 1'!AC66,0)</f>
        <v>0</v>
      </c>
      <c r="AD66" s="173">
        <f>IF(ISNUMBER('Corrected energy balance step 1'!AD66),'Corrected energy balance step 1'!AD66,0)</f>
        <v>0</v>
      </c>
      <c r="AE66" s="173">
        <f>IF(ISNUMBER('Corrected energy balance step 1'!AE66),'Corrected energy balance step 1'!AE66,0)</f>
        <v>0</v>
      </c>
      <c r="AF66" s="173">
        <f>IF(ISNUMBER('Corrected energy balance step 1'!AF66),'Corrected energy balance step 1'!AF66,0)</f>
        <v>0</v>
      </c>
      <c r="AG66" s="173">
        <f>IF(ISNUMBER('Corrected energy balance step 1'!AG66),'Corrected energy balance step 1'!AG66,0)</f>
        <v>0</v>
      </c>
      <c r="AH66" s="173">
        <f>IF(ISNUMBER('Corrected energy balance step 1'!AH66),'Corrected energy balance step 1'!AH66,0)</f>
        <v>0</v>
      </c>
      <c r="AI66" s="173">
        <f>IF(ISNUMBER('Corrected energy balance step 1'!AI66),'Corrected energy balance step 1'!AI66,0)</f>
        <v>0</v>
      </c>
      <c r="AJ66" s="173">
        <f>IF(ISNUMBER('Corrected energy balance step 1'!AJ66),'Corrected energy balance step 1'!AJ66,0)</f>
        <v>0</v>
      </c>
      <c r="AK66" s="173">
        <f>IF(ISNUMBER('Corrected energy balance step 1'!AK66),'Corrected energy balance step 1'!AK66,0)</f>
        <v>0</v>
      </c>
      <c r="AL66" s="173">
        <f>IF(ISNUMBER('Corrected energy balance step 1'!AL66),'Corrected energy balance step 1'!AL66,0)</f>
        <v>0</v>
      </c>
      <c r="AM66" s="173">
        <f>IF(ISNUMBER('Corrected energy balance step 1'!AM66),'Corrected energy balance step 1'!AM66,0)</f>
        <v>0</v>
      </c>
      <c r="AN66" s="173">
        <f>IF(ISNUMBER('Corrected energy balance step 1'!AN66),'Corrected energy balance step 1'!AN66,0)</f>
        <v>0</v>
      </c>
      <c r="AO66" s="173">
        <f>IF(ISNUMBER('Corrected energy balance step 1'!AO66),'Corrected energy balance step 1'!AO66,0)</f>
        <v>0</v>
      </c>
      <c r="AP66" s="173">
        <f>IF(ISNUMBER('Corrected energy balance step 1'!AP66),'Corrected energy balance step 1'!AP66,0)</f>
        <v>0</v>
      </c>
      <c r="AQ66" s="173">
        <f>IF(ISNUMBER('Corrected energy balance step 1'!AQ66),'Corrected energy balance step 1'!AQ66,0)</f>
        <v>0</v>
      </c>
      <c r="AR66" s="173">
        <f>IF(ISNUMBER('Corrected energy balance step 1'!AR66),'Corrected energy balance step 1'!AR66,0)</f>
        <v>0</v>
      </c>
      <c r="AS66" s="173">
        <f>IF(ISNUMBER('Corrected energy balance step 1'!AS66),'Corrected energy balance step 1'!AS66,0)</f>
        <v>0</v>
      </c>
      <c r="AT66" s="173">
        <f>IF(ISNUMBER('Corrected energy balance step 1'!AT66),'Corrected energy balance step 1'!AT66,0)</f>
        <v>0</v>
      </c>
      <c r="AU66" s="173">
        <f>IF(ISNUMBER('Corrected energy balance step 1'!AU66),'Corrected energy balance step 1'!AU66,0)</f>
        <v>0</v>
      </c>
      <c r="AV66" s="173">
        <f>IF(ISNUMBER('Corrected energy balance step 1'!AV66),'Corrected energy balance step 1'!AV66,0)</f>
        <v>0</v>
      </c>
      <c r="AW66" s="173">
        <f>IF(ISNUMBER('Corrected energy balance step 1'!AW66),'Corrected energy balance step 1'!AW66,0)</f>
        <v>0</v>
      </c>
      <c r="AX66" s="173">
        <f>IF(ISNUMBER('Corrected energy balance step 1'!AX66),'Corrected energy balance step 1'!AX66,0)</f>
        <v>0</v>
      </c>
      <c r="AY66" s="173">
        <f>IF(ISNUMBER('Corrected energy balance step 1'!AY66),'Corrected energy balance step 1'!AY66,0)</f>
        <v>0</v>
      </c>
      <c r="AZ66" s="173">
        <f>IF(ISNUMBER('Corrected energy balance step 1'!AZ66),'Corrected energy balance step 1'!AZ66,0)</f>
        <v>0</v>
      </c>
      <c r="BA66" s="173">
        <f>IF(ISNUMBER('Corrected energy balance step 1'!BA66),'Corrected energy balance step 1'!BA66,0)</f>
        <v>0</v>
      </c>
      <c r="BB66" s="173">
        <f>IF(ISNUMBER('Corrected energy balance step 1'!BB66),'Corrected energy balance step 1'!BB66,0)</f>
        <v>0</v>
      </c>
      <c r="BC66" s="173">
        <f>IF(ISNUMBER('Corrected energy balance step 1'!BC66),'Corrected energy balance step 1'!BC66,0)</f>
        <v>0</v>
      </c>
      <c r="BD66" s="173">
        <f>IF(ISNUMBER('Corrected energy balance step 1'!BD66),'Corrected energy balance step 1'!BD66,0)</f>
        <v>0</v>
      </c>
      <c r="BE66" s="173">
        <f>IF(ISNUMBER('Corrected energy balance step 1'!BE66),'Corrected energy balance step 1'!BE66,0)</f>
        <v>0</v>
      </c>
      <c r="BF66" s="173">
        <f>IF(ISNUMBER('Corrected energy balance step 1'!BF66),'Corrected energy balance step 1'!BF66,0)</f>
        <v>0</v>
      </c>
      <c r="BG66" s="173">
        <f>IF(ISNUMBER('Corrected energy balance step 1'!BG66),'Corrected energy balance step 1'!BG66,0)</f>
        <v>0</v>
      </c>
      <c r="BH66" s="173">
        <f>IF(ISNUMBER('Corrected energy balance step 1'!BH66),'Corrected energy balance step 1'!BH66,0)</f>
        <v>0</v>
      </c>
      <c r="BI66" s="173">
        <f>IF(ISNUMBER('Corrected energy balance step 1'!BI66),'Corrected energy balance step 1'!BI66,0)</f>
        <v>0</v>
      </c>
      <c r="BJ66" s="173">
        <f>IF(ISNUMBER('Corrected energy balance step 1'!BJ66),'Corrected energy balance step 1'!BJ66,0)</f>
        <v>0</v>
      </c>
      <c r="BK66" s="173">
        <f>IF(ISNUMBER('Corrected energy balance step 1'!BK66),'Corrected energy balance step 1'!BK66,0)</f>
        <v>0</v>
      </c>
      <c r="BL66" s="173">
        <f>IF(ISNUMBER('Corrected energy balance step 1'!BL66),'Corrected energy balance step 1'!BL66,0)</f>
        <v>0</v>
      </c>
      <c r="BM66" s="173">
        <f>IF(ISNUMBER('Corrected energy balance step 1'!BM66),'Corrected energy balance step 1'!BM66,0)</f>
        <v>0</v>
      </c>
      <c r="BN66" s="171">
        <f t="shared" si="60"/>
        <v>0</v>
      </c>
      <c r="BO66" s="177">
        <f>'Corrected energy balance step 1'!BO66</f>
        <v>0</v>
      </c>
    </row>
    <row r="67" spans="2:67">
      <c r="B67" s="36" t="s">
        <v>101</v>
      </c>
      <c r="C67" s="173">
        <f>IF(ISNUMBER('Corrected energy balance step 1'!C67),'Corrected energy balance step 1'!C67,0)</f>
        <v>0</v>
      </c>
      <c r="D67" s="173">
        <f>IF(ISNUMBER('Corrected energy balance step 1'!D67),'Corrected energy balance step 1'!D67,0)</f>
        <v>0</v>
      </c>
      <c r="E67" s="173">
        <f>IF(ISNUMBER('Corrected energy balance step 1'!E67),'Corrected energy balance step 1'!E67,0)</f>
        <v>0</v>
      </c>
      <c r="F67" s="173">
        <f>IF(ISNUMBER('Corrected energy balance step 1'!F67),'Corrected energy balance step 1'!F67,0)</f>
        <v>0</v>
      </c>
      <c r="G67" s="173">
        <f>IF(ISNUMBER('Corrected energy balance step 1'!G67),'Corrected energy balance step 1'!G67,0)</f>
        <v>0</v>
      </c>
      <c r="H67" s="173">
        <f>IF(ISNUMBER('Corrected energy balance step 1'!H67),'Corrected energy balance step 1'!H67,0)</f>
        <v>0</v>
      </c>
      <c r="I67" s="173">
        <f>IF(ISNUMBER('Corrected energy balance step 1'!I67),'Corrected energy balance step 1'!I67,0)</f>
        <v>0</v>
      </c>
      <c r="J67" s="173">
        <f>IF(ISNUMBER('Corrected energy balance step 1'!J67),'Corrected energy balance step 1'!J67,0)</f>
        <v>0</v>
      </c>
      <c r="K67" s="173">
        <f>IF(ISNUMBER('Corrected energy balance step 1'!K67),'Corrected energy balance step 1'!K67,0)</f>
        <v>0</v>
      </c>
      <c r="L67" s="173">
        <f>IF(ISNUMBER('Corrected energy balance step 1'!L67),'Corrected energy balance step 1'!L67,0)</f>
        <v>0</v>
      </c>
      <c r="M67" s="173">
        <f>IF(ISNUMBER('Corrected energy balance step 1'!M67),'Corrected energy balance step 1'!M67,0)</f>
        <v>0</v>
      </c>
      <c r="N67" s="173">
        <f>IF(ISNUMBER('Corrected energy balance step 1'!N67),'Corrected energy balance step 1'!N67,0)</f>
        <v>0</v>
      </c>
      <c r="O67" s="173">
        <f>IF(ISNUMBER('Corrected energy balance step 1'!O67),'Corrected energy balance step 1'!O67,0)</f>
        <v>0</v>
      </c>
      <c r="P67" s="173">
        <f>IF(ISNUMBER('Corrected energy balance step 1'!P67),'Corrected energy balance step 1'!P67,0)</f>
        <v>0</v>
      </c>
      <c r="Q67" s="173">
        <f>IF(ISNUMBER('Corrected energy balance step 1'!Q67),'Corrected energy balance step 1'!Q67,0)</f>
        <v>0</v>
      </c>
      <c r="R67" s="173">
        <f>IF(ISNUMBER('Corrected energy balance step 1'!R67),'Corrected energy balance step 1'!R67,0)</f>
        <v>0</v>
      </c>
      <c r="S67" s="173">
        <f>IF(ISNUMBER('Corrected energy balance step 1'!S67),'Corrected energy balance step 1'!S67,0)</f>
        <v>0</v>
      </c>
      <c r="T67" s="173">
        <f>IF(ISNUMBER('Corrected energy balance step 1'!T67),'Corrected energy balance step 1'!T67,0)</f>
        <v>0</v>
      </c>
      <c r="U67" s="173">
        <f>IF(ISNUMBER('Corrected energy balance step 1'!U67),'Corrected energy balance step 1'!U67,0)</f>
        <v>0</v>
      </c>
      <c r="V67" s="173">
        <f>IF(ISNUMBER('Corrected energy balance step 1'!V67),'Corrected energy balance step 1'!V67,0)</f>
        <v>0</v>
      </c>
      <c r="W67" s="173">
        <f>IF(ISNUMBER('Corrected energy balance step 1'!W67),'Corrected energy balance step 1'!W67,0)</f>
        <v>0</v>
      </c>
      <c r="X67" s="173">
        <f>IF(ISNUMBER('Corrected energy balance step 1'!X67),'Corrected energy balance step 1'!X67,0)</f>
        <v>0</v>
      </c>
      <c r="Y67" s="173">
        <f>IF(ISNUMBER('Corrected energy balance step 1'!Y67),'Corrected energy balance step 1'!Y67,0)</f>
        <v>0</v>
      </c>
      <c r="Z67" s="173">
        <f>IF(ISNUMBER('Corrected energy balance step 1'!Z67),'Corrected energy balance step 1'!Z67,0)</f>
        <v>0</v>
      </c>
      <c r="AA67" s="173">
        <f>IF(ISNUMBER('Corrected energy balance step 1'!AA67),'Corrected energy balance step 1'!AA67,0)</f>
        <v>0</v>
      </c>
      <c r="AB67" s="173">
        <f>IF(ISNUMBER('Corrected energy balance step 1'!AB67),'Corrected energy balance step 1'!AB67,0)</f>
        <v>0</v>
      </c>
      <c r="AC67" s="173">
        <f>IF(ISNUMBER('Corrected energy balance step 1'!AC67),'Corrected energy balance step 1'!AC67,0)</f>
        <v>0</v>
      </c>
      <c r="AD67" s="173">
        <f>IF(ISNUMBER('Corrected energy balance step 1'!AD67),'Corrected energy balance step 1'!AD67,0)</f>
        <v>0</v>
      </c>
      <c r="AE67" s="173">
        <f>IF(ISNUMBER('Corrected energy balance step 1'!AE67),'Corrected energy balance step 1'!AE67,0)</f>
        <v>0</v>
      </c>
      <c r="AF67" s="173">
        <f>IF(ISNUMBER('Corrected energy balance step 1'!AF67),'Corrected energy balance step 1'!AF67,0)</f>
        <v>0</v>
      </c>
      <c r="AG67" s="173">
        <f>IF(ISNUMBER('Corrected energy balance step 1'!AG67),'Corrected energy balance step 1'!AG67,0)</f>
        <v>0</v>
      </c>
      <c r="AH67" s="173">
        <f>IF(ISNUMBER('Corrected energy balance step 1'!AH67),'Corrected energy balance step 1'!AH67,0)</f>
        <v>0</v>
      </c>
      <c r="AI67" s="173">
        <f>IF(ISNUMBER('Corrected energy balance step 1'!AI67),'Corrected energy balance step 1'!AI67,0)</f>
        <v>0</v>
      </c>
      <c r="AJ67" s="173">
        <f>IF(ISNUMBER('Corrected energy balance step 1'!AJ67),'Corrected energy balance step 1'!AJ67,0)</f>
        <v>0</v>
      </c>
      <c r="AK67" s="173">
        <f>IF(ISNUMBER('Corrected energy balance step 1'!AK67),'Corrected energy balance step 1'!AK67,0)</f>
        <v>0</v>
      </c>
      <c r="AL67" s="173">
        <f>IF(ISNUMBER('Corrected energy balance step 1'!AL67),'Corrected energy balance step 1'!AL67,0)</f>
        <v>0</v>
      </c>
      <c r="AM67" s="173">
        <f>IF(ISNUMBER('Corrected energy balance step 1'!AM67),'Corrected energy balance step 1'!AM67,0)</f>
        <v>0</v>
      </c>
      <c r="AN67" s="173">
        <f>IF(ISNUMBER('Corrected energy balance step 1'!AN67),'Corrected energy balance step 1'!AN67,0)</f>
        <v>0</v>
      </c>
      <c r="AO67" s="173">
        <f>IF(ISNUMBER('Corrected energy balance step 1'!AO67),'Corrected energy balance step 1'!AO67,0)</f>
        <v>0</v>
      </c>
      <c r="AP67" s="173">
        <f>IF(ISNUMBER('Corrected energy balance step 1'!AP67),'Corrected energy balance step 1'!AP67,0)</f>
        <v>0</v>
      </c>
      <c r="AQ67" s="173">
        <f>IF(ISNUMBER('Corrected energy balance step 1'!AQ67),'Corrected energy balance step 1'!AQ67,0)</f>
        <v>0</v>
      </c>
      <c r="AR67" s="173">
        <f>IF(ISNUMBER('Corrected energy balance step 1'!AR67),'Corrected energy balance step 1'!AR67,0)</f>
        <v>0</v>
      </c>
      <c r="AS67" s="173">
        <f>IF(ISNUMBER('Corrected energy balance step 1'!AS67),'Corrected energy balance step 1'!AS67,0)</f>
        <v>0</v>
      </c>
      <c r="AT67" s="173">
        <f>IF(ISNUMBER('Corrected energy balance step 1'!AT67),'Corrected energy balance step 1'!AT67,0)</f>
        <v>0</v>
      </c>
      <c r="AU67" s="173">
        <f>IF(ISNUMBER('Corrected energy balance step 1'!AU67),'Corrected energy balance step 1'!AU67,0)</f>
        <v>0</v>
      </c>
      <c r="AV67" s="173">
        <f>IF(ISNUMBER('Corrected energy balance step 1'!AV67),'Corrected energy balance step 1'!AV67,0)</f>
        <v>0</v>
      </c>
      <c r="AW67" s="173">
        <f>IF(ISNUMBER('Corrected energy balance step 1'!AW67),'Corrected energy balance step 1'!AW67,0)</f>
        <v>0</v>
      </c>
      <c r="AX67" s="173">
        <f>IF(ISNUMBER('Corrected energy balance step 1'!AX67),'Corrected energy balance step 1'!AX67,0)</f>
        <v>0</v>
      </c>
      <c r="AY67" s="173">
        <f>IF(ISNUMBER('Corrected energy balance step 1'!AY67),'Corrected energy balance step 1'!AY67,0)</f>
        <v>0</v>
      </c>
      <c r="AZ67" s="173">
        <f>IF(ISNUMBER('Corrected energy balance step 1'!AZ67),'Corrected energy balance step 1'!AZ67,0)</f>
        <v>0</v>
      </c>
      <c r="BA67" s="173">
        <f>IF(ISNUMBER('Corrected energy balance step 1'!BA67),'Corrected energy balance step 1'!BA67,0)</f>
        <v>0</v>
      </c>
      <c r="BB67" s="173">
        <f>IF(ISNUMBER('Corrected energy balance step 1'!BB67),'Corrected energy balance step 1'!BB67,0)</f>
        <v>0</v>
      </c>
      <c r="BC67" s="173">
        <f>IF(ISNUMBER('Corrected energy balance step 1'!BC67),'Corrected energy balance step 1'!BC67,0)</f>
        <v>0</v>
      </c>
      <c r="BD67" s="173">
        <f>IF(ISNUMBER('Corrected energy balance step 1'!BD67),'Corrected energy balance step 1'!BD67,0)</f>
        <v>0</v>
      </c>
      <c r="BE67" s="173">
        <f>IF(ISNUMBER('Corrected energy balance step 1'!BE67),'Corrected energy balance step 1'!BE67,0)</f>
        <v>0</v>
      </c>
      <c r="BF67" s="173">
        <f>IF(ISNUMBER('Corrected energy balance step 1'!BF67),'Corrected energy balance step 1'!BF67,0)</f>
        <v>0</v>
      </c>
      <c r="BG67" s="173">
        <f>IF(ISNUMBER('Corrected energy balance step 1'!BG67),'Corrected energy balance step 1'!BG67,0)</f>
        <v>0</v>
      </c>
      <c r="BH67" s="173">
        <f>IF(ISNUMBER('Corrected energy balance step 1'!BH67),'Corrected energy balance step 1'!BH67,0)</f>
        <v>0</v>
      </c>
      <c r="BI67" s="173">
        <f>IF(ISNUMBER('Corrected energy balance step 1'!BI67),'Corrected energy balance step 1'!BI67,0)</f>
        <v>0</v>
      </c>
      <c r="BJ67" s="173">
        <f>IF(ISNUMBER('Corrected energy balance step 1'!BJ67),'Corrected energy balance step 1'!BJ67,0)</f>
        <v>0</v>
      </c>
      <c r="BK67" s="173">
        <f>IF(ISNUMBER('Corrected energy balance step 1'!BK67),'Corrected energy balance step 1'!BK67,0)</f>
        <v>0</v>
      </c>
      <c r="BL67" s="173">
        <f>IF(ISNUMBER('Corrected energy balance step 1'!BL67),'Corrected energy balance step 1'!BL67,0)</f>
        <v>0</v>
      </c>
      <c r="BM67" s="173">
        <f>IF(ISNUMBER('Corrected energy balance step 1'!BM67),'Corrected energy balance step 1'!BM67,0)</f>
        <v>0</v>
      </c>
      <c r="BN67" s="171">
        <f t="shared" si="60"/>
        <v>0</v>
      </c>
      <c r="BO67" s="177">
        <f>'Corrected energy balance step 1'!BO67</f>
        <v>0</v>
      </c>
    </row>
    <row r="68" spans="2:67">
      <c r="B68" s="36" t="s">
        <v>102</v>
      </c>
      <c r="C68" s="173">
        <f>IF(ISNUMBER('Corrected energy balance step 1'!C68),'Corrected energy balance step 1'!C68,0)</f>
        <v>0</v>
      </c>
      <c r="D68" s="173">
        <f>IF(ISNUMBER('Corrected energy balance step 1'!D68),'Corrected energy balance step 1'!D68,0)</f>
        <v>0</v>
      </c>
      <c r="E68" s="173">
        <f>IF(ISNUMBER('Corrected energy balance step 1'!E68),'Corrected energy balance step 1'!E68,0)</f>
        <v>0</v>
      </c>
      <c r="F68" s="173">
        <f>IF(ISNUMBER('Corrected energy balance step 1'!F68),'Corrected energy balance step 1'!F68,0)</f>
        <v>0</v>
      </c>
      <c r="G68" s="173">
        <f>IF(ISNUMBER('Corrected energy balance step 1'!G68),'Corrected energy balance step 1'!G68,0)</f>
        <v>0</v>
      </c>
      <c r="H68" s="173">
        <f>IF(ISNUMBER('Corrected energy balance step 1'!H68),'Corrected energy balance step 1'!H68,0)</f>
        <v>0</v>
      </c>
      <c r="I68" s="173">
        <f>IF(ISNUMBER('Corrected energy balance step 1'!I68),'Corrected energy balance step 1'!I68,0)</f>
        <v>0</v>
      </c>
      <c r="J68" s="173">
        <f>IF(ISNUMBER('Corrected energy balance step 1'!J68),'Corrected energy balance step 1'!J68,0)</f>
        <v>0</v>
      </c>
      <c r="K68" s="173">
        <f>IF(ISNUMBER('Corrected energy balance step 1'!K68),'Corrected energy balance step 1'!K68,0)</f>
        <v>0</v>
      </c>
      <c r="L68" s="173">
        <f>IF(ISNUMBER('Corrected energy balance step 1'!L68),'Corrected energy balance step 1'!L68,0)</f>
        <v>0</v>
      </c>
      <c r="M68" s="173">
        <f>IF(ISNUMBER('Corrected energy balance step 1'!M68),'Corrected energy balance step 1'!M68,0)</f>
        <v>0</v>
      </c>
      <c r="N68" s="173">
        <f>IF(ISNUMBER('Corrected energy balance step 1'!N68),'Corrected energy balance step 1'!N68,0)</f>
        <v>0</v>
      </c>
      <c r="O68" s="173">
        <f>IF(ISNUMBER('Corrected energy balance step 1'!O68),'Corrected energy balance step 1'!O68,0)</f>
        <v>0</v>
      </c>
      <c r="P68" s="173">
        <f>IF(ISNUMBER('Corrected energy balance step 1'!P68),'Corrected energy balance step 1'!P68,0)</f>
        <v>0</v>
      </c>
      <c r="Q68" s="173">
        <f>IF(ISNUMBER('Corrected energy balance step 1'!Q68),'Corrected energy balance step 1'!Q68,0)</f>
        <v>0</v>
      </c>
      <c r="R68" s="173">
        <f>IF(ISNUMBER('Corrected energy balance step 1'!R68),'Corrected energy balance step 1'!R68,0)</f>
        <v>0</v>
      </c>
      <c r="S68" s="173">
        <f>IF(ISNUMBER('Corrected energy balance step 1'!S68),'Corrected energy balance step 1'!S68,0)</f>
        <v>0</v>
      </c>
      <c r="T68" s="173">
        <f>IF(ISNUMBER('Corrected energy balance step 1'!T68),'Corrected energy balance step 1'!T68,0)</f>
        <v>0</v>
      </c>
      <c r="U68" s="173">
        <f>IF(ISNUMBER('Corrected energy balance step 1'!U68),'Corrected energy balance step 1'!U68,0)</f>
        <v>0</v>
      </c>
      <c r="V68" s="173">
        <f>IF(ISNUMBER('Corrected energy balance step 1'!V68),'Corrected energy balance step 1'!V68,0)</f>
        <v>0</v>
      </c>
      <c r="W68" s="173">
        <f>IF(ISNUMBER('Corrected energy balance step 1'!W68),'Corrected energy balance step 1'!W68,0)</f>
        <v>0</v>
      </c>
      <c r="X68" s="173">
        <f>IF(ISNUMBER('Corrected energy balance step 1'!X68),'Corrected energy balance step 1'!X68,0)</f>
        <v>0</v>
      </c>
      <c r="Y68" s="173">
        <f>IF(ISNUMBER('Corrected energy balance step 1'!Y68),'Corrected energy balance step 1'!Y68,0)</f>
        <v>0</v>
      </c>
      <c r="Z68" s="173">
        <f>IF(ISNUMBER('Corrected energy balance step 1'!Z68),'Corrected energy balance step 1'!Z68,0)</f>
        <v>0</v>
      </c>
      <c r="AA68" s="173">
        <f>IF(ISNUMBER('Corrected energy balance step 1'!AA68),'Corrected energy balance step 1'!AA68,0)</f>
        <v>0</v>
      </c>
      <c r="AB68" s="173">
        <f>IF(ISNUMBER('Corrected energy balance step 1'!AB68),'Corrected energy balance step 1'!AB68,0)</f>
        <v>0</v>
      </c>
      <c r="AC68" s="173">
        <f>IF(ISNUMBER('Corrected energy balance step 1'!AC68),'Corrected energy balance step 1'!AC68,0)</f>
        <v>0</v>
      </c>
      <c r="AD68" s="173">
        <f>IF(ISNUMBER('Corrected energy balance step 1'!AD68),'Corrected energy balance step 1'!AD68,0)</f>
        <v>0</v>
      </c>
      <c r="AE68" s="173">
        <f>IF(ISNUMBER('Corrected energy balance step 1'!AE68),'Corrected energy balance step 1'!AE68,0)</f>
        <v>0</v>
      </c>
      <c r="AF68" s="173">
        <f>IF(ISNUMBER('Corrected energy balance step 1'!AF68),'Corrected energy balance step 1'!AF68,0)</f>
        <v>0</v>
      </c>
      <c r="AG68" s="173">
        <f>IF(ISNUMBER('Corrected energy balance step 1'!AG68),'Corrected energy balance step 1'!AG68,0)</f>
        <v>0</v>
      </c>
      <c r="AH68" s="173">
        <f>IF(ISNUMBER('Corrected energy balance step 1'!AH68),'Corrected energy balance step 1'!AH68,0)</f>
        <v>0</v>
      </c>
      <c r="AI68" s="173">
        <f>IF(ISNUMBER('Corrected energy balance step 1'!AI68),'Corrected energy balance step 1'!AI68,0)</f>
        <v>0</v>
      </c>
      <c r="AJ68" s="173">
        <f>IF(ISNUMBER('Corrected energy balance step 1'!AJ68),'Corrected energy balance step 1'!AJ68,0)</f>
        <v>0</v>
      </c>
      <c r="AK68" s="173">
        <f>IF(ISNUMBER('Corrected energy balance step 1'!AK68),'Corrected energy balance step 1'!AK68,0)</f>
        <v>0</v>
      </c>
      <c r="AL68" s="173">
        <f>IF(ISNUMBER('Corrected energy balance step 1'!AL68),'Corrected energy balance step 1'!AL68,0)</f>
        <v>0</v>
      </c>
      <c r="AM68" s="173">
        <f>IF(ISNUMBER('Corrected energy balance step 1'!AM68),'Corrected energy balance step 1'!AM68,0)</f>
        <v>0</v>
      </c>
      <c r="AN68" s="173">
        <f>IF(ISNUMBER('Corrected energy balance step 1'!AN68),'Corrected energy balance step 1'!AN68,0)</f>
        <v>0</v>
      </c>
      <c r="AO68" s="173">
        <f>IF(ISNUMBER('Corrected energy balance step 1'!AO68),'Corrected energy balance step 1'!AO68,0)</f>
        <v>0</v>
      </c>
      <c r="AP68" s="173">
        <f>IF(ISNUMBER('Corrected energy balance step 1'!AP68),'Corrected energy balance step 1'!AP68,0)</f>
        <v>0</v>
      </c>
      <c r="AQ68" s="173">
        <f>IF(ISNUMBER('Corrected energy balance step 1'!AQ68),'Corrected energy balance step 1'!AQ68,0)</f>
        <v>0</v>
      </c>
      <c r="AR68" s="173">
        <f>IF(ISNUMBER('Corrected energy balance step 1'!AR68),'Corrected energy balance step 1'!AR68,0)</f>
        <v>0</v>
      </c>
      <c r="AS68" s="173">
        <f>IF(ISNUMBER('Corrected energy balance step 1'!AS68),'Corrected energy balance step 1'!AS68,0)</f>
        <v>0</v>
      </c>
      <c r="AT68" s="173">
        <f>IF(ISNUMBER('Corrected energy balance step 1'!AT68),'Corrected energy balance step 1'!AT68,0)</f>
        <v>0</v>
      </c>
      <c r="AU68" s="173">
        <f>IF(ISNUMBER('Corrected energy balance step 1'!AU68),'Corrected energy balance step 1'!AU68,0)</f>
        <v>0</v>
      </c>
      <c r="AV68" s="173">
        <f>IF(ISNUMBER('Corrected energy balance step 1'!AV68),'Corrected energy balance step 1'!AV68,0)</f>
        <v>0</v>
      </c>
      <c r="AW68" s="173">
        <f>IF(ISNUMBER('Corrected energy balance step 1'!AW68),'Corrected energy balance step 1'!AW68,0)</f>
        <v>0</v>
      </c>
      <c r="AX68" s="173">
        <f>IF(ISNUMBER('Corrected energy balance step 1'!AX68),'Corrected energy balance step 1'!AX68,0)</f>
        <v>0</v>
      </c>
      <c r="AY68" s="173">
        <f>IF(ISNUMBER('Corrected energy balance step 1'!AY68),'Corrected energy balance step 1'!AY68,0)</f>
        <v>0</v>
      </c>
      <c r="AZ68" s="173">
        <f>IF(ISNUMBER('Corrected energy balance step 1'!AZ68),'Corrected energy balance step 1'!AZ68,0)</f>
        <v>0</v>
      </c>
      <c r="BA68" s="173">
        <f>IF(ISNUMBER('Corrected energy balance step 1'!BA68),'Corrected energy balance step 1'!BA68,0)</f>
        <v>0</v>
      </c>
      <c r="BB68" s="173">
        <f>IF(ISNUMBER('Corrected energy balance step 1'!BB68),'Corrected energy balance step 1'!BB68,0)</f>
        <v>0</v>
      </c>
      <c r="BC68" s="173">
        <f>IF(ISNUMBER('Corrected energy balance step 1'!BC68),'Corrected energy balance step 1'!BC68,0)</f>
        <v>0</v>
      </c>
      <c r="BD68" s="173">
        <f>IF(ISNUMBER('Corrected energy balance step 1'!BD68),'Corrected energy balance step 1'!BD68,0)</f>
        <v>0</v>
      </c>
      <c r="BE68" s="173">
        <f>IF(ISNUMBER('Corrected energy balance step 1'!BE68),'Corrected energy balance step 1'!BE68,0)</f>
        <v>0</v>
      </c>
      <c r="BF68" s="173">
        <f>IF(ISNUMBER('Corrected energy balance step 1'!BF68),'Corrected energy balance step 1'!BF68,0)</f>
        <v>0</v>
      </c>
      <c r="BG68" s="173">
        <f>IF(ISNUMBER('Corrected energy balance step 1'!BG68),'Corrected energy balance step 1'!BG68,0)</f>
        <v>0</v>
      </c>
      <c r="BH68" s="173">
        <f>IF(ISNUMBER('Corrected energy balance step 1'!BH68),'Corrected energy balance step 1'!BH68,0)</f>
        <v>0</v>
      </c>
      <c r="BI68" s="173">
        <f>IF(ISNUMBER('Corrected energy balance step 1'!BI68),'Corrected energy balance step 1'!BI68,0)</f>
        <v>0</v>
      </c>
      <c r="BJ68" s="173">
        <f>IF(ISNUMBER('Corrected energy balance step 1'!BJ68),'Corrected energy balance step 1'!BJ68,0)</f>
        <v>0</v>
      </c>
      <c r="BK68" s="173">
        <f>IF(ISNUMBER('Corrected energy balance step 1'!BK68),'Corrected energy balance step 1'!BK68,0)</f>
        <v>0</v>
      </c>
      <c r="BL68" s="173">
        <f>IF(ISNUMBER('Corrected energy balance step 1'!BL68),'Corrected energy balance step 1'!BL68,0)</f>
        <v>0</v>
      </c>
      <c r="BM68" s="173">
        <f>IF(ISNUMBER('Corrected energy balance step 1'!BM68),'Corrected energy balance step 1'!BM68,0)</f>
        <v>0</v>
      </c>
      <c r="BN68" s="171">
        <f t="shared" si="60"/>
        <v>0</v>
      </c>
      <c r="BO68" s="177">
        <f>'Corrected energy balance step 1'!BO68</f>
        <v>0</v>
      </c>
    </row>
    <row r="69" spans="2:67">
      <c r="B69" s="36" t="s">
        <v>103</v>
      </c>
      <c r="C69" s="173">
        <f>IF(ISNUMBER('Corrected energy balance step 1'!C69),'Corrected energy balance step 1'!C69,0)</f>
        <v>0</v>
      </c>
      <c r="D69" s="173">
        <f>IF(ISNUMBER('Corrected energy balance step 1'!D69),'Corrected energy balance step 1'!D69,0)</f>
        <v>0</v>
      </c>
      <c r="E69" s="173">
        <f>IF(ISNUMBER('Corrected energy balance step 1'!E69),'Corrected energy balance step 1'!E69,0)</f>
        <v>0</v>
      </c>
      <c r="F69" s="173">
        <f>IF(ISNUMBER('Corrected energy balance step 1'!F69),'Corrected energy balance step 1'!F69,0)</f>
        <v>0</v>
      </c>
      <c r="G69" s="173">
        <f>IF(ISNUMBER('Corrected energy balance step 1'!G69),'Corrected energy balance step 1'!G69,0)</f>
        <v>0</v>
      </c>
      <c r="H69" s="173">
        <f>IF(ISNUMBER('Corrected energy balance step 1'!H69),'Corrected energy balance step 1'!H69,0)</f>
        <v>0</v>
      </c>
      <c r="I69" s="173">
        <f>IF(ISNUMBER('Corrected energy balance step 1'!I69),'Corrected energy balance step 1'!I69,0)</f>
        <v>0</v>
      </c>
      <c r="J69" s="173">
        <f>IF(ISNUMBER('Corrected energy balance step 1'!J69),'Corrected energy balance step 1'!J69,0)</f>
        <v>0</v>
      </c>
      <c r="K69" s="173">
        <f>IF(ISNUMBER('Corrected energy balance step 1'!K69),'Corrected energy balance step 1'!K69,0)</f>
        <v>0</v>
      </c>
      <c r="L69" s="173">
        <f>IF(ISNUMBER('Corrected energy balance step 1'!L69),'Corrected energy balance step 1'!L69,0)</f>
        <v>0</v>
      </c>
      <c r="M69" s="173">
        <f>IF(ISNUMBER('Corrected energy balance step 1'!M69),'Corrected energy balance step 1'!M69,0)</f>
        <v>0</v>
      </c>
      <c r="N69" s="173">
        <f>IF(ISNUMBER('Corrected energy balance step 1'!N69),'Corrected energy balance step 1'!N69,0)</f>
        <v>0</v>
      </c>
      <c r="O69" s="173">
        <f>IF(ISNUMBER('Corrected energy balance step 1'!O69),'Corrected energy balance step 1'!O69,0)</f>
        <v>0</v>
      </c>
      <c r="P69" s="173">
        <f>IF(ISNUMBER('Corrected energy balance step 1'!P69),'Corrected energy balance step 1'!P69,0)</f>
        <v>0</v>
      </c>
      <c r="Q69" s="173">
        <f>IF(ISNUMBER('Corrected energy balance step 1'!Q69),'Corrected energy balance step 1'!Q69,0)</f>
        <v>0</v>
      </c>
      <c r="R69" s="173">
        <f>IF(ISNUMBER('Corrected energy balance step 1'!R69),'Corrected energy balance step 1'!R69,0)</f>
        <v>0</v>
      </c>
      <c r="S69" s="173">
        <f>IF(ISNUMBER('Corrected energy balance step 1'!S69),'Corrected energy balance step 1'!S69,0)</f>
        <v>0</v>
      </c>
      <c r="T69" s="173">
        <f>IF(ISNUMBER('Corrected energy balance step 1'!T69),'Corrected energy balance step 1'!T69,0)</f>
        <v>0</v>
      </c>
      <c r="U69" s="173">
        <f>IF(ISNUMBER('Corrected energy balance step 1'!U69),'Corrected energy balance step 1'!U69,0)</f>
        <v>0</v>
      </c>
      <c r="V69" s="173">
        <f>IF(ISNUMBER('Corrected energy balance step 1'!V69),'Corrected energy balance step 1'!V69,0)</f>
        <v>0</v>
      </c>
      <c r="W69" s="173">
        <f>IF(ISNUMBER('Corrected energy balance step 1'!W69),'Corrected energy balance step 1'!W69,0)</f>
        <v>0</v>
      </c>
      <c r="X69" s="173">
        <f>IF(ISNUMBER('Corrected energy balance step 1'!X69),'Corrected energy balance step 1'!X69,0)</f>
        <v>0</v>
      </c>
      <c r="Y69" s="173">
        <f>IF(ISNUMBER('Corrected energy balance step 1'!Y69),'Corrected energy balance step 1'!Y69,0)</f>
        <v>0</v>
      </c>
      <c r="Z69" s="173">
        <f>IF(ISNUMBER('Corrected energy balance step 1'!Z69),'Corrected energy balance step 1'!Z69,0)</f>
        <v>0</v>
      </c>
      <c r="AA69" s="173">
        <f>IF(ISNUMBER('Corrected energy balance step 1'!AA69),'Corrected energy balance step 1'!AA69,0)</f>
        <v>0</v>
      </c>
      <c r="AB69" s="173">
        <f>IF(ISNUMBER('Corrected energy balance step 1'!AB69),'Corrected energy balance step 1'!AB69,0)</f>
        <v>0</v>
      </c>
      <c r="AC69" s="173">
        <f>IF(ISNUMBER('Corrected energy balance step 1'!AC69),'Corrected energy balance step 1'!AC69,0)</f>
        <v>0</v>
      </c>
      <c r="AD69" s="173">
        <f>IF(ISNUMBER('Corrected energy balance step 1'!AD69),'Corrected energy balance step 1'!AD69,0)</f>
        <v>0</v>
      </c>
      <c r="AE69" s="173">
        <f>IF(ISNUMBER('Corrected energy balance step 1'!AE69),'Corrected energy balance step 1'!AE69,0)</f>
        <v>0</v>
      </c>
      <c r="AF69" s="173">
        <f>IF(ISNUMBER('Corrected energy balance step 1'!AF69),'Corrected energy balance step 1'!AF69,0)</f>
        <v>0</v>
      </c>
      <c r="AG69" s="173">
        <f>IF(ISNUMBER('Corrected energy balance step 1'!AG69),'Corrected energy balance step 1'!AG69,0)</f>
        <v>0</v>
      </c>
      <c r="AH69" s="173">
        <f>IF(ISNUMBER('Corrected energy balance step 1'!AH69),'Corrected energy balance step 1'!AH69,0)</f>
        <v>0</v>
      </c>
      <c r="AI69" s="173">
        <f>IF(ISNUMBER('Corrected energy balance step 1'!AI69),'Corrected energy balance step 1'!AI69,0)</f>
        <v>0</v>
      </c>
      <c r="AJ69" s="173">
        <f>IF(ISNUMBER('Corrected energy balance step 1'!AJ69),'Corrected energy balance step 1'!AJ69,0)</f>
        <v>0</v>
      </c>
      <c r="AK69" s="173">
        <f>IF(ISNUMBER('Corrected energy balance step 1'!AK69),'Corrected energy balance step 1'!AK69,0)</f>
        <v>0</v>
      </c>
      <c r="AL69" s="173">
        <f>IF(ISNUMBER('Corrected energy balance step 1'!AL69),'Corrected energy balance step 1'!AL69,0)</f>
        <v>0</v>
      </c>
      <c r="AM69" s="173">
        <f>IF(ISNUMBER('Corrected energy balance step 1'!AM69),'Corrected energy balance step 1'!AM69,0)</f>
        <v>0</v>
      </c>
      <c r="AN69" s="173">
        <f>IF(ISNUMBER('Corrected energy balance step 1'!AN69),'Corrected energy balance step 1'!AN69,0)</f>
        <v>0</v>
      </c>
      <c r="AO69" s="173">
        <f>IF(ISNUMBER('Corrected energy balance step 1'!AO69),'Corrected energy balance step 1'!AO69,0)</f>
        <v>0</v>
      </c>
      <c r="AP69" s="173">
        <f>IF(ISNUMBER('Corrected energy balance step 1'!AP69),'Corrected energy balance step 1'!AP69,0)</f>
        <v>0</v>
      </c>
      <c r="AQ69" s="173">
        <f>IF(ISNUMBER('Corrected energy balance step 1'!AQ69),'Corrected energy balance step 1'!AQ69,0)</f>
        <v>0</v>
      </c>
      <c r="AR69" s="173">
        <f>IF(ISNUMBER('Corrected energy balance step 1'!AR69),'Corrected energy balance step 1'!AR69,0)</f>
        <v>0</v>
      </c>
      <c r="AS69" s="173">
        <f>IF(ISNUMBER('Corrected energy balance step 1'!AS69),'Corrected energy balance step 1'!AS69,0)</f>
        <v>0</v>
      </c>
      <c r="AT69" s="173">
        <f>IF(ISNUMBER('Corrected energy balance step 1'!AT69),'Corrected energy balance step 1'!AT69,0)</f>
        <v>0</v>
      </c>
      <c r="AU69" s="173">
        <f>IF(ISNUMBER('Corrected energy balance step 1'!AU69),'Corrected energy balance step 1'!AU69,0)</f>
        <v>0</v>
      </c>
      <c r="AV69" s="173">
        <f>IF(ISNUMBER('Corrected energy balance step 1'!AV69),'Corrected energy balance step 1'!AV69,0)</f>
        <v>0</v>
      </c>
      <c r="AW69" s="173">
        <f>IF(ISNUMBER('Corrected energy balance step 1'!AW69),'Corrected energy balance step 1'!AW69,0)</f>
        <v>0</v>
      </c>
      <c r="AX69" s="173">
        <f>IF(ISNUMBER('Corrected energy balance step 1'!AX69),'Corrected energy balance step 1'!AX69,0)</f>
        <v>0</v>
      </c>
      <c r="AY69" s="173">
        <f>IF(ISNUMBER('Corrected energy balance step 1'!AY69),'Corrected energy balance step 1'!AY69,0)</f>
        <v>0</v>
      </c>
      <c r="AZ69" s="173">
        <f>IF(ISNUMBER('Corrected energy balance step 1'!AZ69),'Corrected energy balance step 1'!AZ69,0)</f>
        <v>0</v>
      </c>
      <c r="BA69" s="173">
        <f>IF(ISNUMBER('Corrected energy balance step 1'!BA69),'Corrected energy balance step 1'!BA69,0)</f>
        <v>0</v>
      </c>
      <c r="BB69" s="173">
        <f>IF(ISNUMBER('Corrected energy balance step 1'!BB69),'Corrected energy balance step 1'!BB69,0)</f>
        <v>0</v>
      </c>
      <c r="BC69" s="173">
        <f>IF(ISNUMBER('Corrected energy balance step 1'!BC69),'Corrected energy balance step 1'!BC69,0)</f>
        <v>0</v>
      </c>
      <c r="BD69" s="173">
        <f>IF(ISNUMBER('Corrected energy balance step 1'!BD69),'Corrected energy balance step 1'!BD69,0)</f>
        <v>0</v>
      </c>
      <c r="BE69" s="173">
        <f>IF(ISNUMBER('Corrected energy balance step 1'!BE69),'Corrected energy balance step 1'!BE69,0)</f>
        <v>0</v>
      </c>
      <c r="BF69" s="173">
        <f>IF(ISNUMBER('Corrected energy balance step 1'!BF69),'Corrected energy balance step 1'!BF69,0)</f>
        <v>0</v>
      </c>
      <c r="BG69" s="173">
        <f>IF(ISNUMBER('Corrected energy balance step 1'!BG69),'Corrected energy balance step 1'!BG69,0)</f>
        <v>0</v>
      </c>
      <c r="BH69" s="173">
        <f>IF(ISNUMBER('Corrected energy balance step 1'!BH69),'Corrected energy balance step 1'!BH69,0)</f>
        <v>0</v>
      </c>
      <c r="BI69" s="173">
        <f>IF(ISNUMBER('Corrected energy balance step 1'!BI69),'Corrected energy balance step 1'!BI69,0)</f>
        <v>0</v>
      </c>
      <c r="BJ69" s="173">
        <f>IF(ISNUMBER('Corrected energy balance step 1'!BJ69),'Corrected energy balance step 1'!BJ69,0)</f>
        <v>0</v>
      </c>
      <c r="BK69" s="173">
        <f>IF(ISNUMBER('Corrected energy balance step 1'!BK69),'Corrected energy balance step 1'!BK69,0)</f>
        <v>0</v>
      </c>
      <c r="BL69" s="173">
        <f>IF(ISNUMBER('Corrected energy balance step 1'!BL69),'Corrected energy balance step 1'!BL69,0)</f>
        <v>0</v>
      </c>
      <c r="BM69" s="173">
        <f>IF(ISNUMBER('Corrected energy balance step 1'!BM69),'Corrected energy balance step 1'!BM69,0)</f>
        <v>0</v>
      </c>
      <c r="BN69" s="171">
        <f t="shared" si="60"/>
        <v>0</v>
      </c>
      <c r="BO69" s="177">
        <f>'Corrected energy balance step 1'!BO69</f>
        <v>0</v>
      </c>
    </row>
    <row r="70" spans="2:67">
      <c r="B70" s="36" t="s">
        <v>104</v>
      </c>
      <c r="C70" s="173">
        <f>IF(ISNUMBER('Corrected energy balance step 1'!C70),'Corrected energy balance step 1'!C70,0)</f>
        <v>0</v>
      </c>
      <c r="D70" s="173">
        <f>IF(ISNUMBER('Corrected energy balance step 1'!D70),'Corrected energy balance step 1'!D70,0)</f>
        <v>0</v>
      </c>
      <c r="E70" s="173">
        <f>IF(ISNUMBER('Corrected energy balance step 1'!E70),'Corrected energy balance step 1'!E70,0)</f>
        <v>0</v>
      </c>
      <c r="F70" s="173">
        <f>IF(ISNUMBER('Corrected energy balance step 1'!F70),'Corrected energy balance step 1'!F70,0)</f>
        <v>0</v>
      </c>
      <c r="G70" s="173">
        <f>IF(ISNUMBER('Corrected energy balance step 1'!G70),'Corrected energy balance step 1'!G70,0)</f>
        <v>0</v>
      </c>
      <c r="H70" s="173">
        <f>IF(ISNUMBER('Corrected energy balance step 1'!H70),'Corrected energy balance step 1'!H70,0)</f>
        <v>0</v>
      </c>
      <c r="I70" s="173">
        <f>IF(ISNUMBER('Corrected energy balance step 1'!I70),'Corrected energy balance step 1'!I70,0)</f>
        <v>0</v>
      </c>
      <c r="J70" s="173">
        <f>IF(ISNUMBER('Corrected energy balance step 1'!J70),'Corrected energy balance step 1'!J70,0)</f>
        <v>0</v>
      </c>
      <c r="K70" s="173">
        <f>IF(ISNUMBER('Corrected energy balance step 1'!K70),'Corrected energy balance step 1'!K70,0)</f>
        <v>0</v>
      </c>
      <c r="L70" s="173">
        <f>IF(ISNUMBER('Corrected energy balance step 1'!L70),'Corrected energy balance step 1'!L70,0)</f>
        <v>0</v>
      </c>
      <c r="M70" s="173">
        <f>IF(ISNUMBER('Corrected energy balance step 1'!M70),'Corrected energy balance step 1'!M70,0)</f>
        <v>0</v>
      </c>
      <c r="N70" s="173">
        <f>IF(ISNUMBER('Corrected energy balance step 1'!N70),'Corrected energy balance step 1'!N70,0)</f>
        <v>0</v>
      </c>
      <c r="O70" s="173">
        <f>IF(ISNUMBER('Corrected energy balance step 1'!O70),'Corrected energy balance step 1'!O70,0)</f>
        <v>0</v>
      </c>
      <c r="P70" s="173">
        <f>IF(ISNUMBER('Corrected energy balance step 1'!P70),'Corrected energy balance step 1'!P70,0)</f>
        <v>0</v>
      </c>
      <c r="Q70" s="173">
        <f>IF(ISNUMBER('Corrected energy balance step 1'!Q70),'Corrected energy balance step 1'!Q70,0)</f>
        <v>0</v>
      </c>
      <c r="R70" s="173">
        <f>IF(ISNUMBER('Corrected energy balance step 1'!R70),'Corrected energy balance step 1'!R70,0)</f>
        <v>0</v>
      </c>
      <c r="S70" s="173">
        <f>IF(ISNUMBER('Corrected energy balance step 1'!S70),'Corrected energy balance step 1'!S70,0)</f>
        <v>0</v>
      </c>
      <c r="T70" s="173">
        <f>IF(ISNUMBER('Corrected energy balance step 1'!T70),'Corrected energy balance step 1'!T70,0)</f>
        <v>0</v>
      </c>
      <c r="U70" s="173">
        <f>IF(ISNUMBER('Corrected energy balance step 1'!U70),'Corrected energy balance step 1'!U70,0)</f>
        <v>0</v>
      </c>
      <c r="V70" s="173">
        <f>IF(ISNUMBER('Corrected energy balance step 1'!V70),'Corrected energy balance step 1'!V70,0)</f>
        <v>0</v>
      </c>
      <c r="W70" s="173">
        <f>IF(ISNUMBER('Corrected energy balance step 1'!W70),'Corrected energy balance step 1'!W70,0)</f>
        <v>0</v>
      </c>
      <c r="X70" s="173">
        <f>IF(ISNUMBER('Corrected energy balance step 1'!X70),'Corrected energy balance step 1'!X70,0)</f>
        <v>0</v>
      </c>
      <c r="Y70" s="173">
        <f>IF(ISNUMBER('Corrected energy balance step 1'!Y70),'Corrected energy balance step 1'!Y70,0)</f>
        <v>0</v>
      </c>
      <c r="Z70" s="173">
        <f>IF(ISNUMBER('Corrected energy balance step 1'!Z70),'Corrected energy balance step 1'!Z70,0)</f>
        <v>0</v>
      </c>
      <c r="AA70" s="173">
        <f>IF(ISNUMBER('Corrected energy balance step 1'!AA70),'Corrected energy balance step 1'!AA70,0)</f>
        <v>0</v>
      </c>
      <c r="AB70" s="173">
        <f>IF(ISNUMBER('Corrected energy balance step 1'!AB70),'Corrected energy balance step 1'!AB70,0)</f>
        <v>0</v>
      </c>
      <c r="AC70" s="173">
        <f>IF(ISNUMBER('Corrected energy balance step 1'!AC70),'Corrected energy balance step 1'!AC70,0)</f>
        <v>0</v>
      </c>
      <c r="AD70" s="173">
        <f>IF(ISNUMBER('Corrected energy balance step 1'!AD70),'Corrected energy balance step 1'!AD70,0)</f>
        <v>0</v>
      </c>
      <c r="AE70" s="173">
        <f>IF(ISNUMBER('Corrected energy balance step 1'!AE70),'Corrected energy balance step 1'!AE70,0)</f>
        <v>0</v>
      </c>
      <c r="AF70" s="173">
        <f>IF(ISNUMBER('Corrected energy balance step 1'!AF70),'Corrected energy balance step 1'!AF70,0)</f>
        <v>0</v>
      </c>
      <c r="AG70" s="173">
        <f>IF(ISNUMBER('Corrected energy balance step 1'!AG70),'Corrected energy balance step 1'!AG70,0)</f>
        <v>0</v>
      </c>
      <c r="AH70" s="173">
        <f>IF(ISNUMBER('Corrected energy balance step 1'!AH70),'Corrected energy balance step 1'!AH70,0)</f>
        <v>0</v>
      </c>
      <c r="AI70" s="173">
        <f>IF(ISNUMBER('Corrected energy balance step 1'!AI70),'Corrected energy balance step 1'!AI70,0)</f>
        <v>0</v>
      </c>
      <c r="AJ70" s="173">
        <f>IF(ISNUMBER('Corrected energy balance step 1'!AJ70),'Corrected energy balance step 1'!AJ70,0)</f>
        <v>0</v>
      </c>
      <c r="AK70" s="173">
        <f>IF(ISNUMBER('Corrected energy balance step 1'!AK70),'Corrected energy balance step 1'!AK70,0)</f>
        <v>0</v>
      </c>
      <c r="AL70" s="173">
        <f>IF(ISNUMBER('Corrected energy balance step 1'!AL70),'Corrected energy balance step 1'!AL70,0)</f>
        <v>0</v>
      </c>
      <c r="AM70" s="173">
        <f>IF(ISNUMBER('Corrected energy balance step 1'!AM70),'Corrected energy balance step 1'!AM70,0)</f>
        <v>0</v>
      </c>
      <c r="AN70" s="173">
        <f>IF(ISNUMBER('Corrected energy balance step 1'!AN70),'Corrected energy balance step 1'!AN70,0)</f>
        <v>0</v>
      </c>
      <c r="AO70" s="173">
        <f>IF(ISNUMBER('Corrected energy balance step 1'!AO70),'Corrected energy balance step 1'!AO70,0)</f>
        <v>0</v>
      </c>
      <c r="AP70" s="173">
        <f>IF(ISNUMBER('Corrected energy balance step 1'!AP70),'Corrected energy balance step 1'!AP70,0)</f>
        <v>0</v>
      </c>
      <c r="AQ70" s="173">
        <f>IF(ISNUMBER('Corrected energy balance step 1'!AQ70),'Corrected energy balance step 1'!AQ70,0)</f>
        <v>0</v>
      </c>
      <c r="AR70" s="173">
        <f>IF(ISNUMBER('Corrected energy balance step 1'!AR70),'Corrected energy balance step 1'!AR70,0)</f>
        <v>0</v>
      </c>
      <c r="AS70" s="173">
        <f>IF(ISNUMBER('Corrected energy balance step 1'!AS70),'Corrected energy balance step 1'!AS70,0)</f>
        <v>0</v>
      </c>
      <c r="AT70" s="173">
        <f>IF(ISNUMBER('Corrected energy balance step 1'!AT70),'Corrected energy balance step 1'!AT70,0)</f>
        <v>0</v>
      </c>
      <c r="AU70" s="173">
        <f>IF(ISNUMBER('Corrected energy balance step 1'!AU70),'Corrected energy balance step 1'!AU70,0)</f>
        <v>0</v>
      </c>
      <c r="AV70" s="173">
        <f>IF(ISNUMBER('Corrected energy balance step 1'!AV70),'Corrected energy balance step 1'!AV70,0)</f>
        <v>0</v>
      </c>
      <c r="AW70" s="173">
        <f>IF(ISNUMBER('Corrected energy balance step 1'!AW70),'Corrected energy balance step 1'!AW70,0)</f>
        <v>0</v>
      </c>
      <c r="AX70" s="173">
        <f>IF(ISNUMBER('Corrected energy balance step 1'!AX70),'Corrected energy balance step 1'!AX70,0)</f>
        <v>0</v>
      </c>
      <c r="AY70" s="173">
        <f>IF(ISNUMBER('Corrected energy balance step 1'!AY70),'Corrected energy balance step 1'!AY70,0)</f>
        <v>0</v>
      </c>
      <c r="AZ70" s="173">
        <f>IF(ISNUMBER('Corrected energy balance step 1'!AZ70),'Corrected energy balance step 1'!AZ70,0)</f>
        <v>0</v>
      </c>
      <c r="BA70" s="173">
        <f>IF(ISNUMBER('Corrected energy balance step 1'!BA70),'Corrected energy balance step 1'!BA70,0)</f>
        <v>0</v>
      </c>
      <c r="BB70" s="173">
        <f>IF(ISNUMBER('Corrected energy balance step 1'!BB70),'Corrected energy balance step 1'!BB70,0)</f>
        <v>0</v>
      </c>
      <c r="BC70" s="173">
        <f>IF(ISNUMBER('Corrected energy balance step 1'!BC70),'Corrected energy balance step 1'!BC70,0)</f>
        <v>0</v>
      </c>
      <c r="BD70" s="173">
        <f>IF(ISNUMBER('Corrected energy balance step 1'!BD70),'Corrected energy balance step 1'!BD70,0)</f>
        <v>0</v>
      </c>
      <c r="BE70" s="173">
        <f>IF(ISNUMBER('Corrected energy balance step 1'!BE70),'Corrected energy balance step 1'!BE70,0)</f>
        <v>0</v>
      </c>
      <c r="BF70" s="173">
        <f>IF(ISNUMBER('Corrected energy balance step 1'!BF70),'Corrected energy balance step 1'!BF70,0)</f>
        <v>0</v>
      </c>
      <c r="BG70" s="173">
        <f>IF(ISNUMBER('Corrected energy balance step 1'!BG70),'Corrected energy balance step 1'!BG70,0)</f>
        <v>0</v>
      </c>
      <c r="BH70" s="173">
        <f>IF(ISNUMBER('Corrected energy balance step 1'!BH70),'Corrected energy balance step 1'!BH70,0)</f>
        <v>0</v>
      </c>
      <c r="BI70" s="173">
        <f>IF(ISNUMBER('Corrected energy balance step 1'!BI70),'Corrected energy balance step 1'!BI70,0)</f>
        <v>0</v>
      </c>
      <c r="BJ70" s="173">
        <f>IF(ISNUMBER('Corrected energy balance step 1'!BJ70),'Corrected energy balance step 1'!BJ70,0)</f>
        <v>0</v>
      </c>
      <c r="BK70" s="173">
        <f>IF(ISNUMBER('Corrected energy balance step 1'!BK70),'Corrected energy balance step 1'!BK70,0)</f>
        <v>0</v>
      </c>
      <c r="BL70" s="173">
        <f>IF(ISNUMBER('Corrected energy balance step 1'!BL70),'Corrected energy balance step 1'!BL70,0)</f>
        <v>0</v>
      </c>
      <c r="BM70" s="173">
        <f>IF(ISNUMBER('Corrected energy balance step 1'!BM70),'Corrected energy balance step 1'!BM70,0)</f>
        <v>0</v>
      </c>
      <c r="BN70" s="171">
        <f t="shared" si="60"/>
        <v>0</v>
      </c>
      <c r="BO70" s="177">
        <f>'Corrected energy balance step 1'!BO70</f>
        <v>0</v>
      </c>
    </row>
    <row r="71" spans="2:67">
      <c r="B71" s="36" t="s">
        <v>105</v>
      </c>
      <c r="C71" s="173">
        <f>IF(ISNUMBER('Corrected energy balance step 1'!C71),'Corrected energy balance step 1'!C71,0)</f>
        <v>0</v>
      </c>
      <c r="D71" s="173">
        <f>IF(ISNUMBER('Corrected energy balance step 1'!D71),'Corrected energy balance step 1'!D71,0)</f>
        <v>0</v>
      </c>
      <c r="E71" s="173">
        <f>IF(ISNUMBER('Corrected energy balance step 1'!E71),'Corrected energy balance step 1'!E71,0)</f>
        <v>0</v>
      </c>
      <c r="F71" s="173">
        <f>IF(ISNUMBER('Corrected energy balance step 1'!F71),'Corrected energy balance step 1'!F71,0)</f>
        <v>0</v>
      </c>
      <c r="G71" s="173">
        <f>IF(ISNUMBER('Corrected energy balance step 1'!G71),'Corrected energy balance step 1'!G71,0)</f>
        <v>0</v>
      </c>
      <c r="H71" s="173">
        <f>IF(ISNUMBER('Corrected energy balance step 1'!H71),'Corrected energy balance step 1'!H71,0)</f>
        <v>0</v>
      </c>
      <c r="I71" s="173">
        <f>IF(ISNUMBER('Corrected energy balance step 1'!I71),'Corrected energy balance step 1'!I71,0)</f>
        <v>0</v>
      </c>
      <c r="J71" s="173">
        <f>IF(ISNUMBER('Corrected energy balance step 1'!J71),'Corrected energy balance step 1'!J71,0)</f>
        <v>0</v>
      </c>
      <c r="K71" s="173">
        <f>IF(ISNUMBER('Corrected energy balance step 1'!K71),'Corrected energy balance step 1'!K71,0)</f>
        <v>0</v>
      </c>
      <c r="L71" s="173">
        <f>IF(ISNUMBER('Corrected energy balance step 1'!L71),'Corrected energy balance step 1'!L71,0)</f>
        <v>0</v>
      </c>
      <c r="M71" s="173">
        <f>IF(ISNUMBER('Corrected energy balance step 1'!M71),'Corrected energy balance step 1'!M71,0)</f>
        <v>0</v>
      </c>
      <c r="N71" s="173">
        <f>IF(ISNUMBER('Corrected energy balance step 1'!N71),'Corrected energy balance step 1'!N71,0)</f>
        <v>0</v>
      </c>
      <c r="O71" s="173">
        <f>IF(ISNUMBER('Corrected energy balance step 1'!O71),'Corrected energy balance step 1'!O71,0)</f>
        <v>0</v>
      </c>
      <c r="P71" s="173">
        <f>IF(ISNUMBER('Corrected energy balance step 1'!P71),'Corrected energy balance step 1'!P71,0)</f>
        <v>0</v>
      </c>
      <c r="Q71" s="173">
        <f>IF(ISNUMBER('Corrected energy balance step 1'!Q71),'Corrected energy balance step 1'!Q71,0)</f>
        <v>0</v>
      </c>
      <c r="R71" s="173">
        <f>IF(ISNUMBER('Corrected energy balance step 1'!R71),'Corrected energy balance step 1'!R71,0)</f>
        <v>0</v>
      </c>
      <c r="S71" s="173">
        <f>IF(ISNUMBER('Corrected energy balance step 1'!S71),'Corrected energy balance step 1'!S71,0)</f>
        <v>0</v>
      </c>
      <c r="T71" s="173">
        <f>IF(ISNUMBER('Corrected energy balance step 1'!T71),'Corrected energy balance step 1'!T71,0)</f>
        <v>0</v>
      </c>
      <c r="U71" s="173">
        <f>IF(ISNUMBER('Corrected energy balance step 1'!U71),'Corrected energy balance step 1'!U71,0)</f>
        <v>0</v>
      </c>
      <c r="V71" s="173">
        <f>IF(ISNUMBER('Corrected energy balance step 1'!V71),'Corrected energy balance step 1'!V71,0)</f>
        <v>0</v>
      </c>
      <c r="W71" s="173">
        <f>IF(ISNUMBER('Corrected energy balance step 1'!W71),'Corrected energy balance step 1'!W71,0)</f>
        <v>0</v>
      </c>
      <c r="X71" s="173">
        <f>IF(ISNUMBER('Corrected energy balance step 1'!X71),'Corrected energy balance step 1'!X71,0)</f>
        <v>0</v>
      </c>
      <c r="Y71" s="173">
        <f>IF(ISNUMBER('Corrected energy balance step 1'!Y71),'Corrected energy balance step 1'!Y71,0)</f>
        <v>0</v>
      </c>
      <c r="Z71" s="173">
        <f>IF(ISNUMBER('Corrected energy balance step 1'!Z71),'Corrected energy balance step 1'!Z71,0)</f>
        <v>0</v>
      </c>
      <c r="AA71" s="173">
        <f>IF(ISNUMBER('Corrected energy balance step 1'!AA71),'Corrected energy balance step 1'!AA71,0)</f>
        <v>0</v>
      </c>
      <c r="AB71" s="173">
        <f>IF(ISNUMBER('Corrected energy balance step 1'!AB71),'Corrected energy balance step 1'!AB71,0)</f>
        <v>0</v>
      </c>
      <c r="AC71" s="173">
        <f>IF(ISNUMBER('Corrected energy balance step 1'!AC71),'Corrected energy balance step 1'!AC71,0)</f>
        <v>0</v>
      </c>
      <c r="AD71" s="173">
        <f>IF(ISNUMBER('Corrected energy balance step 1'!AD71),'Corrected energy balance step 1'!AD71,0)</f>
        <v>0</v>
      </c>
      <c r="AE71" s="173">
        <f>IF(ISNUMBER('Corrected energy balance step 1'!AE71),'Corrected energy balance step 1'!AE71,0)</f>
        <v>0</v>
      </c>
      <c r="AF71" s="173">
        <f>IF(ISNUMBER('Corrected energy balance step 1'!AF71),'Corrected energy balance step 1'!AF71,0)</f>
        <v>0</v>
      </c>
      <c r="AG71" s="173">
        <f>IF(ISNUMBER('Corrected energy balance step 1'!AG71),'Corrected energy balance step 1'!AG71,0)</f>
        <v>0</v>
      </c>
      <c r="AH71" s="173">
        <f>IF(ISNUMBER('Corrected energy balance step 1'!AH71),'Corrected energy balance step 1'!AH71,0)</f>
        <v>0</v>
      </c>
      <c r="AI71" s="173">
        <f>IF(ISNUMBER('Corrected energy balance step 1'!AI71),'Corrected energy balance step 1'!AI71,0)</f>
        <v>0</v>
      </c>
      <c r="AJ71" s="173">
        <f>IF(ISNUMBER('Corrected energy balance step 1'!AJ71),'Corrected energy balance step 1'!AJ71,0)</f>
        <v>0</v>
      </c>
      <c r="AK71" s="173">
        <f>IF(ISNUMBER('Corrected energy balance step 1'!AK71),'Corrected energy balance step 1'!AK71,0)</f>
        <v>0</v>
      </c>
      <c r="AL71" s="173">
        <f>IF(ISNUMBER('Corrected energy balance step 1'!AL71),'Corrected energy balance step 1'!AL71,0)</f>
        <v>0</v>
      </c>
      <c r="AM71" s="173">
        <f>IF(ISNUMBER('Corrected energy balance step 1'!AM71),'Corrected energy balance step 1'!AM71,0)</f>
        <v>0</v>
      </c>
      <c r="AN71" s="173">
        <f>IF(ISNUMBER('Corrected energy balance step 1'!AN71),'Corrected energy balance step 1'!AN71,0)</f>
        <v>0</v>
      </c>
      <c r="AO71" s="173">
        <f>IF(ISNUMBER('Corrected energy balance step 1'!AO71),'Corrected energy balance step 1'!AO71,0)</f>
        <v>0</v>
      </c>
      <c r="AP71" s="173">
        <f>IF(ISNUMBER('Corrected energy balance step 1'!AP71),'Corrected energy balance step 1'!AP71,0)</f>
        <v>0</v>
      </c>
      <c r="AQ71" s="173">
        <f>IF(ISNUMBER('Corrected energy balance step 1'!AQ71),'Corrected energy balance step 1'!AQ71,0)</f>
        <v>0</v>
      </c>
      <c r="AR71" s="173">
        <f>IF(ISNUMBER('Corrected energy balance step 1'!AR71),'Corrected energy balance step 1'!AR71,0)</f>
        <v>0</v>
      </c>
      <c r="AS71" s="173">
        <f>IF(ISNUMBER('Corrected energy balance step 1'!AS71),'Corrected energy balance step 1'!AS71,0)</f>
        <v>0</v>
      </c>
      <c r="AT71" s="173">
        <f>IF(ISNUMBER('Corrected energy balance step 1'!AT71),'Corrected energy balance step 1'!AT71,0)</f>
        <v>0</v>
      </c>
      <c r="AU71" s="173">
        <f>IF(ISNUMBER('Corrected energy balance step 1'!AU71),'Corrected energy balance step 1'!AU71,0)</f>
        <v>0</v>
      </c>
      <c r="AV71" s="173">
        <f>IF(ISNUMBER('Corrected energy balance step 1'!AV71),'Corrected energy balance step 1'!AV71,0)</f>
        <v>0</v>
      </c>
      <c r="AW71" s="173">
        <f>IF(ISNUMBER('Corrected energy balance step 1'!AW71),'Corrected energy balance step 1'!AW71,0)</f>
        <v>0</v>
      </c>
      <c r="AX71" s="173">
        <f>IF(ISNUMBER('Corrected energy balance step 1'!AX71),'Corrected energy balance step 1'!AX71,0)</f>
        <v>0</v>
      </c>
      <c r="AY71" s="173">
        <f>IF(ISNUMBER('Corrected energy balance step 1'!AY71),'Corrected energy balance step 1'!AY71,0)</f>
        <v>0</v>
      </c>
      <c r="AZ71" s="173">
        <f>IF(ISNUMBER('Corrected energy balance step 1'!AZ71),'Corrected energy balance step 1'!AZ71,0)</f>
        <v>0</v>
      </c>
      <c r="BA71" s="173">
        <f>IF(ISNUMBER('Corrected energy balance step 1'!BA71),'Corrected energy balance step 1'!BA71,0)</f>
        <v>0</v>
      </c>
      <c r="BB71" s="173">
        <f>IF(ISNUMBER('Corrected energy balance step 1'!BB71),'Corrected energy balance step 1'!BB71,0)</f>
        <v>0</v>
      </c>
      <c r="BC71" s="173">
        <f>IF(ISNUMBER('Corrected energy balance step 1'!BC71),'Corrected energy balance step 1'!BC71,0)</f>
        <v>0</v>
      </c>
      <c r="BD71" s="173">
        <f>IF(ISNUMBER('Corrected energy balance step 1'!BD71),'Corrected energy balance step 1'!BD71,0)</f>
        <v>0</v>
      </c>
      <c r="BE71" s="173">
        <f>IF(ISNUMBER('Corrected energy balance step 1'!BE71),'Corrected energy balance step 1'!BE71,0)</f>
        <v>0</v>
      </c>
      <c r="BF71" s="173">
        <f>IF(ISNUMBER('Corrected energy balance step 1'!BF71),'Corrected energy balance step 1'!BF71,0)</f>
        <v>0</v>
      </c>
      <c r="BG71" s="173">
        <f>IF(ISNUMBER('Corrected energy balance step 1'!BG71),'Corrected energy balance step 1'!BG71,0)</f>
        <v>0</v>
      </c>
      <c r="BH71" s="173">
        <f>IF(ISNUMBER('Corrected energy balance step 1'!BH71),'Corrected energy balance step 1'!BH71,0)</f>
        <v>0</v>
      </c>
      <c r="BI71" s="173">
        <f>IF(ISNUMBER('Corrected energy balance step 1'!BI71),'Corrected energy balance step 1'!BI71,0)</f>
        <v>0</v>
      </c>
      <c r="BJ71" s="173">
        <f>IF(ISNUMBER('Corrected energy balance step 1'!BJ71),'Corrected energy balance step 1'!BJ71,0)</f>
        <v>0</v>
      </c>
      <c r="BK71" s="173">
        <f>IF(ISNUMBER('Corrected energy balance step 1'!BK71),'Corrected energy balance step 1'!BK71,0)</f>
        <v>0</v>
      </c>
      <c r="BL71" s="173">
        <f>IF(ISNUMBER('Corrected energy balance step 1'!BL71),'Corrected energy balance step 1'!BL71,0)</f>
        <v>0</v>
      </c>
      <c r="BM71" s="173">
        <f>IF(ISNUMBER('Corrected energy balance step 1'!BM71),'Corrected energy balance step 1'!BM71,0)</f>
        <v>0</v>
      </c>
      <c r="BN71" s="171">
        <f t="shared" si="60"/>
        <v>0</v>
      </c>
      <c r="BO71" s="177">
        <f>'Corrected energy balance step 1'!BO71</f>
        <v>0</v>
      </c>
    </row>
    <row r="72" spans="2:67">
      <c r="B72" s="36" t="s">
        <v>106</v>
      </c>
      <c r="C72" s="173">
        <f>IF(ISNUMBER('Corrected energy balance step 1'!C72),'Corrected energy balance step 1'!C72,0)</f>
        <v>0</v>
      </c>
      <c r="D72" s="173">
        <f>IF(ISNUMBER('Corrected energy balance step 1'!D72),'Corrected energy balance step 1'!D72,0)</f>
        <v>0</v>
      </c>
      <c r="E72" s="173">
        <f>IF(ISNUMBER('Corrected energy balance step 1'!E72),'Corrected energy balance step 1'!E72,0)</f>
        <v>0</v>
      </c>
      <c r="F72" s="173">
        <f>IF(ISNUMBER('Corrected energy balance step 1'!F72),'Corrected energy balance step 1'!F72,0)</f>
        <v>0</v>
      </c>
      <c r="G72" s="173">
        <f>IF(ISNUMBER('Corrected energy balance step 1'!G72),'Corrected energy balance step 1'!G72,0)</f>
        <v>0</v>
      </c>
      <c r="H72" s="173">
        <f>IF(ISNUMBER('Corrected energy balance step 1'!H72),'Corrected energy balance step 1'!H72,0)</f>
        <v>0</v>
      </c>
      <c r="I72" s="173">
        <f>IF(ISNUMBER('Corrected energy balance step 1'!I72),'Corrected energy balance step 1'!I72,0)</f>
        <v>0</v>
      </c>
      <c r="J72" s="173">
        <f>IF(ISNUMBER('Corrected energy balance step 1'!J72),'Corrected energy balance step 1'!J72,0)</f>
        <v>0</v>
      </c>
      <c r="K72" s="173">
        <f>IF(ISNUMBER('Corrected energy balance step 1'!K72),'Corrected energy balance step 1'!K72,0)</f>
        <v>0</v>
      </c>
      <c r="L72" s="173">
        <f>IF(ISNUMBER('Corrected energy balance step 1'!L72),'Corrected energy balance step 1'!L72,0)</f>
        <v>0</v>
      </c>
      <c r="M72" s="173">
        <f>IF(ISNUMBER('Corrected energy balance step 1'!M72),'Corrected energy balance step 1'!M72,0)</f>
        <v>0</v>
      </c>
      <c r="N72" s="173">
        <f>IF(ISNUMBER('Corrected energy balance step 1'!N72),'Corrected energy balance step 1'!N72,0)</f>
        <v>0</v>
      </c>
      <c r="O72" s="173">
        <f>IF(ISNUMBER('Corrected energy balance step 1'!O72),'Corrected energy balance step 1'!O72,0)</f>
        <v>0</v>
      </c>
      <c r="P72" s="173">
        <f>IF(ISNUMBER('Corrected energy balance step 1'!P72),'Corrected energy balance step 1'!P72,0)</f>
        <v>0</v>
      </c>
      <c r="Q72" s="173">
        <f>IF(ISNUMBER('Corrected energy balance step 1'!Q72),'Corrected energy balance step 1'!Q72,0)</f>
        <v>0</v>
      </c>
      <c r="R72" s="173">
        <f>IF(ISNUMBER('Corrected energy balance step 1'!R72),'Corrected energy balance step 1'!R72,0)</f>
        <v>0</v>
      </c>
      <c r="S72" s="173">
        <f>IF(ISNUMBER('Corrected energy balance step 1'!S72),'Corrected energy balance step 1'!S72,0)</f>
        <v>0</v>
      </c>
      <c r="T72" s="173">
        <f>IF(ISNUMBER('Corrected energy balance step 1'!T72),'Corrected energy balance step 1'!T72,0)</f>
        <v>0</v>
      </c>
      <c r="U72" s="173">
        <f>IF(ISNUMBER('Corrected energy balance step 1'!U72),'Corrected energy balance step 1'!U72,0)</f>
        <v>0</v>
      </c>
      <c r="V72" s="173">
        <f>IF(ISNUMBER('Corrected energy balance step 1'!V72),'Corrected energy balance step 1'!V72,0)</f>
        <v>0</v>
      </c>
      <c r="W72" s="173">
        <f>IF(ISNUMBER('Corrected energy balance step 1'!W72),'Corrected energy balance step 1'!W72,0)</f>
        <v>0</v>
      </c>
      <c r="X72" s="173">
        <f>IF(ISNUMBER('Corrected energy balance step 1'!X72),'Corrected energy balance step 1'!X72,0)</f>
        <v>0</v>
      </c>
      <c r="Y72" s="173">
        <f>IF(ISNUMBER('Corrected energy balance step 1'!Y72),'Corrected energy balance step 1'!Y72,0)</f>
        <v>0</v>
      </c>
      <c r="Z72" s="173">
        <f>IF(ISNUMBER('Corrected energy balance step 1'!Z72),'Corrected energy balance step 1'!Z72,0)</f>
        <v>0</v>
      </c>
      <c r="AA72" s="173">
        <f>IF(ISNUMBER('Corrected energy balance step 1'!AA72),'Corrected energy balance step 1'!AA72,0)</f>
        <v>0</v>
      </c>
      <c r="AB72" s="173">
        <f>IF(ISNUMBER('Corrected energy balance step 1'!AB72),'Corrected energy balance step 1'!AB72,0)</f>
        <v>0</v>
      </c>
      <c r="AC72" s="173">
        <f>IF(ISNUMBER('Corrected energy balance step 1'!AC72),'Corrected energy balance step 1'!AC72,0)</f>
        <v>0</v>
      </c>
      <c r="AD72" s="173">
        <f>IF(ISNUMBER('Corrected energy balance step 1'!AD72),'Corrected energy balance step 1'!AD72,0)</f>
        <v>0</v>
      </c>
      <c r="AE72" s="173">
        <f>IF(ISNUMBER('Corrected energy balance step 1'!AE72),'Corrected energy balance step 1'!AE72,0)</f>
        <v>0</v>
      </c>
      <c r="AF72" s="173">
        <f>IF(ISNUMBER('Corrected energy balance step 1'!AF72),'Corrected energy balance step 1'!AF72,0)</f>
        <v>0</v>
      </c>
      <c r="AG72" s="173">
        <f>IF(ISNUMBER('Corrected energy balance step 1'!AG72),'Corrected energy balance step 1'!AG72,0)</f>
        <v>0</v>
      </c>
      <c r="AH72" s="173">
        <f>IF(ISNUMBER('Corrected energy balance step 1'!AH72),'Corrected energy balance step 1'!AH72,0)</f>
        <v>0</v>
      </c>
      <c r="AI72" s="173">
        <f>IF(ISNUMBER('Corrected energy balance step 1'!AI72),'Corrected energy balance step 1'!AI72,0)</f>
        <v>0</v>
      </c>
      <c r="AJ72" s="173">
        <f>IF(ISNUMBER('Corrected energy balance step 1'!AJ72),'Corrected energy balance step 1'!AJ72,0)</f>
        <v>0</v>
      </c>
      <c r="AK72" s="173">
        <f>IF(ISNUMBER('Corrected energy balance step 1'!AK72),'Corrected energy balance step 1'!AK72,0)</f>
        <v>0</v>
      </c>
      <c r="AL72" s="173">
        <f>IF(ISNUMBER('Corrected energy balance step 1'!AL72),'Corrected energy balance step 1'!AL72,0)</f>
        <v>0</v>
      </c>
      <c r="AM72" s="173">
        <f>IF(ISNUMBER('Corrected energy balance step 1'!AM72),'Corrected energy balance step 1'!AM72,0)</f>
        <v>0</v>
      </c>
      <c r="AN72" s="173">
        <f>IF(ISNUMBER('Corrected energy balance step 1'!AN72),'Corrected energy balance step 1'!AN72,0)</f>
        <v>0</v>
      </c>
      <c r="AO72" s="173">
        <f>IF(ISNUMBER('Corrected energy balance step 1'!AO72),'Corrected energy balance step 1'!AO72,0)</f>
        <v>0</v>
      </c>
      <c r="AP72" s="173">
        <f>IF(ISNUMBER('Corrected energy balance step 1'!AP72),'Corrected energy balance step 1'!AP72,0)</f>
        <v>0</v>
      </c>
      <c r="AQ72" s="173">
        <f>IF(ISNUMBER('Corrected energy balance step 1'!AQ72),'Corrected energy balance step 1'!AQ72,0)</f>
        <v>0</v>
      </c>
      <c r="AR72" s="173">
        <f>IF(ISNUMBER('Corrected energy balance step 1'!AR72),'Corrected energy balance step 1'!AR72,0)</f>
        <v>0</v>
      </c>
      <c r="AS72" s="173">
        <f>IF(ISNUMBER('Corrected energy balance step 1'!AS72),'Corrected energy balance step 1'!AS72,0)</f>
        <v>0</v>
      </c>
      <c r="AT72" s="173">
        <f>IF(ISNUMBER('Corrected energy balance step 1'!AT72),'Corrected energy balance step 1'!AT72,0)</f>
        <v>0</v>
      </c>
      <c r="AU72" s="173">
        <f>IF(ISNUMBER('Corrected energy balance step 1'!AU72),'Corrected energy balance step 1'!AU72,0)</f>
        <v>0</v>
      </c>
      <c r="AV72" s="173">
        <f>IF(ISNUMBER('Corrected energy balance step 1'!AV72),'Corrected energy balance step 1'!AV72,0)</f>
        <v>0</v>
      </c>
      <c r="AW72" s="173">
        <f>IF(ISNUMBER('Corrected energy balance step 1'!AW72),'Corrected energy balance step 1'!AW72,0)</f>
        <v>0</v>
      </c>
      <c r="AX72" s="173">
        <f>IF(ISNUMBER('Corrected energy balance step 1'!AX72),'Corrected energy balance step 1'!AX72,0)</f>
        <v>0</v>
      </c>
      <c r="AY72" s="173">
        <f>IF(ISNUMBER('Corrected energy balance step 1'!AY72),'Corrected energy balance step 1'!AY72,0)</f>
        <v>0</v>
      </c>
      <c r="AZ72" s="173">
        <f>IF(ISNUMBER('Corrected energy balance step 1'!AZ72),'Corrected energy balance step 1'!AZ72,0)</f>
        <v>0</v>
      </c>
      <c r="BA72" s="173">
        <f>IF(ISNUMBER('Corrected energy balance step 1'!BA72),'Corrected energy balance step 1'!BA72,0)</f>
        <v>0</v>
      </c>
      <c r="BB72" s="173">
        <f>IF(ISNUMBER('Corrected energy balance step 1'!BB72),'Corrected energy balance step 1'!BB72,0)</f>
        <v>0</v>
      </c>
      <c r="BC72" s="173">
        <f>IF(ISNUMBER('Corrected energy balance step 1'!BC72),'Corrected energy balance step 1'!BC72,0)</f>
        <v>0</v>
      </c>
      <c r="BD72" s="173">
        <f>IF(ISNUMBER('Corrected energy balance step 1'!BD72),'Corrected energy balance step 1'!BD72,0)</f>
        <v>0</v>
      </c>
      <c r="BE72" s="173">
        <f>IF(ISNUMBER('Corrected energy balance step 1'!BE72),'Corrected energy balance step 1'!BE72,0)</f>
        <v>0</v>
      </c>
      <c r="BF72" s="173">
        <f>IF(ISNUMBER('Corrected energy balance step 1'!BF72),'Corrected energy balance step 1'!BF72,0)</f>
        <v>0</v>
      </c>
      <c r="BG72" s="173">
        <f>IF(ISNUMBER('Corrected energy balance step 1'!BG72),'Corrected energy balance step 1'!BG72,0)</f>
        <v>0</v>
      </c>
      <c r="BH72" s="173">
        <f>IF(ISNUMBER('Corrected energy balance step 1'!BH72),'Corrected energy balance step 1'!BH72,0)</f>
        <v>0</v>
      </c>
      <c r="BI72" s="173">
        <f>IF(ISNUMBER('Corrected energy balance step 1'!BI72),'Corrected energy balance step 1'!BI72,0)</f>
        <v>0</v>
      </c>
      <c r="BJ72" s="173">
        <f>IF(ISNUMBER('Corrected energy balance step 1'!BJ72),'Corrected energy balance step 1'!BJ72,0)</f>
        <v>0</v>
      </c>
      <c r="BK72" s="173">
        <f>IF(ISNUMBER('Corrected energy balance step 1'!BK72),'Corrected energy balance step 1'!BK72,0)</f>
        <v>0</v>
      </c>
      <c r="BL72" s="173">
        <f>IF(ISNUMBER('Corrected energy balance step 1'!BL72),'Corrected energy balance step 1'!BL72,0)</f>
        <v>0</v>
      </c>
      <c r="BM72" s="173">
        <f>IF(ISNUMBER('Corrected energy balance step 1'!BM72),'Corrected energy balance step 1'!BM72,0)</f>
        <v>0</v>
      </c>
      <c r="BN72" s="171">
        <f t="shared" si="60"/>
        <v>0</v>
      </c>
      <c r="BO72" s="177">
        <f>'Corrected energy balance step 1'!BO72</f>
        <v>0</v>
      </c>
    </row>
    <row r="73" spans="2:67" ht="17" thickBot="1">
      <c r="B73" s="36" t="s">
        <v>107</v>
      </c>
      <c r="C73" s="173">
        <f>IF(ISNUMBER('Corrected energy balance step 1'!C73),'Corrected energy balance step 1'!C73,0)</f>
        <v>0</v>
      </c>
      <c r="D73" s="173">
        <f>IF(ISNUMBER('Corrected energy balance step 1'!D73),'Corrected energy balance step 1'!D73,0)</f>
        <v>0</v>
      </c>
      <c r="E73" s="173">
        <f>IF(ISNUMBER('Corrected energy balance step 1'!E73),'Corrected energy balance step 1'!E73,0)</f>
        <v>0</v>
      </c>
      <c r="F73" s="173">
        <f>IF(ISNUMBER('Corrected energy balance step 1'!F73),'Corrected energy balance step 1'!F73,0)</f>
        <v>0</v>
      </c>
      <c r="G73" s="173">
        <f>IF(ISNUMBER('Corrected energy balance step 1'!G73),'Corrected energy balance step 1'!G73,0)</f>
        <v>0</v>
      </c>
      <c r="H73" s="173">
        <f>IF(ISNUMBER('Corrected energy balance step 1'!H73),'Corrected energy balance step 1'!H73,0)</f>
        <v>0</v>
      </c>
      <c r="I73" s="173">
        <f>IF(ISNUMBER('Corrected energy balance step 1'!I73),'Corrected energy balance step 1'!I73,0)</f>
        <v>0</v>
      </c>
      <c r="J73" s="173">
        <f>IF(ISNUMBER('Corrected energy balance step 1'!J73),'Corrected energy balance step 1'!J73,0)</f>
        <v>0</v>
      </c>
      <c r="K73" s="173">
        <f>IF(ISNUMBER('Corrected energy balance step 1'!K73),'Corrected energy balance step 1'!K73,0)</f>
        <v>0</v>
      </c>
      <c r="L73" s="173">
        <f>IF(ISNUMBER('Corrected energy balance step 1'!L73),'Corrected energy balance step 1'!L73,0)</f>
        <v>0</v>
      </c>
      <c r="M73" s="173">
        <f>IF(ISNUMBER('Corrected energy balance step 1'!M73),'Corrected energy balance step 1'!M73,0)</f>
        <v>0</v>
      </c>
      <c r="N73" s="173">
        <f>IF(ISNUMBER('Corrected energy balance step 1'!N73),'Corrected energy balance step 1'!N73,0)</f>
        <v>0</v>
      </c>
      <c r="O73" s="173">
        <f>IF(ISNUMBER('Corrected energy balance step 1'!O73),'Corrected energy balance step 1'!O73,0)</f>
        <v>0</v>
      </c>
      <c r="P73" s="173">
        <f>IF(ISNUMBER('Corrected energy balance step 1'!P73),'Corrected energy balance step 1'!P73,0)</f>
        <v>0</v>
      </c>
      <c r="Q73" s="173">
        <f>IF(ISNUMBER('Corrected energy balance step 1'!Q73),'Corrected energy balance step 1'!Q73,0)</f>
        <v>0</v>
      </c>
      <c r="R73" s="173">
        <f>IF(ISNUMBER('Corrected energy balance step 1'!R73),'Corrected energy balance step 1'!R73,0)</f>
        <v>0</v>
      </c>
      <c r="S73" s="173">
        <f>IF(ISNUMBER('Corrected energy balance step 1'!S73),'Corrected energy balance step 1'!S73,0)</f>
        <v>0</v>
      </c>
      <c r="T73" s="173">
        <f>IF(ISNUMBER('Corrected energy balance step 1'!T73),'Corrected energy balance step 1'!T73,0)</f>
        <v>0</v>
      </c>
      <c r="U73" s="173">
        <f>IF(ISNUMBER('Corrected energy balance step 1'!U73),'Corrected energy balance step 1'!U73,0)</f>
        <v>0</v>
      </c>
      <c r="V73" s="173">
        <f>IF(ISNUMBER('Corrected energy balance step 1'!V73),'Corrected energy balance step 1'!V73,0)</f>
        <v>0</v>
      </c>
      <c r="W73" s="173">
        <f>IF(ISNUMBER('Corrected energy balance step 1'!W73),'Corrected energy balance step 1'!W73,0)</f>
        <v>0</v>
      </c>
      <c r="X73" s="173">
        <f>IF(ISNUMBER('Corrected energy balance step 1'!X73),'Corrected energy balance step 1'!X73,0)</f>
        <v>0</v>
      </c>
      <c r="Y73" s="173">
        <f>IF(ISNUMBER('Corrected energy balance step 1'!Y73),'Corrected energy balance step 1'!Y73,0)</f>
        <v>0</v>
      </c>
      <c r="Z73" s="173">
        <f>IF(ISNUMBER('Corrected energy balance step 1'!Z73),'Corrected energy balance step 1'!Z73,0)</f>
        <v>0</v>
      </c>
      <c r="AA73" s="173">
        <f>IF(ISNUMBER('Corrected energy balance step 1'!AA73),'Corrected energy balance step 1'!AA73,0)</f>
        <v>0</v>
      </c>
      <c r="AB73" s="173">
        <f>IF(ISNUMBER('Corrected energy balance step 1'!AB73),'Corrected energy balance step 1'!AB73,0)</f>
        <v>0</v>
      </c>
      <c r="AC73" s="173">
        <f>IF(ISNUMBER('Corrected energy balance step 1'!AC73),'Corrected energy balance step 1'!AC73,0)</f>
        <v>0</v>
      </c>
      <c r="AD73" s="173">
        <f>IF(ISNUMBER('Corrected energy balance step 1'!AD73),'Corrected energy balance step 1'!AD73,0)</f>
        <v>0</v>
      </c>
      <c r="AE73" s="173">
        <f>IF(ISNUMBER('Corrected energy balance step 1'!AE73),'Corrected energy balance step 1'!AE73,0)</f>
        <v>0</v>
      </c>
      <c r="AF73" s="173">
        <f>IF(ISNUMBER('Corrected energy balance step 1'!AF73),'Corrected energy balance step 1'!AF73,0)</f>
        <v>0</v>
      </c>
      <c r="AG73" s="173">
        <f>IF(ISNUMBER('Corrected energy balance step 1'!AG73),'Corrected energy balance step 1'!AG73,0)</f>
        <v>0</v>
      </c>
      <c r="AH73" s="173">
        <f>IF(ISNUMBER('Corrected energy balance step 1'!AH73),'Corrected energy balance step 1'!AH73,0)</f>
        <v>0</v>
      </c>
      <c r="AI73" s="173">
        <f>IF(ISNUMBER('Corrected energy balance step 1'!AI73),'Corrected energy balance step 1'!AI73,0)</f>
        <v>0</v>
      </c>
      <c r="AJ73" s="173">
        <f>IF(ISNUMBER('Corrected energy balance step 1'!AJ73),'Corrected energy balance step 1'!AJ73,0)</f>
        <v>0</v>
      </c>
      <c r="AK73" s="173">
        <f>IF(ISNUMBER('Corrected energy balance step 1'!AK73),'Corrected energy balance step 1'!AK73,0)</f>
        <v>0</v>
      </c>
      <c r="AL73" s="173">
        <f>IF(ISNUMBER('Corrected energy balance step 1'!AL73),'Corrected energy balance step 1'!AL73,0)</f>
        <v>0</v>
      </c>
      <c r="AM73" s="173">
        <f>IF(ISNUMBER('Corrected energy balance step 1'!AM73),'Corrected energy balance step 1'!AM73,0)</f>
        <v>0</v>
      </c>
      <c r="AN73" s="173">
        <f>IF(ISNUMBER('Corrected energy balance step 1'!AN73),'Corrected energy balance step 1'!AN73,0)</f>
        <v>0</v>
      </c>
      <c r="AO73" s="173">
        <f>IF(ISNUMBER('Corrected energy balance step 1'!AO73),'Corrected energy balance step 1'!AO73,0)</f>
        <v>0</v>
      </c>
      <c r="AP73" s="173">
        <f>IF(ISNUMBER('Corrected energy balance step 1'!AP73),'Corrected energy balance step 1'!AP73,0)</f>
        <v>0</v>
      </c>
      <c r="AQ73" s="173">
        <f>IF(ISNUMBER('Corrected energy balance step 1'!AQ73),'Corrected energy balance step 1'!AQ73,0)</f>
        <v>0</v>
      </c>
      <c r="AR73" s="173">
        <f>IF(ISNUMBER('Corrected energy balance step 1'!AR73),'Corrected energy balance step 1'!AR73,0)</f>
        <v>0</v>
      </c>
      <c r="AS73" s="173">
        <f>IF(ISNUMBER('Corrected energy balance step 1'!AS73),'Corrected energy balance step 1'!AS73,0)</f>
        <v>0</v>
      </c>
      <c r="AT73" s="173">
        <f>IF(ISNUMBER('Corrected energy balance step 1'!AT73),'Corrected energy balance step 1'!AT73,0)</f>
        <v>0</v>
      </c>
      <c r="AU73" s="173">
        <f>IF(ISNUMBER('Corrected energy balance step 1'!AU73),'Corrected energy balance step 1'!AU73,0)</f>
        <v>0</v>
      </c>
      <c r="AV73" s="173">
        <f>IF(ISNUMBER('Corrected energy balance step 1'!AV73),'Corrected energy balance step 1'!AV73,0)</f>
        <v>0</v>
      </c>
      <c r="AW73" s="173">
        <f>IF(ISNUMBER('Corrected energy balance step 1'!AW73),'Corrected energy balance step 1'!AW73,0)</f>
        <v>0</v>
      </c>
      <c r="AX73" s="173">
        <f>IF(ISNUMBER('Corrected energy balance step 1'!AX73),'Corrected energy balance step 1'!AX73,0)</f>
        <v>0</v>
      </c>
      <c r="AY73" s="173">
        <f>IF(ISNUMBER('Corrected energy balance step 1'!AY73),'Corrected energy balance step 1'!AY73,0)</f>
        <v>0</v>
      </c>
      <c r="AZ73" s="173">
        <f>IF(ISNUMBER('Corrected energy balance step 1'!AZ73),'Corrected energy balance step 1'!AZ73,0)</f>
        <v>0</v>
      </c>
      <c r="BA73" s="173">
        <f>IF(ISNUMBER('Corrected energy balance step 1'!BA73),'Corrected energy balance step 1'!BA73,0)</f>
        <v>0</v>
      </c>
      <c r="BB73" s="173">
        <f>IF(ISNUMBER('Corrected energy balance step 1'!BB73),'Corrected energy balance step 1'!BB73,0)</f>
        <v>0</v>
      </c>
      <c r="BC73" s="173">
        <f>IF(ISNUMBER('Corrected energy balance step 1'!BC73),'Corrected energy balance step 1'!BC73,0)</f>
        <v>0</v>
      </c>
      <c r="BD73" s="173">
        <f>IF(ISNUMBER('Corrected energy balance step 1'!BD73),'Corrected energy balance step 1'!BD73,0)</f>
        <v>0</v>
      </c>
      <c r="BE73" s="173">
        <f>IF(ISNUMBER('Corrected energy balance step 1'!BE73),'Corrected energy balance step 1'!BE73,0)</f>
        <v>0</v>
      </c>
      <c r="BF73" s="173">
        <f>IF(ISNUMBER('Corrected energy balance step 1'!BF73),'Corrected energy balance step 1'!BF73,0)</f>
        <v>0</v>
      </c>
      <c r="BG73" s="173">
        <f>IF(ISNUMBER('Corrected energy balance step 1'!BG73),'Corrected energy balance step 1'!BG73,0)</f>
        <v>0</v>
      </c>
      <c r="BH73" s="173">
        <f>IF(ISNUMBER('Corrected energy balance step 1'!BH73),'Corrected energy balance step 1'!BH73,0)</f>
        <v>0</v>
      </c>
      <c r="BI73" s="173">
        <f>IF(ISNUMBER('Corrected energy balance step 1'!BI73),'Corrected energy balance step 1'!BI73,0)</f>
        <v>0</v>
      </c>
      <c r="BJ73" s="173">
        <f>IF(ISNUMBER('Corrected energy balance step 1'!BJ73),'Corrected energy balance step 1'!BJ73,0)</f>
        <v>0</v>
      </c>
      <c r="BK73" s="173">
        <f>IF(ISNUMBER('Corrected energy balance step 1'!BK73),'Corrected energy balance step 1'!BK73,0)</f>
        <v>0</v>
      </c>
      <c r="BL73" s="173">
        <f>IF(ISNUMBER('Corrected energy balance step 1'!BL73),'Corrected energy balance step 1'!BL73,0)</f>
        <v>0</v>
      </c>
      <c r="BM73" s="173">
        <f>IF(ISNUMBER('Corrected energy balance step 1'!BM73),'Corrected energy balance step 1'!BM73,0)</f>
        <v>0</v>
      </c>
      <c r="BN73" s="171">
        <f t="shared" si="60"/>
        <v>0</v>
      </c>
      <c r="BO73" s="177">
        <f>'Corrected energy balance step 1'!BO73</f>
        <v>0</v>
      </c>
    </row>
    <row r="74" spans="2:67" ht="17" thickBot="1">
      <c r="B74" s="44" t="s">
        <v>108</v>
      </c>
      <c r="C74" s="178">
        <f>SUM(C75:C80)</f>
        <v>0</v>
      </c>
      <c r="D74" s="178">
        <f t="shared" ref="D74:BM74" si="63">SUM(D75:D80)</f>
        <v>0</v>
      </c>
      <c r="E74" s="178">
        <f t="shared" si="63"/>
        <v>0</v>
      </c>
      <c r="F74" s="178">
        <f t="shared" si="63"/>
        <v>0</v>
      </c>
      <c r="G74" s="178">
        <f t="shared" si="63"/>
        <v>0</v>
      </c>
      <c r="H74" s="178">
        <f t="shared" si="63"/>
        <v>0</v>
      </c>
      <c r="I74" s="178">
        <f t="shared" si="63"/>
        <v>0</v>
      </c>
      <c r="J74" s="178">
        <f t="shared" si="63"/>
        <v>0</v>
      </c>
      <c r="K74" s="178">
        <f t="shared" si="63"/>
        <v>0</v>
      </c>
      <c r="L74" s="178">
        <f t="shared" si="63"/>
        <v>0</v>
      </c>
      <c r="M74" s="178">
        <f t="shared" si="63"/>
        <v>0</v>
      </c>
      <c r="N74" s="178">
        <f t="shared" si="63"/>
        <v>0</v>
      </c>
      <c r="O74" s="178">
        <f t="shared" si="63"/>
        <v>0</v>
      </c>
      <c r="P74" s="178">
        <f t="shared" si="63"/>
        <v>0</v>
      </c>
      <c r="Q74" s="178">
        <f t="shared" si="63"/>
        <v>0</v>
      </c>
      <c r="R74" s="178">
        <f t="shared" si="63"/>
        <v>0</v>
      </c>
      <c r="S74" s="178">
        <f t="shared" si="63"/>
        <v>0</v>
      </c>
      <c r="T74" s="178">
        <f t="shared" si="63"/>
        <v>0</v>
      </c>
      <c r="U74" s="178">
        <f t="shared" si="63"/>
        <v>0</v>
      </c>
      <c r="V74" s="178">
        <f t="shared" si="63"/>
        <v>0</v>
      </c>
      <c r="W74" s="178">
        <f t="shared" si="63"/>
        <v>0</v>
      </c>
      <c r="X74" s="178">
        <f t="shared" si="63"/>
        <v>0</v>
      </c>
      <c r="Y74" s="178">
        <f t="shared" si="63"/>
        <v>0</v>
      </c>
      <c r="Z74" s="178">
        <f t="shared" si="63"/>
        <v>0</v>
      </c>
      <c r="AA74" s="178">
        <f t="shared" si="63"/>
        <v>0</v>
      </c>
      <c r="AB74" s="178">
        <f t="shared" si="63"/>
        <v>0</v>
      </c>
      <c r="AC74" s="178">
        <f t="shared" si="63"/>
        <v>0</v>
      </c>
      <c r="AD74" s="178">
        <f t="shared" si="63"/>
        <v>0</v>
      </c>
      <c r="AE74" s="178">
        <f t="shared" si="63"/>
        <v>0</v>
      </c>
      <c r="AF74" s="178">
        <f t="shared" si="63"/>
        <v>0</v>
      </c>
      <c r="AG74" s="178">
        <f t="shared" si="63"/>
        <v>0</v>
      </c>
      <c r="AH74" s="178">
        <f t="shared" si="63"/>
        <v>0</v>
      </c>
      <c r="AI74" s="178">
        <f t="shared" si="63"/>
        <v>0</v>
      </c>
      <c r="AJ74" s="178">
        <f t="shared" si="63"/>
        <v>0</v>
      </c>
      <c r="AK74" s="178">
        <f t="shared" si="63"/>
        <v>0</v>
      </c>
      <c r="AL74" s="178">
        <f t="shared" si="63"/>
        <v>0</v>
      </c>
      <c r="AM74" s="178">
        <f t="shared" si="63"/>
        <v>0</v>
      </c>
      <c r="AN74" s="178">
        <f t="shared" si="63"/>
        <v>0</v>
      </c>
      <c r="AO74" s="178">
        <f t="shared" si="63"/>
        <v>0</v>
      </c>
      <c r="AP74" s="178">
        <f t="shared" si="63"/>
        <v>0</v>
      </c>
      <c r="AQ74" s="178">
        <f t="shared" si="63"/>
        <v>0</v>
      </c>
      <c r="AR74" s="178">
        <f t="shared" si="63"/>
        <v>0</v>
      </c>
      <c r="AS74" s="178">
        <f t="shared" si="63"/>
        <v>0</v>
      </c>
      <c r="AT74" s="178">
        <f t="shared" si="63"/>
        <v>0</v>
      </c>
      <c r="AU74" s="178">
        <f t="shared" si="63"/>
        <v>0</v>
      </c>
      <c r="AV74" s="178">
        <f t="shared" si="63"/>
        <v>0</v>
      </c>
      <c r="AW74" s="178">
        <f t="shared" si="63"/>
        <v>0</v>
      </c>
      <c r="AX74" s="178">
        <f t="shared" si="63"/>
        <v>0</v>
      </c>
      <c r="AY74" s="178">
        <f t="shared" si="63"/>
        <v>0</v>
      </c>
      <c r="AZ74" s="178">
        <f t="shared" si="63"/>
        <v>0</v>
      </c>
      <c r="BA74" s="178">
        <f t="shared" si="63"/>
        <v>0</v>
      </c>
      <c r="BB74" s="178">
        <f t="shared" si="63"/>
        <v>0</v>
      </c>
      <c r="BC74" s="178">
        <f t="shared" si="63"/>
        <v>0</v>
      </c>
      <c r="BD74" s="178">
        <f t="shared" si="63"/>
        <v>0</v>
      </c>
      <c r="BE74" s="178">
        <f t="shared" si="63"/>
        <v>0</v>
      </c>
      <c r="BF74" s="178">
        <f t="shared" si="63"/>
        <v>0</v>
      </c>
      <c r="BG74" s="178">
        <f t="shared" si="63"/>
        <v>0</v>
      </c>
      <c r="BH74" s="178">
        <f t="shared" si="63"/>
        <v>0</v>
      </c>
      <c r="BI74" s="178">
        <f t="shared" si="63"/>
        <v>0</v>
      </c>
      <c r="BJ74" s="178">
        <f t="shared" si="63"/>
        <v>0</v>
      </c>
      <c r="BK74" s="178">
        <f t="shared" si="63"/>
        <v>0</v>
      </c>
      <c r="BL74" s="178">
        <f t="shared" si="63"/>
        <v>0</v>
      </c>
      <c r="BM74" s="178">
        <f t="shared" si="63"/>
        <v>0</v>
      </c>
      <c r="BN74" s="179">
        <f t="shared" si="60"/>
        <v>0</v>
      </c>
      <c r="BO74" s="183">
        <f>'Corrected energy balance step 1'!BO74</f>
        <v>0</v>
      </c>
    </row>
    <row r="75" spans="2:67">
      <c r="B75" s="36" t="s">
        <v>109</v>
      </c>
      <c r="C75" s="173">
        <f>IF(ISNUMBER('Corrected energy balance step 1'!C75),'Corrected energy balance step 1'!C75,0)</f>
        <v>0</v>
      </c>
      <c r="D75" s="173">
        <f>IF(ISNUMBER('Corrected energy balance step 1'!D75),'Corrected energy balance step 1'!D75,0)</f>
        <v>0</v>
      </c>
      <c r="E75" s="173">
        <f>IF(ISNUMBER('Corrected energy balance step 1'!E75),'Corrected energy balance step 1'!E75,0)</f>
        <v>0</v>
      </c>
      <c r="F75" s="173">
        <f>IF(ISNUMBER('Corrected energy balance step 1'!F75),'Corrected energy balance step 1'!F75,0)</f>
        <v>0</v>
      </c>
      <c r="G75" s="173">
        <f>IF(ISNUMBER('Corrected energy balance step 1'!G75),'Corrected energy balance step 1'!G75,0)</f>
        <v>0</v>
      </c>
      <c r="H75" s="173">
        <f>IF(ISNUMBER('Corrected energy balance step 1'!H75),'Corrected energy balance step 1'!H75,0)</f>
        <v>0</v>
      </c>
      <c r="I75" s="173">
        <f>IF(ISNUMBER('Corrected energy balance step 1'!I75),'Corrected energy balance step 1'!I75,0)</f>
        <v>0</v>
      </c>
      <c r="J75" s="173">
        <f>IF(ISNUMBER('Corrected energy balance step 1'!J75),'Corrected energy balance step 1'!J75,0)</f>
        <v>0</v>
      </c>
      <c r="K75" s="173">
        <f>IF(ISNUMBER('Corrected energy balance step 1'!K75),'Corrected energy balance step 1'!K75,0)</f>
        <v>0</v>
      </c>
      <c r="L75" s="173">
        <f>IF(ISNUMBER('Corrected energy balance step 1'!L75),'Corrected energy balance step 1'!L75,0)</f>
        <v>0</v>
      </c>
      <c r="M75" s="173">
        <f>IF(ISNUMBER('Corrected energy balance step 1'!M75),'Corrected energy balance step 1'!M75,0)</f>
        <v>0</v>
      </c>
      <c r="N75" s="173">
        <f>IF(ISNUMBER('Corrected energy balance step 1'!N75),'Corrected energy balance step 1'!N75,0)</f>
        <v>0</v>
      </c>
      <c r="O75" s="173">
        <f>IF(ISNUMBER('Corrected energy balance step 1'!O75),'Corrected energy balance step 1'!O75,0)</f>
        <v>0</v>
      </c>
      <c r="P75" s="173">
        <f>IF(ISNUMBER('Corrected energy balance step 1'!P75),'Corrected energy balance step 1'!P75,0)</f>
        <v>0</v>
      </c>
      <c r="Q75" s="173">
        <f>IF(ISNUMBER('Corrected energy balance step 1'!Q75),'Corrected energy balance step 1'!Q75,0)</f>
        <v>0</v>
      </c>
      <c r="R75" s="173">
        <f>IF(ISNUMBER('Corrected energy balance step 1'!R75),'Corrected energy balance step 1'!R75,0)</f>
        <v>0</v>
      </c>
      <c r="S75" s="173">
        <f>IF(ISNUMBER('Corrected energy balance step 1'!S75),'Corrected energy balance step 1'!S75,0)</f>
        <v>0</v>
      </c>
      <c r="T75" s="173">
        <f>IF(ISNUMBER('Corrected energy balance step 1'!T75),'Corrected energy balance step 1'!T75,0)</f>
        <v>0</v>
      </c>
      <c r="U75" s="173">
        <f>IF(ISNUMBER('Corrected energy balance step 1'!U75),'Corrected energy balance step 1'!U75,0)</f>
        <v>0</v>
      </c>
      <c r="V75" s="173">
        <f>IF(ISNUMBER('Corrected energy balance step 1'!V75),'Corrected energy balance step 1'!V75,0)</f>
        <v>0</v>
      </c>
      <c r="W75" s="173">
        <f>IF(ISNUMBER('Corrected energy balance step 1'!W75),'Corrected energy balance step 1'!W75,0)</f>
        <v>0</v>
      </c>
      <c r="X75" s="173">
        <f>IF(ISNUMBER('Corrected energy balance step 1'!X75),'Corrected energy balance step 1'!X75,0)</f>
        <v>0</v>
      </c>
      <c r="Y75" s="173">
        <f>IF(ISNUMBER('Corrected energy balance step 1'!Y75),'Corrected energy balance step 1'!Y75,0)</f>
        <v>0</v>
      </c>
      <c r="Z75" s="173">
        <f>IF(ISNUMBER('Corrected energy balance step 1'!Z75),'Corrected energy balance step 1'!Z75,0)</f>
        <v>0</v>
      </c>
      <c r="AA75" s="173">
        <f>IF(ISNUMBER('Corrected energy balance step 1'!AA75),'Corrected energy balance step 1'!AA75,0)</f>
        <v>0</v>
      </c>
      <c r="AB75" s="173">
        <f>IF(ISNUMBER('Corrected energy balance step 1'!AB75),'Corrected energy balance step 1'!AB75,0)</f>
        <v>0</v>
      </c>
      <c r="AC75" s="173">
        <f>IF(ISNUMBER('Corrected energy balance step 1'!AC75),'Corrected energy balance step 1'!AC75,0)</f>
        <v>0</v>
      </c>
      <c r="AD75" s="173">
        <f>IF(ISNUMBER('Corrected energy balance step 1'!AD75),'Corrected energy balance step 1'!AD75,0)</f>
        <v>0</v>
      </c>
      <c r="AE75" s="173">
        <f>IF(ISNUMBER('Corrected energy balance step 1'!AE75),'Corrected energy balance step 1'!AE75,0)</f>
        <v>0</v>
      </c>
      <c r="AF75" s="173">
        <f>IF(ISNUMBER('Corrected energy balance step 1'!AF75),'Corrected energy balance step 1'!AF75,0)</f>
        <v>0</v>
      </c>
      <c r="AG75" s="173">
        <f>IF(ISNUMBER('Corrected energy balance step 1'!AG75),'Corrected energy balance step 1'!AG75,0)</f>
        <v>0</v>
      </c>
      <c r="AH75" s="173">
        <f>IF(ISNUMBER('Corrected energy balance step 1'!AH75),'Corrected energy balance step 1'!AH75,0)</f>
        <v>0</v>
      </c>
      <c r="AI75" s="173">
        <f>IF(ISNUMBER('Corrected energy balance step 1'!AI75),'Corrected energy balance step 1'!AI75,0)</f>
        <v>0</v>
      </c>
      <c r="AJ75" s="173">
        <f>IF(ISNUMBER('Corrected energy balance step 1'!AJ75),'Corrected energy balance step 1'!AJ75,0)</f>
        <v>0</v>
      </c>
      <c r="AK75" s="173">
        <f>IF(ISNUMBER('Corrected energy balance step 1'!AK75),'Corrected energy balance step 1'!AK75,0)</f>
        <v>0</v>
      </c>
      <c r="AL75" s="173">
        <f>IF(ISNUMBER('Corrected energy balance step 1'!AL75),'Corrected energy balance step 1'!AL75,0)</f>
        <v>0</v>
      </c>
      <c r="AM75" s="173">
        <f>IF(ISNUMBER('Corrected energy balance step 1'!AM75),'Corrected energy balance step 1'!AM75,0)</f>
        <v>0</v>
      </c>
      <c r="AN75" s="173">
        <f>IF(ISNUMBER('Corrected energy balance step 1'!AN75),'Corrected energy balance step 1'!AN75,0)</f>
        <v>0</v>
      </c>
      <c r="AO75" s="173">
        <f>IF(ISNUMBER('Corrected energy balance step 1'!AO75),'Corrected energy balance step 1'!AO75,0)</f>
        <v>0</v>
      </c>
      <c r="AP75" s="173">
        <f>IF(ISNUMBER('Corrected energy balance step 1'!AP75),'Corrected energy balance step 1'!AP75,0)</f>
        <v>0</v>
      </c>
      <c r="AQ75" s="173">
        <f>IF(ISNUMBER('Corrected energy balance step 1'!AQ75),'Corrected energy balance step 1'!AQ75,0)</f>
        <v>0</v>
      </c>
      <c r="AR75" s="173">
        <f>IF(ISNUMBER('Corrected energy balance step 1'!AR75),'Corrected energy balance step 1'!AR75,0)</f>
        <v>0</v>
      </c>
      <c r="AS75" s="173">
        <f>IF(ISNUMBER('Corrected energy balance step 1'!AS75),'Corrected energy balance step 1'!AS75,0)</f>
        <v>0</v>
      </c>
      <c r="AT75" s="173">
        <f>IF(ISNUMBER('Corrected energy balance step 1'!AT75),'Corrected energy balance step 1'!AT75,0)</f>
        <v>0</v>
      </c>
      <c r="AU75" s="173">
        <f>IF(ISNUMBER('Corrected energy balance step 1'!AU75),'Corrected energy balance step 1'!AU75,0)</f>
        <v>0</v>
      </c>
      <c r="AV75" s="173">
        <f>IF(ISNUMBER('Corrected energy balance step 1'!AV75),'Corrected energy balance step 1'!AV75,0)</f>
        <v>0</v>
      </c>
      <c r="AW75" s="173">
        <f>IF(ISNUMBER('Corrected energy balance step 1'!AW75),'Corrected energy balance step 1'!AW75,0)</f>
        <v>0</v>
      </c>
      <c r="AX75" s="173">
        <f>IF(ISNUMBER('Corrected energy balance step 1'!AX75),'Corrected energy balance step 1'!AX75,0)</f>
        <v>0</v>
      </c>
      <c r="AY75" s="173">
        <f>IF(ISNUMBER('Corrected energy balance step 1'!AY75),'Corrected energy balance step 1'!AY75,0)</f>
        <v>0</v>
      </c>
      <c r="AZ75" s="173">
        <f>IF(ISNUMBER('Corrected energy balance step 1'!AZ75),'Corrected energy balance step 1'!AZ75,0)</f>
        <v>0</v>
      </c>
      <c r="BA75" s="173">
        <f>IF(ISNUMBER('Corrected energy balance step 1'!BA75),'Corrected energy balance step 1'!BA75,0)</f>
        <v>0</v>
      </c>
      <c r="BB75" s="173">
        <f>IF(ISNUMBER('Corrected energy balance step 1'!BB75),'Corrected energy balance step 1'!BB75,0)</f>
        <v>0</v>
      </c>
      <c r="BC75" s="173">
        <f>IF(ISNUMBER('Corrected energy balance step 1'!BC75),'Corrected energy balance step 1'!BC75,0)</f>
        <v>0</v>
      </c>
      <c r="BD75" s="173">
        <f>IF(ISNUMBER('Corrected energy balance step 1'!BD75),'Corrected energy balance step 1'!BD75,0)</f>
        <v>0</v>
      </c>
      <c r="BE75" s="173">
        <f>IF(ISNUMBER('Corrected energy balance step 1'!BE75),'Corrected energy balance step 1'!BE75,0)</f>
        <v>0</v>
      </c>
      <c r="BF75" s="173">
        <f>IF(ISNUMBER('Corrected energy balance step 1'!BF75),'Corrected energy balance step 1'!BF75,0)</f>
        <v>0</v>
      </c>
      <c r="BG75" s="173">
        <f>IF(ISNUMBER('Corrected energy balance step 1'!BG75),'Corrected energy balance step 1'!BG75,0)</f>
        <v>0</v>
      </c>
      <c r="BH75" s="173">
        <f>IF(ISNUMBER('Corrected energy balance step 1'!BH75),'Corrected energy balance step 1'!BH75,0)</f>
        <v>0</v>
      </c>
      <c r="BI75" s="173">
        <f>IF(ISNUMBER('Corrected energy balance step 1'!BI75),'Corrected energy balance step 1'!BI75,0)</f>
        <v>0</v>
      </c>
      <c r="BJ75" s="173">
        <f>IF(ISNUMBER('Corrected energy balance step 1'!BJ75),'Corrected energy balance step 1'!BJ75,0)</f>
        <v>0</v>
      </c>
      <c r="BK75" s="173">
        <f>IF(ISNUMBER('Corrected energy balance step 1'!BK75),'Corrected energy balance step 1'!BK75,0)</f>
        <v>0</v>
      </c>
      <c r="BL75" s="173">
        <f>IF(ISNUMBER('Corrected energy balance step 1'!BL75),'Corrected energy balance step 1'!BL75,0)</f>
        <v>0</v>
      </c>
      <c r="BM75" s="173">
        <f>IF(ISNUMBER('Corrected energy balance step 1'!BM75),'Corrected energy balance step 1'!BM75,0)</f>
        <v>0</v>
      </c>
      <c r="BN75" s="171">
        <f t="shared" si="60"/>
        <v>0</v>
      </c>
      <c r="BO75" s="174">
        <f>'Corrected energy balance step 1'!BO75</f>
        <v>0</v>
      </c>
    </row>
    <row r="76" spans="2:67">
      <c r="B76" s="36" t="s">
        <v>110</v>
      </c>
      <c r="C76" s="173">
        <f>IF(ISNUMBER('Corrected energy balance step 1'!C76),'Corrected energy balance step 1'!C76,0)</f>
        <v>0</v>
      </c>
      <c r="D76" s="173">
        <f>IF(ISNUMBER('Corrected energy balance step 1'!D76),'Corrected energy balance step 1'!D76,0)</f>
        <v>0</v>
      </c>
      <c r="E76" s="173">
        <f>IF(ISNUMBER('Corrected energy balance step 1'!E76),'Corrected energy balance step 1'!E76,0)</f>
        <v>0</v>
      </c>
      <c r="F76" s="173">
        <f>IF(ISNUMBER('Corrected energy balance step 1'!F76),'Corrected energy balance step 1'!F76,0)</f>
        <v>0</v>
      </c>
      <c r="G76" s="173">
        <f>IF(ISNUMBER('Corrected energy balance step 1'!G76),'Corrected energy balance step 1'!G76,0)</f>
        <v>0</v>
      </c>
      <c r="H76" s="173">
        <f>IF(ISNUMBER('Corrected energy balance step 1'!H76),'Corrected energy balance step 1'!H76,0)</f>
        <v>0</v>
      </c>
      <c r="I76" s="173">
        <f>IF(ISNUMBER('Corrected energy balance step 1'!I76),'Corrected energy balance step 1'!I76,0)</f>
        <v>0</v>
      </c>
      <c r="J76" s="173">
        <f>IF(ISNUMBER('Corrected energy balance step 1'!J76),'Corrected energy balance step 1'!J76,0)</f>
        <v>0</v>
      </c>
      <c r="K76" s="173">
        <f>IF(ISNUMBER('Corrected energy balance step 1'!K76),'Corrected energy balance step 1'!K76,0)</f>
        <v>0</v>
      </c>
      <c r="L76" s="173">
        <f>IF(ISNUMBER('Corrected energy balance step 1'!L76),'Corrected energy balance step 1'!L76,0)</f>
        <v>0</v>
      </c>
      <c r="M76" s="173">
        <f>IF(ISNUMBER('Corrected energy balance step 1'!M76),'Corrected energy balance step 1'!M76,0)</f>
        <v>0</v>
      </c>
      <c r="N76" s="173">
        <f>IF(ISNUMBER('Corrected energy balance step 1'!N76),'Corrected energy balance step 1'!N76,0)</f>
        <v>0</v>
      </c>
      <c r="O76" s="173">
        <f>IF(ISNUMBER('Corrected energy balance step 1'!O76),'Corrected energy balance step 1'!O76,0)</f>
        <v>0</v>
      </c>
      <c r="P76" s="173">
        <f>IF(ISNUMBER('Corrected energy balance step 1'!P76),'Corrected energy balance step 1'!P76,0)</f>
        <v>0</v>
      </c>
      <c r="Q76" s="173">
        <f>IF(ISNUMBER('Corrected energy balance step 1'!Q76),'Corrected energy balance step 1'!Q76,0)</f>
        <v>0</v>
      </c>
      <c r="R76" s="173">
        <f>IF(ISNUMBER('Corrected energy balance step 1'!R76),'Corrected energy balance step 1'!R76,0)</f>
        <v>0</v>
      </c>
      <c r="S76" s="173">
        <f>IF(ISNUMBER('Corrected energy balance step 1'!S76),'Corrected energy balance step 1'!S76,0)</f>
        <v>0</v>
      </c>
      <c r="T76" s="173">
        <f>IF(ISNUMBER('Corrected energy balance step 1'!T76),'Corrected energy balance step 1'!T76,0)</f>
        <v>0</v>
      </c>
      <c r="U76" s="173">
        <f>IF(ISNUMBER('Corrected energy balance step 1'!U76),'Corrected energy balance step 1'!U76,0)</f>
        <v>0</v>
      </c>
      <c r="V76" s="173">
        <f>IF(ISNUMBER('Corrected energy balance step 1'!V76),'Corrected energy balance step 1'!V76,0)</f>
        <v>0</v>
      </c>
      <c r="W76" s="173">
        <f>IF(ISNUMBER('Corrected energy balance step 1'!W76),'Corrected energy balance step 1'!W76,0)</f>
        <v>0</v>
      </c>
      <c r="X76" s="173">
        <f>IF(ISNUMBER('Corrected energy balance step 1'!X76),'Corrected energy balance step 1'!X76,0)</f>
        <v>0</v>
      </c>
      <c r="Y76" s="173">
        <f>IF(ISNUMBER('Corrected energy balance step 1'!Y76),'Corrected energy balance step 1'!Y76,0)</f>
        <v>0</v>
      </c>
      <c r="Z76" s="173">
        <f>IF(ISNUMBER('Corrected energy balance step 1'!Z76),'Corrected energy balance step 1'!Z76,0)</f>
        <v>0</v>
      </c>
      <c r="AA76" s="173">
        <f>IF(ISNUMBER('Corrected energy balance step 1'!AA76),'Corrected energy balance step 1'!AA76,0)</f>
        <v>0</v>
      </c>
      <c r="AB76" s="173">
        <f>IF(ISNUMBER('Corrected energy balance step 1'!AB76),'Corrected energy balance step 1'!AB76,0)</f>
        <v>0</v>
      </c>
      <c r="AC76" s="173">
        <f>IF(ISNUMBER('Corrected energy balance step 1'!AC76),'Corrected energy balance step 1'!AC76,0)</f>
        <v>0</v>
      </c>
      <c r="AD76" s="173">
        <f>IF(ISNUMBER('Corrected energy balance step 1'!AD76),'Corrected energy balance step 1'!AD76,0)</f>
        <v>0</v>
      </c>
      <c r="AE76" s="173">
        <f>IF(ISNUMBER('Corrected energy balance step 1'!AE76),'Corrected energy balance step 1'!AE76,0)</f>
        <v>0</v>
      </c>
      <c r="AF76" s="173">
        <f>IF(ISNUMBER('Corrected energy balance step 1'!AF76),'Corrected energy balance step 1'!AF76,0)</f>
        <v>0</v>
      </c>
      <c r="AG76" s="173">
        <f>IF(ISNUMBER('Corrected energy balance step 1'!AG76),'Corrected energy balance step 1'!AG76,0)</f>
        <v>0</v>
      </c>
      <c r="AH76" s="173">
        <f>IF(ISNUMBER('Corrected energy balance step 1'!AH76),'Corrected energy balance step 1'!AH76,0)</f>
        <v>0</v>
      </c>
      <c r="AI76" s="173">
        <f>IF(ISNUMBER('Corrected energy balance step 1'!AI76),'Corrected energy balance step 1'!AI76,0)</f>
        <v>0</v>
      </c>
      <c r="AJ76" s="173">
        <f>IF(ISNUMBER('Corrected energy balance step 1'!AJ76),'Corrected energy balance step 1'!AJ76,0)</f>
        <v>0</v>
      </c>
      <c r="AK76" s="173">
        <f>IF(ISNUMBER('Corrected energy balance step 1'!AK76),'Corrected energy balance step 1'!AK76,0)</f>
        <v>0</v>
      </c>
      <c r="AL76" s="173">
        <f>IF(ISNUMBER('Corrected energy balance step 1'!AL76),'Corrected energy balance step 1'!AL76,0)</f>
        <v>0</v>
      </c>
      <c r="AM76" s="173">
        <f>IF(ISNUMBER('Corrected energy balance step 1'!AM76),'Corrected energy balance step 1'!AM76,0)</f>
        <v>0</v>
      </c>
      <c r="AN76" s="173">
        <f>IF(ISNUMBER('Corrected energy balance step 1'!AN76),'Corrected energy balance step 1'!AN76,0)</f>
        <v>0</v>
      </c>
      <c r="AO76" s="173">
        <f>IF(ISNUMBER('Corrected energy balance step 1'!AO76),'Corrected energy balance step 1'!AO76,0)</f>
        <v>0</v>
      </c>
      <c r="AP76" s="173">
        <f>IF(ISNUMBER('Corrected energy balance step 1'!AP76),'Corrected energy balance step 1'!AP76,0)</f>
        <v>0</v>
      </c>
      <c r="AQ76" s="173">
        <f>IF(ISNUMBER('Corrected energy balance step 1'!AQ76),'Corrected energy balance step 1'!AQ76,0)</f>
        <v>0</v>
      </c>
      <c r="AR76" s="173">
        <f>IF(ISNUMBER('Corrected energy balance step 1'!AR76),'Corrected energy balance step 1'!AR76,0)</f>
        <v>0</v>
      </c>
      <c r="AS76" s="173">
        <f>IF(ISNUMBER('Corrected energy balance step 1'!AS76),'Corrected energy balance step 1'!AS76,0)</f>
        <v>0</v>
      </c>
      <c r="AT76" s="173">
        <f>IF(ISNUMBER('Corrected energy balance step 1'!AT76),'Corrected energy balance step 1'!AT76,0)</f>
        <v>0</v>
      </c>
      <c r="AU76" s="173">
        <f>IF(ISNUMBER('Corrected energy balance step 1'!AU76),'Corrected energy balance step 1'!AU76,0)</f>
        <v>0</v>
      </c>
      <c r="AV76" s="173">
        <f>IF(ISNUMBER('Corrected energy balance step 1'!AV76),'Corrected energy balance step 1'!AV76,0)</f>
        <v>0</v>
      </c>
      <c r="AW76" s="173">
        <f>IF(ISNUMBER('Corrected energy balance step 1'!AW76),'Corrected energy balance step 1'!AW76,0)</f>
        <v>0</v>
      </c>
      <c r="AX76" s="173">
        <f>IF(ISNUMBER('Corrected energy balance step 1'!AX76),'Corrected energy balance step 1'!AX76,0)</f>
        <v>0</v>
      </c>
      <c r="AY76" s="173">
        <f>IF(ISNUMBER('Corrected energy balance step 1'!AY76),'Corrected energy balance step 1'!AY76,0)</f>
        <v>0</v>
      </c>
      <c r="AZ76" s="173">
        <f>IF(ISNUMBER('Corrected energy balance step 1'!AZ76),'Corrected energy balance step 1'!AZ76,0)</f>
        <v>0</v>
      </c>
      <c r="BA76" s="173">
        <f>IF(ISNUMBER('Corrected energy balance step 1'!BA76),'Corrected energy balance step 1'!BA76,0)</f>
        <v>0</v>
      </c>
      <c r="BB76" s="173">
        <f>IF(ISNUMBER('Corrected energy balance step 1'!BB76),'Corrected energy balance step 1'!BB76,0)</f>
        <v>0</v>
      </c>
      <c r="BC76" s="173">
        <f>IF(ISNUMBER('Corrected energy balance step 1'!BC76),'Corrected energy balance step 1'!BC76,0)</f>
        <v>0</v>
      </c>
      <c r="BD76" s="173">
        <f>IF(ISNUMBER('Corrected energy balance step 1'!BD76),'Corrected energy balance step 1'!BD76,0)</f>
        <v>0</v>
      </c>
      <c r="BE76" s="173">
        <f>IF(ISNUMBER('Corrected energy balance step 1'!BE76),'Corrected energy balance step 1'!BE76,0)</f>
        <v>0</v>
      </c>
      <c r="BF76" s="173">
        <f>IF(ISNUMBER('Corrected energy balance step 1'!BF76),'Corrected energy balance step 1'!BF76,0)</f>
        <v>0</v>
      </c>
      <c r="BG76" s="173">
        <f>IF(ISNUMBER('Corrected energy balance step 1'!BG76),'Corrected energy balance step 1'!BG76,0)</f>
        <v>0</v>
      </c>
      <c r="BH76" s="173">
        <f>IF(ISNUMBER('Corrected energy balance step 1'!BH76),'Corrected energy balance step 1'!BH76,0)</f>
        <v>0</v>
      </c>
      <c r="BI76" s="173">
        <f>IF(ISNUMBER('Corrected energy balance step 1'!BI76),'Corrected energy balance step 1'!BI76,0)</f>
        <v>0</v>
      </c>
      <c r="BJ76" s="173">
        <f>IF(ISNUMBER('Corrected energy balance step 1'!BJ76),'Corrected energy balance step 1'!BJ76,0)</f>
        <v>0</v>
      </c>
      <c r="BK76" s="173">
        <f>IF(ISNUMBER('Corrected energy balance step 1'!BK76),'Corrected energy balance step 1'!BK76,0)</f>
        <v>0</v>
      </c>
      <c r="BL76" s="173">
        <f>IF(ISNUMBER('Corrected energy balance step 1'!BL76),'Corrected energy balance step 1'!BL76,0)</f>
        <v>0</v>
      </c>
      <c r="BM76" s="173">
        <f>IF(ISNUMBER('Corrected energy balance step 1'!BM76),'Corrected energy balance step 1'!BM76,0)</f>
        <v>0</v>
      </c>
      <c r="BN76" s="171">
        <f t="shared" si="60"/>
        <v>0</v>
      </c>
      <c r="BO76" s="174">
        <f>'Corrected energy balance step 1'!BO76</f>
        <v>0</v>
      </c>
    </row>
    <row r="77" spans="2:67">
      <c r="B77" s="36" t="s">
        <v>111</v>
      </c>
      <c r="C77" s="173">
        <f>IF(ISNUMBER('Corrected energy balance step 1'!C77),'Corrected energy balance step 1'!C77,0)</f>
        <v>0</v>
      </c>
      <c r="D77" s="173">
        <f>IF(ISNUMBER('Corrected energy balance step 1'!D77),'Corrected energy balance step 1'!D77,0)</f>
        <v>0</v>
      </c>
      <c r="E77" s="173">
        <f>IF(ISNUMBER('Corrected energy balance step 1'!E77),'Corrected energy balance step 1'!E77,0)</f>
        <v>0</v>
      </c>
      <c r="F77" s="173">
        <f>IF(ISNUMBER('Corrected energy balance step 1'!F77),'Corrected energy balance step 1'!F77,0)</f>
        <v>0</v>
      </c>
      <c r="G77" s="173">
        <f>IF(ISNUMBER('Corrected energy balance step 1'!G77),'Corrected energy balance step 1'!G77,0)</f>
        <v>0</v>
      </c>
      <c r="H77" s="173">
        <f>IF(ISNUMBER('Corrected energy balance step 1'!H77),'Corrected energy balance step 1'!H77,0)</f>
        <v>0</v>
      </c>
      <c r="I77" s="173">
        <f>IF(ISNUMBER('Corrected energy balance step 1'!I77),'Corrected energy balance step 1'!I77,0)</f>
        <v>0</v>
      </c>
      <c r="J77" s="173">
        <f>IF(ISNUMBER('Corrected energy balance step 1'!J77),'Corrected energy balance step 1'!J77,0)</f>
        <v>0</v>
      </c>
      <c r="K77" s="173">
        <f>IF(ISNUMBER('Corrected energy balance step 1'!K77),'Corrected energy balance step 1'!K77,0)</f>
        <v>0</v>
      </c>
      <c r="L77" s="173">
        <f>IF(ISNUMBER('Corrected energy balance step 1'!L77),'Corrected energy balance step 1'!L77,0)</f>
        <v>0</v>
      </c>
      <c r="M77" s="173">
        <f>IF(ISNUMBER('Corrected energy balance step 1'!M77),'Corrected energy balance step 1'!M77,0)</f>
        <v>0</v>
      </c>
      <c r="N77" s="173">
        <f>IF(ISNUMBER('Corrected energy balance step 1'!N77),'Corrected energy balance step 1'!N77,0)</f>
        <v>0</v>
      </c>
      <c r="O77" s="173">
        <f>IF(ISNUMBER('Corrected energy balance step 1'!O77),'Corrected energy balance step 1'!O77,0)</f>
        <v>0</v>
      </c>
      <c r="P77" s="173">
        <f>IF(ISNUMBER('Corrected energy balance step 1'!P77),'Corrected energy balance step 1'!P77,0)</f>
        <v>0</v>
      </c>
      <c r="Q77" s="173">
        <f>IF(ISNUMBER('Corrected energy balance step 1'!Q77),'Corrected energy balance step 1'!Q77,0)</f>
        <v>0</v>
      </c>
      <c r="R77" s="173">
        <f>IF(ISNUMBER('Corrected energy balance step 1'!R77),'Corrected energy balance step 1'!R77,0)</f>
        <v>0</v>
      </c>
      <c r="S77" s="173">
        <f>IF(ISNUMBER('Corrected energy balance step 1'!S77),'Corrected energy balance step 1'!S77,0)</f>
        <v>0</v>
      </c>
      <c r="T77" s="173">
        <f>IF(ISNUMBER('Corrected energy balance step 1'!T77),'Corrected energy balance step 1'!T77,0)</f>
        <v>0</v>
      </c>
      <c r="U77" s="173">
        <f>IF(ISNUMBER('Corrected energy balance step 1'!U77),'Corrected energy balance step 1'!U77,0)</f>
        <v>0</v>
      </c>
      <c r="V77" s="173">
        <f>IF(ISNUMBER('Corrected energy balance step 1'!V77),'Corrected energy balance step 1'!V77,0)</f>
        <v>0</v>
      </c>
      <c r="W77" s="173">
        <f>IF(ISNUMBER('Corrected energy balance step 1'!W77),'Corrected energy balance step 1'!W77,0)</f>
        <v>0</v>
      </c>
      <c r="X77" s="173">
        <f>IF(ISNUMBER('Corrected energy balance step 1'!X77),'Corrected energy balance step 1'!X77,0)</f>
        <v>0</v>
      </c>
      <c r="Y77" s="173">
        <f>IF(ISNUMBER('Corrected energy balance step 1'!Y77),'Corrected energy balance step 1'!Y77,0)</f>
        <v>0</v>
      </c>
      <c r="Z77" s="173">
        <f>IF(ISNUMBER('Corrected energy balance step 1'!Z77),'Corrected energy balance step 1'!Z77,0)</f>
        <v>0</v>
      </c>
      <c r="AA77" s="173">
        <f>IF(ISNUMBER('Corrected energy balance step 1'!AA77),'Corrected energy balance step 1'!AA77,0)</f>
        <v>0</v>
      </c>
      <c r="AB77" s="173">
        <f>IF(ISNUMBER('Corrected energy balance step 1'!AB77),'Corrected energy balance step 1'!AB77,0)</f>
        <v>0</v>
      </c>
      <c r="AC77" s="173">
        <f>IF(ISNUMBER('Corrected energy balance step 1'!AC77),'Corrected energy balance step 1'!AC77,0)</f>
        <v>0</v>
      </c>
      <c r="AD77" s="173">
        <f>IF(ISNUMBER('Corrected energy balance step 1'!AD77),'Corrected energy balance step 1'!AD77,0)</f>
        <v>0</v>
      </c>
      <c r="AE77" s="173">
        <f>IF(ISNUMBER('Corrected energy balance step 1'!AE77),'Corrected energy balance step 1'!AE77,0)</f>
        <v>0</v>
      </c>
      <c r="AF77" s="173">
        <f>IF(ISNUMBER('Corrected energy balance step 1'!AF77),'Corrected energy balance step 1'!AF77,0)</f>
        <v>0</v>
      </c>
      <c r="AG77" s="173">
        <f>IF(ISNUMBER('Corrected energy balance step 1'!AG77),'Corrected energy balance step 1'!AG77,0)</f>
        <v>0</v>
      </c>
      <c r="AH77" s="173">
        <f>IF(ISNUMBER('Corrected energy balance step 1'!AH77),'Corrected energy balance step 1'!AH77,0)</f>
        <v>0</v>
      </c>
      <c r="AI77" s="173">
        <f>IF(ISNUMBER('Corrected energy balance step 1'!AI77),'Corrected energy balance step 1'!AI77,0)</f>
        <v>0</v>
      </c>
      <c r="AJ77" s="173">
        <f>IF(ISNUMBER('Corrected energy balance step 1'!AJ77),'Corrected energy balance step 1'!AJ77,0)</f>
        <v>0</v>
      </c>
      <c r="AK77" s="173">
        <f>IF(ISNUMBER('Corrected energy balance step 1'!AK77),'Corrected energy balance step 1'!AK77,0)</f>
        <v>0</v>
      </c>
      <c r="AL77" s="173">
        <f>IF(ISNUMBER('Corrected energy balance step 1'!AL77),'Corrected energy balance step 1'!AL77,0)</f>
        <v>0</v>
      </c>
      <c r="AM77" s="173">
        <f>IF(ISNUMBER('Corrected energy balance step 1'!AM77),'Corrected energy balance step 1'!AM77,0)</f>
        <v>0</v>
      </c>
      <c r="AN77" s="173">
        <f>IF(ISNUMBER('Corrected energy balance step 1'!AN77),'Corrected energy balance step 1'!AN77,0)</f>
        <v>0</v>
      </c>
      <c r="AO77" s="173">
        <f>IF(ISNUMBER('Corrected energy balance step 1'!AO77),'Corrected energy balance step 1'!AO77,0)</f>
        <v>0</v>
      </c>
      <c r="AP77" s="173">
        <f>IF(ISNUMBER('Corrected energy balance step 1'!AP77),'Corrected energy balance step 1'!AP77,0)</f>
        <v>0</v>
      </c>
      <c r="AQ77" s="173">
        <f>IF(ISNUMBER('Corrected energy balance step 1'!AQ77),'Corrected energy balance step 1'!AQ77,0)</f>
        <v>0</v>
      </c>
      <c r="AR77" s="173">
        <f>IF(ISNUMBER('Corrected energy balance step 1'!AR77),'Corrected energy balance step 1'!AR77,0)</f>
        <v>0</v>
      </c>
      <c r="AS77" s="173">
        <f>IF(ISNUMBER('Corrected energy balance step 1'!AS77),'Corrected energy balance step 1'!AS77,0)</f>
        <v>0</v>
      </c>
      <c r="AT77" s="173">
        <f>IF(ISNUMBER('Corrected energy balance step 1'!AT77),'Corrected energy balance step 1'!AT77,0)</f>
        <v>0</v>
      </c>
      <c r="AU77" s="173">
        <f>IF(ISNUMBER('Corrected energy balance step 1'!AU77),'Corrected energy balance step 1'!AU77,0)</f>
        <v>0</v>
      </c>
      <c r="AV77" s="173">
        <f>IF(ISNUMBER('Corrected energy balance step 1'!AV77),'Corrected energy balance step 1'!AV77,0)</f>
        <v>0</v>
      </c>
      <c r="AW77" s="173">
        <f>IF(ISNUMBER('Corrected energy balance step 1'!AW77),'Corrected energy balance step 1'!AW77,0)</f>
        <v>0</v>
      </c>
      <c r="AX77" s="173">
        <f>IF(ISNUMBER('Corrected energy balance step 1'!AX77),'Corrected energy balance step 1'!AX77,0)</f>
        <v>0</v>
      </c>
      <c r="AY77" s="173">
        <f>IF(ISNUMBER('Corrected energy balance step 1'!AY77),'Corrected energy balance step 1'!AY77,0)</f>
        <v>0</v>
      </c>
      <c r="AZ77" s="173">
        <f>IF(ISNUMBER('Corrected energy balance step 1'!AZ77),'Corrected energy balance step 1'!AZ77,0)</f>
        <v>0</v>
      </c>
      <c r="BA77" s="173">
        <f>IF(ISNUMBER('Corrected energy balance step 1'!BA77),'Corrected energy balance step 1'!BA77,0)</f>
        <v>0</v>
      </c>
      <c r="BB77" s="173">
        <f>IF(ISNUMBER('Corrected energy balance step 1'!BB77),'Corrected energy balance step 1'!BB77,0)</f>
        <v>0</v>
      </c>
      <c r="BC77" s="173">
        <f>IF(ISNUMBER('Corrected energy balance step 1'!BC77),'Corrected energy balance step 1'!BC77,0)</f>
        <v>0</v>
      </c>
      <c r="BD77" s="173">
        <f>IF(ISNUMBER('Corrected energy balance step 1'!BD77),'Corrected energy balance step 1'!BD77,0)</f>
        <v>0</v>
      </c>
      <c r="BE77" s="173">
        <f>IF(ISNUMBER('Corrected energy balance step 1'!BE77),'Corrected energy balance step 1'!BE77,0)</f>
        <v>0</v>
      </c>
      <c r="BF77" s="173">
        <f>IF(ISNUMBER('Corrected energy balance step 1'!BF77),'Corrected energy balance step 1'!BF77,0)</f>
        <v>0</v>
      </c>
      <c r="BG77" s="173">
        <f>IF(ISNUMBER('Corrected energy balance step 1'!BG77),'Corrected energy balance step 1'!BG77,0)</f>
        <v>0</v>
      </c>
      <c r="BH77" s="173">
        <f>IF(ISNUMBER('Corrected energy balance step 1'!BH77),'Corrected energy balance step 1'!BH77,0)</f>
        <v>0</v>
      </c>
      <c r="BI77" s="173">
        <f>IF(ISNUMBER('Corrected energy balance step 1'!BI77),'Corrected energy balance step 1'!BI77,0)</f>
        <v>0</v>
      </c>
      <c r="BJ77" s="173">
        <f>IF(ISNUMBER('Corrected energy balance step 1'!BJ77),'Corrected energy balance step 1'!BJ77,0)</f>
        <v>0</v>
      </c>
      <c r="BK77" s="173">
        <f>IF(ISNUMBER('Corrected energy balance step 1'!BK77),'Corrected energy balance step 1'!BK77,0)</f>
        <v>0</v>
      </c>
      <c r="BL77" s="173">
        <f>IF(ISNUMBER('Corrected energy balance step 1'!BL77),'Corrected energy balance step 1'!BL77,0)</f>
        <v>0</v>
      </c>
      <c r="BM77" s="173">
        <f>IF(ISNUMBER('Corrected energy balance step 1'!BM77),'Corrected energy balance step 1'!BM77,0)</f>
        <v>0</v>
      </c>
      <c r="BN77" s="171">
        <f t="shared" si="60"/>
        <v>0</v>
      </c>
      <c r="BO77" s="174">
        <f>'Corrected energy balance step 1'!BO77</f>
        <v>0</v>
      </c>
    </row>
    <row r="78" spans="2:67">
      <c r="B78" s="36" t="s">
        <v>112</v>
      </c>
      <c r="C78" s="173">
        <f>IF(ISNUMBER('Corrected energy balance step 1'!C78),'Corrected energy balance step 1'!C78,0)</f>
        <v>0</v>
      </c>
      <c r="D78" s="173">
        <f>IF(ISNUMBER('Corrected energy balance step 1'!D78),'Corrected energy balance step 1'!D78,0)</f>
        <v>0</v>
      </c>
      <c r="E78" s="173">
        <f>IF(ISNUMBER('Corrected energy balance step 1'!E78),'Corrected energy balance step 1'!E78,0)</f>
        <v>0</v>
      </c>
      <c r="F78" s="173">
        <f>IF(ISNUMBER('Corrected energy balance step 1'!F78),'Corrected energy balance step 1'!F78,0)</f>
        <v>0</v>
      </c>
      <c r="G78" s="173">
        <f>IF(ISNUMBER('Corrected energy balance step 1'!G78),'Corrected energy balance step 1'!G78,0)</f>
        <v>0</v>
      </c>
      <c r="H78" s="173">
        <f>IF(ISNUMBER('Corrected energy balance step 1'!H78),'Corrected energy balance step 1'!H78,0)</f>
        <v>0</v>
      </c>
      <c r="I78" s="173">
        <f>IF(ISNUMBER('Corrected energy balance step 1'!I78),'Corrected energy balance step 1'!I78,0)</f>
        <v>0</v>
      </c>
      <c r="J78" s="173">
        <f>IF(ISNUMBER('Corrected energy balance step 1'!J78),'Corrected energy balance step 1'!J78,0)</f>
        <v>0</v>
      </c>
      <c r="K78" s="173">
        <f>IF(ISNUMBER('Corrected energy balance step 1'!K78),'Corrected energy balance step 1'!K78,0)</f>
        <v>0</v>
      </c>
      <c r="L78" s="173">
        <f>IF(ISNUMBER('Corrected energy balance step 1'!L78),'Corrected energy balance step 1'!L78,0)</f>
        <v>0</v>
      </c>
      <c r="M78" s="173">
        <f>IF(ISNUMBER('Corrected energy balance step 1'!M78),'Corrected energy balance step 1'!M78,0)</f>
        <v>0</v>
      </c>
      <c r="N78" s="173">
        <f>IF(ISNUMBER('Corrected energy balance step 1'!N78),'Corrected energy balance step 1'!N78,0)</f>
        <v>0</v>
      </c>
      <c r="O78" s="173">
        <f>IF(ISNUMBER('Corrected energy balance step 1'!O78),'Corrected energy balance step 1'!O78,0)</f>
        <v>0</v>
      </c>
      <c r="P78" s="173">
        <f>IF(ISNUMBER('Corrected energy balance step 1'!P78),'Corrected energy balance step 1'!P78,0)</f>
        <v>0</v>
      </c>
      <c r="Q78" s="173">
        <f>IF(ISNUMBER('Corrected energy balance step 1'!Q78),'Corrected energy balance step 1'!Q78,0)</f>
        <v>0</v>
      </c>
      <c r="R78" s="173">
        <f>IF(ISNUMBER('Corrected energy balance step 1'!R78),'Corrected energy balance step 1'!R78,0)</f>
        <v>0</v>
      </c>
      <c r="S78" s="173">
        <f>IF(ISNUMBER('Corrected energy balance step 1'!S78),'Corrected energy balance step 1'!S78,0)</f>
        <v>0</v>
      </c>
      <c r="T78" s="173">
        <f>IF(ISNUMBER('Corrected energy balance step 1'!T78),'Corrected energy balance step 1'!T78,0)</f>
        <v>0</v>
      </c>
      <c r="U78" s="173">
        <f>IF(ISNUMBER('Corrected energy balance step 1'!U78),'Corrected energy balance step 1'!U78,0)</f>
        <v>0</v>
      </c>
      <c r="V78" s="173">
        <f>IF(ISNUMBER('Corrected energy balance step 1'!V78),'Corrected energy balance step 1'!V78,0)</f>
        <v>0</v>
      </c>
      <c r="W78" s="173">
        <f>IF(ISNUMBER('Corrected energy balance step 1'!W78),'Corrected energy balance step 1'!W78,0)</f>
        <v>0</v>
      </c>
      <c r="X78" s="173">
        <f>IF(ISNUMBER('Corrected energy balance step 1'!X78),'Corrected energy balance step 1'!X78,0)</f>
        <v>0</v>
      </c>
      <c r="Y78" s="173">
        <f>IF(ISNUMBER('Corrected energy balance step 1'!Y78),'Corrected energy balance step 1'!Y78,0)</f>
        <v>0</v>
      </c>
      <c r="Z78" s="173">
        <f>IF(ISNUMBER('Corrected energy balance step 1'!Z78),'Corrected energy balance step 1'!Z78,0)</f>
        <v>0</v>
      </c>
      <c r="AA78" s="173">
        <f>IF(ISNUMBER('Corrected energy balance step 1'!AA78),'Corrected energy balance step 1'!AA78,0)</f>
        <v>0</v>
      </c>
      <c r="AB78" s="173">
        <f>IF(ISNUMBER('Corrected energy balance step 1'!AB78),'Corrected energy balance step 1'!AB78,0)</f>
        <v>0</v>
      </c>
      <c r="AC78" s="173">
        <f>IF(ISNUMBER('Corrected energy balance step 1'!AC78),'Corrected energy balance step 1'!AC78,0)</f>
        <v>0</v>
      </c>
      <c r="AD78" s="173">
        <f>IF(ISNUMBER('Corrected energy balance step 1'!AD78),'Corrected energy balance step 1'!AD78,0)</f>
        <v>0</v>
      </c>
      <c r="AE78" s="173">
        <f>IF(ISNUMBER('Corrected energy balance step 1'!AE78),'Corrected energy balance step 1'!AE78,0)</f>
        <v>0</v>
      </c>
      <c r="AF78" s="173">
        <f>IF(ISNUMBER('Corrected energy balance step 1'!AF78),'Corrected energy balance step 1'!AF78,0)</f>
        <v>0</v>
      </c>
      <c r="AG78" s="173">
        <f>IF(ISNUMBER('Corrected energy balance step 1'!AG78),'Corrected energy balance step 1'!AG78,0)</f>
        <v>0</v>
      </c>
      <c r="AH78" s="173">
        <f>IF(ISNUMBER('Corrected energy balance step 1'!AH78),'Corrected energy balance step 1'!AH78,0)</f>
        <v>0</v>
      </c>
      <c r="AI78" s="173">
        <f>IF(ISNUMBER('Corrected energy balance step 1'!AI78),'Corrected energy balance step 1'!AI78,0)</f>
        <v>0</v>
      </c>
      <c r="AJ78" s="173">
        <f>IF(ISNUMBER('Corrected energy balance step 1'!AJ78),'Corrected energy balance step 1'!AJ78,0)</f>
        <v>0</v>
      </c>
      <c r="AK78" s="173">
        <f>IF(ISNUMBER('Corrected energy balance step 1'!AK78),'Corrected energy balance step 1'!AK78,0)</f>
        <v>0</v>
      </c>
      <c r="AL78" s="173">
        <f>IF(ISNUMBER('Corrected energy balance step 1'!AL78),'Corrected energy balance step 1'!AL78,0)</f>
        <v>0</v>
      </c>
      <c r="AM78" s="173">
        <f>IF(ISNUMBER('Corrected energy balance step 1'!AM78),'Corrected energy balance step 1'!AM78,0)</f>
        <v>0</v>
      </c>
      <c r="AN78" s="173">
        <f>IF(ISNUMBER('Corrected energy balance step 1'!AN78),'Corrected energy balance step 1'!AN78,0)</f>
        <v>0</v>
      </c>
      <c r="AO78" s="173">
        <f>IF(ISNUMBER('Corrected energy balance step 1'!AO78),'Corrected energy balance step 1'!AO78,0)</f>
        <v>0</v>
      </c>
      <c r="AP78" s="173">
        <f>IF(ISNUMBER('Corrected energy balance step 1'!AP78),'Corrected energy balance step 1'!AP78,0)</f>
        <v>0</v>
      </c>
      <c r="AQ78" s="173">
        <f>IF(ISNUMBER('Corrected energy balance step 1'!AQ78),'Corrected energy balance step 1'!AQ78,0)</f>
        <v>0</v>
      </c>
      <c r="AR78" s="173">
        <f>IF(ISNUMBER('Corrected energy balance step 1'!AR78),'Corrected energy balance step 1'!AR78,0)</f>
        <v>0</v>
      </c>
      <c r="AS78" s="173">
        <f>IF(ISNUMBER('Corrected energy balance step 1'!AS78),'Corrected energy balance step 1'!AS78,0)</f>
        <v>0</v>
      </c>
      <c r="AT78" s="173">
        <f>IF(ISNUMBER('Corrected energy balance step 1'!AT78),'Corrected energy balance step 1'!AT78,0)</f>
        <v>0</v>
      </c>
      <c r="AU78" s="173">
        <f>IF(ISNUMBER('Corrected energy balance step 1'!AU78),'Corrected energy balance step 1'!AU78,0)</f>
        <v>0</v>
      </c>
      <c r="AV78" s="173">
        <f>IF(ISNUMBER('Corrected energy balance step 1'!AV78),'Corrected energy balance step 1'!AV78,0)</f>
        <v>0</v>
      </c>
      <c r="AW78" s="173">
        <f>IF(ISNUMBER('Corrected energy balance step 1'!AW78),'Corrected energy balance step 1'!AW78,0)</f>
        <v>0</v>
      </c>
      <c r="AX78" s="173">
        <f>IF(ISNUMBER('Corrected energy balance step 1'!AX78),'Corrected energy balance step 1'!AX78,0)</f>
        <v>0</v>
      </c>
      <c r="AY78" s="173">
        <f>IF(ISNUMBER('Corrected energy balance step 1'!AY78),'Corrected energy balance step 1'!AY78,0)</f>
        <v>0</v>
      </c>
      <c r="AZ78" s="173">
        <f>IF(ISNUMBER('Corrected energy balance step 1'!AZ78),'Corrected energy balance step 1'!AZ78,0)</f>
        <v>0</v>
      </c>
      <c r="BA78" s="173">
        <f>IF(ISNUMBER('Corrected energy balance step 1'!BA78),'Corrected energy balance step 1'!BA78,0)</f>
        <v>0</v>
      </c>
      <c r="BB78" s="173">
        <f>IF(ISNUMBER('Corrected energy balance step 1'!BB78),'Corrected energy balance step 1'!BB78,0)</f>
        <v>0</v>
      </c>
      <c r="BC78" s="173">
        <f>IF(ISNUMBER('Corrected energy balance step 1'!BC78),'Corrected energy balance step 1'!BC78,0)</f>
        <v>0</v>
      </c>
      <c r="BD78" s="173">
        <f>IF(ISNUMBER('Corrected energy balance step 1'!BD78),'Corrected energy balance step 1'!BD78,0)</f>
        <v>0</v>
      </c>
      <c r="BE78" s="173">
        <f>IF(ISNUMBER('Corrected energy balance step 1'!BE78),'Corrected energy balance step 1'!BE78,0)</f>
        <v>0</v>
      </c>
      <c r="BF78" s="173">
        <f>IF(ISNUMBER('Corrected energy balance step 1'!BF78),'Corrected energy balance step 1'!BF78,0)</f>
        <v>0</v>
      </c>
      <c r="BG78" s="173">
        <f>IF(ISNUMBER('Corrected energy balance step 1'!BG78),'Corrected energy balance step 1'!BG78,0)</f>
        <v>0</v>
      </c>
      <c r="BH78" s="173">
        <f>IF(ISNUMBER('Corrected energy balance step 1'!BH78),'Corrected energy balance step 1'!BH78,0)</f>
        <v>0</v>
      </c>
      <c r="BI78" s="173">
        <f>IF(ISNUMBER('Corrected energy balance step 1'!BI78),'Corrected energy balance step 1'!BI78,0)</f>
        <v>0</v>
      </c>
      <c r="BJ78" s="173">
        <f>IF(ISNUMBER('Corrected energy balance step 1'!BJ78),'Corrected energy balance step 1'!BJ78,0)</f>
        <v>0</v>
      </c>
      <c r="BK78" s="173">
        <f>IF(ISNUMBER('Corrected energy balance step 1'!BK78),'Corrected energy balance step 1'!BK78,0)</f>
        <v>0</v>
      </c>
      <c r="BL78" s="173">
        <f>IF(ISNUMBER('Corrected energy balance step 1'!BL78),'Corrected energy balance step 1'!BL78,0)</f>
        <v>0</v>
      </c>
      <c r="BM78" s="173">
        <f>IF(ISNUMBER('Corrected energy balance step 1'!BM78),'Corrected energy balance step 1'!BM78,0)</f>
        <v>0</v>
      </c>
      <c r="BN78" s="171">
        <f t="shared" si="60"/>
        <v>0</v>
      </c>
      <c r="BO78" s="174">
        <f>'Corrected energy balance step 1'!BO78</f>
        <v>0</v>
      </c>
    </row>
    <row r="79" spans="2:67">
      <c r="B79" s="36" t="s">
        <v>113</v>
      </c>
      <c r="C79" s="173">
        <f>IF(ISNUMBER('Corrected energy balance step 1'!C79),'Corrected energy balance step 1'!C79,0)</f>
        <v>0</v>
      </c>
      <c r="D79" s="173">
        <f>IF(ISNUMBER('Corrected energy balance step 1'!D79),'Corrected energy balance step 1'!D79,0)</f>
        <v>0</v>
      </c>
      <c r="E79" s="173">
        <f>IF(ISNUMBER('Corrected energy balance step 1'!E79),'Corrected energy balance step 1'!E79,0)</f>
        <v>0</v>
      </c>
      <c r="F79" s="173">
        <f>IF(ISNUMBER('Corrected energy balance step 1'!F79),'Corrected energy balance step 1'!F79,0)</f>
        <v>0</v>
      </c>
      <c r="G79" s="173">
        <f>IF(ISNUMBER('Corrected energy balance step 1'!G79),'Corrected energy balance step 1'!G79,0)</f>
        <v>0</v>
      </c>
      <c r="H79" s="173">
        <f>IF(ISNUMBER('Corrected energy balance step 1'!H79),'Corrected energy balance step 1'!H79,0)</f>
        <v>0</v>
      </c>
      <c r="I79" s="173">
        <f>IF(ISNUMBER('Corrected energy balance step 1'!I79),'Corrected energy balance step 1'!I79,0)</f>
        <v>0</v>
      </c>
      <c r="J79" s="173">
        <f>IF(ISNUMBER('Corrected energy balance step 1'!J79),'Corrected energy balance step 1'!J79,0)</f>
        <v>0</v>
      </c>
      <c r="K79" s="173">
        <f>IF(ISNUMBER('Corrected energy balance step 1'!K79),'Corrected energy balance step 1'!K79,0)</f>
        <v>0</v>
      </c>
      <c r="L79" s="173">
        <f>IF(ISNUMBER('Corrected energy balance step 1'!L79),'Corrected energy balance step 1'!L79,0)</f>
        <v>0</v>
      </c>
      <c r="M79" s="173">
        <f>IF(ISNUMBER('Corrected energy balance step 1'!M79),'Corrected energy balance step 1'!M79,0)</f>
        <v>0</v>
      </c>
      <c r="N79" s="173">
        <f>IF(ISNUMBER('Corrected energy balance step 1'!N79),'Corrected energy balance step 1'!N79,0)</f>
        <v>0</v>
      </c>
      <c r="O79" s="173">
        <f>IF(ISNUMBER('Corrected energy balance step 1'!O79),'Corrected energy balance step 1'!O79,0)</f>
        <v>0</v>
      </c>
      <c r="P79" s="173">
        <f>IF(ISNUMBER('Corrected energy balance step 1'!P79),'Corrected energy balance step 1'!P79,0)</f>
        <v>0</v>
      </c>
      <c r="Q79" s="173">
        <f>IF(ISNUMBER('Corrected energy balance step 1'!Q79),'Corrected energy balance step 1'!Q79,0)</f>
        <v>0</v>
      </c>
      <c r="R79" s="173">
        <f>IF(ISNUMBER('Corrected energy balance step 1'!R79),'Corrected energy balance step 1'!R79,0)</f>
        <v>0</v>
      </c>
      <c r="S79" s="173">
        <f>IF(ISNUMBER('Corrected energy balance step 1'!S79),'Corrected energy balance step 1'!S79,0)</f>
        <v>0</v>
      </c>
      <c r="T79" s="173">
        <f>IF(ISNUMBER('Corrected energy balance step 1'!T79),'Corrected energy balance step 1'!T79,0)</f>
        <v>0</v>
      </c>
      <c r="U79" s="173">
        <f>IF(ISNUMBER('Corrected energy balance step 1'!U79),'Corrected energy balance step 1'!U79,0)</f>
        <v>0</v>
      </c>
      <c r="V79" s="173">
        <f>IF(ISNUMBER('Corrected energy balance step 1'!V79),'Corrected energy balance step 1'!V79,0)</f>
        <v>0</v>
      </c>
      <c r="W79" s="173">
        <f>IF(ISNUMBER('Corrected energy balance step 1'!W79),'Corrected energy balance step 1'!W79,0)</f>
        <v>0</v>
      </c>
      <c r="X79" s="173">
        <f>IF(ISNUMBER('Corrected energy balance step 1'!X79),'Corrected energy balance step 1'!X79,0)</f>
        <v>0</v>
      </c>
      <c r="Y79" s="173">
        <f>IF(ISNUMBER('Corrected energy balance step 1'!Y79),'Corrected energy balance step 1'!Y79,0)</f>
        <v>0</v>
      </c>
      <c r="Z79" s="173">
        <f>IF(ISNUMBER('Corrected energy balance step 1'!Z79),'Corrected energy balance step 1'!Z79,0)</f>
        <v>0</v>
      </c>
      <c r="AA79" s="173">
        <f>IF(ISNUMBER('Corrected energy balance step 1'!AA79),'Corrected energy balance step 1'!AA79,0)</f>
        <v>0</v>
      </c>
      <c r="AB79" s="173">
        <f>IF(ISNUMBER('Corrected energy balance step 1'!AB79),'Corrected energy balance step 1'!AB79,0)</f>
        <v>0</v>
      </c>
      <c r="AC79" s="173">
        <f>IF(ISNUMBER('Corrected energy balance step 1'!AC79),'Corrected energy balance step 1'!AC79,0)</f>
        <v>0</v>
      </c>
      <c r="AD79" s="173">
        <f>IF(ISNUMBER('Corrected energy balance step 1'!AD79),'Corrected energy balance step 1'!AD79,0)</f>
        <v>0</v>
      </c>
      <c r="AE79" s="173">
        <f>IF(ISNUMBER('Corrected energy balance step 1'!AE79),'Corrected energy balance step 1'!AE79,0)</f>
        <v>0</v>
      </c>
      <c r="AF79" s="173">
        <f>IF(ISNUMBER('Corrected energy balance step 1'!AF79),'Corrected energy balance step 1'!AF79,0)</f>
        <v>0</v>
      </c>
      <c r="AG79" s="173">
        <f>IF(ISNUMBER('Corrected energy balance step 1'!AG79),'Corrected energy balance step 1'!AG79,0)</f>
        <v>0</v>
      </c>
      <c r="AH79" s="173">
        <f>IF(ISNUMBER('Corrected energy balance step 1'!AH79),'Corrected energy balance step 1'!AH79,0)</f>
        <v>0</v>
      </c>
      <c r="AI79" s="173">
        <f>IF(ISNUMBER('Corrected energy balance step 1'!AI79),'Corrected energy balance step 1'!AI79,0)</f>
        <v>0</v>
      </c>
      <c r="AJ79" s="173">
        <f>IF(ISNUMBER('Corrected energy balance step 1'!AJ79),'Corrected energy balance step 1'!AJ79,0)</f>
        <v>0</v>
      </c>
      <c r="AK79" s="173">
        <f>IF(ISNUMBER('Corrected energy balance step 1'!AK79),'Corrected energy balance step 1'!AK79,0)</f>
        <v>0</v>
      </c>
      <c r="AL79" s="173">
        <f>IF(ISNUMBER('Corrected energy balance step 1'!AL79),'Corrected energy balance step 1'!AL79,0)</f>
        <v>0</v>
      </c>
      <c r="AM79" s="173">
        <f>IF(ISNUMBER('Corrected energy balance step 1'!AM79),'Corrected energy balance step 1'!AM79,0)</f>
        <v>0</v>
      </c>
      <c r="AN79" s="173">
        <f>IF(ISNUMBER('Corrected energy balance step 1'!AN79),'Corrected energy balance step 1'!AN79,0)</f>
        <v>0</v>
      </c>
      <c r="AO79" s="173">
        <f>IF(ISNUMBER('Corrected energy balance step 1'!AO79),'Corrected energy balance step 1'!AO79,0)</f>
        <v>0</v>
      </c>
      <c r="AP79" s="173">
        <f>IF(ISNUMBER('Corrected energy balance step 1'!AP79),'Corrected energy balance step 1'!AP79,0)</f>
        <v>0</v>
      </c>
      <c r="AQ79" s="173">
        <f>IF(ISNUMBER('Corrected energy balance step 1'!AQ79),'Corrected energy balance step 1'!AQ79,0)</f>
        <v>0</v>
      </c>
      <c r="AR79" s="173">
        <f>IF(ISNUMBER('Corrected energy balance step 1'!AR79),'Corrected energy balance step 1'!AR79,0)</f>
        <v>0</v>
      </c>
      <c r="AS79" s="173">
        <f>IF(ISNUMBER('Corrected energy balance step 1'!AS79),'Corrected energy balance step 1'!AS79,0)</f>
        <v>0</v>
      </c>
      <c r="AT79" s="173">
        <f>IF(ISNUMBER('Corrected energy balance step 1'!AT79),'Corrected energy balance step 1'!AT79,0)</f>
        <v>0</v>
      </c>
      <c r="AU79" s="173">
        <f>IF(ISNUMBER('Corrected energy balance step 1'!AU79),'Corrected energy balance step 1'!AU79,0)</f>
        <v>0</v>
      </c>
      <c r="AV79" s="173">
        <f>IF(ISNUMBER('Corrected energy balance step 1'!AV79),'Corrected energy balance step 1'!AV79,0)</f>
        <v>0</v>
      </c>
      <c r="AW79" s="173">
        <f>IF(ISNUMBER('Corrected energy balance step 1'!AW79),'Corrected energy balance step 1'!AW79,0)</f>
        <v>0</v>
      </c>
      <c r="AX79" s="173">
        <f>IF(ISNUMBER('Corrected energy balance step 1'!AX79),'Corrected energy balance step 1'!AX79,0)</f>
        <v>0</v>
      </c>
      <c r="AY79" s="173">
        <f>IF(ISNUMBER('Corrected energy balance step 1'!AY79),'Corrected energy balance step 1'!AY79,0)</f>
        <v>0</v>
      </c>
      <c r="AZ79" s="173">
        <f>IF(ISNUMBER('Corrected energy balance step 1'!AZ79),'Corrected energy balance step 1'!AZ79,0)</f>
        <v>0</v>
      </c>
      <c r="BA79" s="173">
        <f>IF(ISNUMBER('Corrected energy balance step 1'!BA79),'Corrected energy balance step 1'!BA79,0)</f>
        <v>0</v>
      </c>
      <c r="BB79" s="173">
        <f>IF(ISNUMBER('Corrected energy balance step 1'!BB79),'Corrected energy balance step 1'!BB79,0)</f>
        <v>0</v>
      </c>
      <c r="BC79" s="173">
        <f>IF(ISNUMBER('Corrected energy balance step 1'!BC79),'Corrected energy balance step 1'!BC79,0)</f>
        <v>0</v>
      </c>
      <c r="BD79" s="173">
        <f>IF(ISNUMBER('Corrected energy balance step 1'!BD79),'Corrected energy balance step 1'!BD79,0)</f>
        <v>0</v>
      </c>
      <c r="BE79" s="173">
        <f>IF(ISNUMBER('Corrected energy balance step 1'!BE79),'Corrected energy balance step 1'!BE79,0)</f>
        <v>0</v>
      </c>
      <c r="BF79" s="173">
        <f>IF(ISNUMBER('Corrected energy balance step 1'!BF79),'Corrected energy balance step 1'!BF79,0)</f>
        <v>0</v>
      </c>
      <c r="BG79" s="173">
        <f>IF(ISNUMBER('Corrected energy balance step 1'!BG79),'Corrected energy balance step 1'!BG79,0)</f>
        <v>0</v>
      </c>
      <c r="BH79" s="173">
        <f>IF(ISNUMBER('Corrected energy balance step 1'!BH79),'Corrected energy balance step 1'!BH79,0)</f>
        <v>0</v>
      </c>
      <c r="BI79" s="173">
        <f>IF(ISNUMBER('Corrected energy balance step 1'!BI79),'Corrected energy balance step 1'!BI79,0)</f>
        <v>0</v>
      </c>
      <c r="BJ79" s="173">
        <f>IF(ISNUMBER('Corrected energy balance step 1'!BJ79),'Corrected energy balance step 1'!BJ79,0)</f>
        <v>0</v>
      </c>
      <c r="BK79" s="173">
        <f>IF(ISNUMBER('Corrected energy balance step 1'!BK79),'Corrected energy balance step 1'!BK79,0)</f>
        <v>0</v>
      </c>
      <c r="BL79" s="173">
        <f>IF(ISNUMBER('Corrected energy balance step 1'!BL79),'Corrected energy balance step 1'!BL79,0)</f>
        <v>0</v>
      </c>
      <c r="BM79" s="173">
        <f>IF(ISNUMBER('Corrected energy balance step 1'!BM79),'Corrected energy balance step 1'!BM79,0)</f>
        <v>0</v>
      </c>
      <c r="BN79" s="171">
        <f t="shared" si="60"/>
        <v>0</v>
      </c>
      <c r="BO79" s="174">
        <f>'Corrected energy balance step 1'!BO79</f>
        <v>0</v>
      </c>
    </row>
    <row r="80" spans="2:67" ht="17" thickBot="1">
      <c r="B80" s="36" t="s">
        <v>114</v>
      </c>
      <c r="C80" s="173">
        <f>IF(ISNUMBER('Corrected energy balance step 1'!C80),'Corrected energy balance step 1'!C80,0)</f>
        <v>0</v>
      </c>
      <c r="D80" s="173">
        <f>IF(ISNUMBER('Corrected energy balance step 1'!D80),'Corrected energy balance step 1'!D80,0)</f>
        <v>0</v>
      </c>
      <c r="E80" s="173">
        <f>IF(ISNUMBER('Corrected energy balance step 1'!E80),'Corrected energy balance step 1'!E80,0)</f>
        <v>0</v>
      </c>
      <c r="F80" s="173">
        <f>IF(ISNUMBER('Corrected energy balance step 1'!F80),'Corrected energy balance step 1'!F80,0)</f>
        <v>0</v>
      </c>
      <c r="G80" s="173">
        <f>IF(ISNUMBER('Corrected energy balance step 1'!G80),'Corrected energy balance step 1'!G80,0)</f>
        <v>0</v>
      </c>
      <c r="H80" s="173">
        <f>IF(ISNUMBER('Corrected energy balance step 1'!H80),'Corrected energy balance step 1'!H80,0)</f>
        <v>0</v>
      </c>
      <c r="I80" s="173">
        <f>IF(ISNUMBER('Corrected energy balance step 1'!I80),'Corrected energy balance step 1'!I80,0)</f>
        <v>0</v>
      </c>
      <c r="J80" s="173">
        <f>IF(ISNUMBER('Corrected energy balance step 1'!J80),'Corrected energy balance step 1'!J80,0)</f>
        <v>0</v>
      </c>
      <c r="K80" s="173">
        <f>IF(ISNUMBER('Corrected energy balance step 1'!K80),'Corrected energy balance step 1'!K80,0)</f>
        <v>0</v>
      </c>
      <c r="L80" s="173">
        <f>IF(ISNUMBER('Corrected energy balance step 1'!L80),'Corrected energy balance step 1'!L80,0)</f>
        <v>0</v>
      </c>
      <c r="M80" s="173">
        <f>IF(ISNUMBER('Corrected energy balance step 1'!M80),'Corrected energy balance step 1'!M80,0)</f>
        <v>0</v>
      </c>
      <c r="N80" s="173">
        <f>IF(ISNUMBER('Corrected energy balance step 1'!N80),'Corrected energy balance step 1'!N80,0)</f>
        <v>0</v>
      </c>
      <c r="O80" s="173">
        <f>IF(ISNUMBER('Corrected energy balance step 1'!O80),'Corrected energy balance step 1'!O80,0)</f>
        <v>0</v>
      </c>
      <c r="P80" s="173">
        <f>IF(ISNUMBER('Corrected energy balance step 1'!P80),'Corrected energy balance step 1'!P80,0)</f>
        <v>0</v>
      </c>
      <c r="Q80" s="173">
        <f>IF(ISNUMBER('Corrected energy balance step 1'!Q80),'Corrected energy balance step 1'!Q80,0)</f>
        <v>0</v>
      </c>
      <c r="R80" s="173">
        <f>IF(ISNUMBER('Corrected energy balance step 1'!R80),'Corrected energy balance step 1'!R80,0)</f>
        <v>0</v>
      </c>
      <c r="S80" s="173">
        <f>IF(ISNUMBER('Corrected energy balance step 1'!S80),'Corrected energy balance step 1'!S80,0)</f>
        <v>0</v>
      </c>
      <c r="T80" s="173">
        <f>IF(ISNUMBER('Corrected energy balance step 1'!T80),'Corrected energy balance step 1'!T80,0)</f>
        <v>0</v>
      </c>
      <c r="U80" s="173">
        <f>IF(ISNUMBER('Corrected energy balance step 1'!U80),'Corrected energy balance step 1'!U80,0)</f>
        <v>0</v>
      </c>
      <c r="V80" s="173">
        <f>IF(ISNUMBER('Corrected energy balance step 1'!V80),'Corrected energy balance step 1'!V80,0)</f>
        <v>0</v>
      </c>
      <c r="W80" s="173">
        <f>IF(ISNUMBER('Corrected energy balance step 1'!W80),'Corrected energy balance step 1'!W80,0)</f>
        <v>0</v>
      </c>
      <c r="X80" s="173">
        <f>IF(ISNUMBER('Corrected energy balance step 1'!X80),'Corrected energy balance step 1'!X80,0)</f>
        <v>0</v>
      </c>
      <c r="Y80" s="173">
        <f>IF(ISNUMBER('Corrected energy balance step 1'!Y80),'Corrected energy balance step 1'!Y80,0)</f>
        <v>0</v>
      </c>
      <c r="Z80" s="173">
        <f>IF(ISNUMBER('Corrected energy balance step 1'!Z80),'Corrected energy balance step 1'!Z80,0)</f>
        <v>0</v>
      </c>
      <c r="AA80" s="173">
        <f>IF(ISNUMBER('Corrected energy balance step 1'!AA80),'Corrected energy balance step 1'!AA80,0)</f>
        <v>0</v>
      </c>
      <c r="AB80" s="173">
        <f>IF(ISNUMBER('Corrected energy balance step 1'!AB80),'Corrected energy balance step 1'!AB80,0)</f>
        <v>0</v>
      </c>
      <c r="AC80" s="173">
        <f>IF(ISNUMBER('Corrected energy balance step 1'!AC80),'Corrected energy balance step 1'!AC80,0)</f>
        <v>0</v>
      </c>
      <c r="AD80" s="173">
        <f>IF(ISNUMBER('Corrected energy balance step 1'!AD80),'Corrected energy balance step 1'!AD80,0)</f>
        <v>0</v>
      </c>
      <c r="AE80" s="173">
        <f>IF(ISNUMBER('Corrected energy balance step 1'!AE80),'Corrected energy balance step 1'!AE80,0)</f>
        <v>0</v>
      </c>
      <c r="AF80" s="173">
        <f>IF(ISNUMBER('Corrected energy balance step 1'!AF80),'Corrected energy balance step 1'!AF80,0)</f>
        <v>0</v>
      </c>
      <c r="AG80" s="173">
        <f>IF(ISNUMBER('Corrected energy balance step 1'!AG80),'Corrected energy balance step 1'!AG80,0)</f>
        <v>0</v>
      </c>
      <c r="AH80" s="173">
        <f>IF(ISNUMBER('Corrected energy balance step 1'!AH80),'Corrected energy balance step 1'!AH80,0)</f>
        <v>0</v>
      </c>
      <c r="AI80" s="173">
        <f>IF(ISNUMBER('Corrected energy balance step 1'!AI80),'Corrected energy balance step 1'!AI80,0)</f>
        <v>0</v>
      </c>
      <c r="AJ80" s="173">
        <f>IF(ISNUMBER('Corrected energy balance step 1'!AJ80),'Corrected energy balance step 1'!AJ80,0)</f>
        <v>0</v>
      </c>
      <c r="AK80" s="173">
        <f>IF(ISNUMBER('Corrected energy balance step 1'!AK80),'Corrected energy balance step 1'!AK80,0)</f>
        <v>0</v>
      </c>
      <c r="AL80" s="173">
        <f>IF(ISNUMBER('Corrected energy balance step 1'!AL80),'Corrected energy balance step 1'!AL80,0)</f>
        <v>0</v>
      </c>
      <c r="AM80" s="173">
        <f>IF(ISNUMBER('Corrected energy balance step 1'!AM80),'Corrected energy balance step 1'!AM80,0)</f>
        <v>0</v>
      </c>
      <c r="AN80" s="173">
        <f>IF(ISNUMBER('Corrected energy balance step 1'!AN80),'Corrected energy balance step 1'!AN80,0)</f>
        <v>0</v>
      </c>
      <c r="AO80" s="173">
        <f>IF(ISNUMBER('Corrected energy balance step 1'!AO80),'Corrected energy balance step 1'!AO80,0)</f>
        <v>0</v>
      </c>
      <c r="AP80" s="173">
        <f>IF(ISNUMBER('Corrected energy balance step 1'!AP80),'Corrected energy balance step 1'!AP80,0)</f>
        <v>0</v>
      </c>
      <c r="AQ80" s="173">
        <f>IF(ISNUMBER('Corrected energy balance step 1'!AQ80),'Corrected energy balance step 1'!AQ80,0)</f>
        <v>0</v>
      </c>
      <c r="AR80" s="173">
        <f>IF(ISNUMBER('Corrected energy balance step 1'!AR80),'Corrected energy balance step 1'!AR80,0)</f>
        <v>0</v>
      </c>
      <c r="AS80" s="173">
        <f>IF(ISNUMBER('Corrected energy balance step 1'!AS80),'Corrected energy balance step 1'!AS80,0)</f>
        <v>0</v>
      </c>
      <c r="AT80" s="173">
        <f>IF(ISNUMBER('Corrected energy balance step 1'!AT80),'Corrected energy balance step 1'!AT80,0)</f>
        <v>0</v>
      </c>
      <c r="AU80" s="173">
        <f>IF(ISNUMBER('Corrected energy balance step 1'!AU80),'Corrected energy balance step 1'!AU80,0)</f>
        <v>0</v>
      </c>
      <c r="AV80" s="173">
        <f>IF(ISNUMBER('Corrected energy balance step 1'!AV80),'Corrected energy balance step 1'!AV80,0)</f>
        <v>0</v>
      </c>
      <c r="AW80" s="173">
        <f>IF(ISNUMBER('Corrected energy balance step 1'!AW80),'Corrected energy balance step 1'!AW80,0)</f>
        <v>0</v>
      </c>
      <c r="AX80" s="173">
        <f>IF(ISNUMBER('Corrected energy balance step 1'!AX80),'Corrected energy balance step 1'!AX80,0)</f>
        <v>0</v>
      </c>
      <c r="AY80" s="173">
        <f>IF(ISNUMBER('Corrected energy balance step 1'!AY80),'Corrected energy balance step 1'!AY80,0)</f>
        <v>0</v>
      </c>
      <c r="AZ80" s="173">
        <f>IF(ISNUMBER('Corrected energy balance step 1'!AZ80),'Corrected energy balance step 1'!AZ80,0)</f>
        <v>0</v>
      </c>
      <c r="BA80" s="173">
        <f>IF(ISNUMBER('Corrected energy balance step 1'!BA80),'Corrected energy balance step 1'!BA80,0)</f>
        <v>0</v>
      </c>
      <c r="BB80" s="173">
        <f>IF(ISNUMBER('Corrected energy balance step 1'!BB80),'Corrected energy balance step 1'!BB80,0)</f>
        <v>0</v>
      </c>
      <c r="BC80" s="173">
        <f>IF(ISNUMBER('Corrected energy balance step 1'!BC80),'Corrected energy balance step 1'!BC80,0)</f>
        <v>0</v>
      </c>
      <c r="BD80" s="173">
        <f>IF(ISNUMBER('Corrected energy balance step 1'!BD80),'Corrected energy balance step 1'!BD80,0)</f>
        <v>0</v>
      </c>
      <c r="BE80" s="173">
        <f>IF(ISNUMBER('Corrected energy balance step 1'!BE80),'Corrected energy balance step 1'!BE80,0)</f>
        <v>0</v>
      </c>
      <c r="BF80" s="173">
        <f>IF(ISNUMBER('Corrected energy balance step 1'!BF80),'Corrected energy balance step 1'!BF80,0)</f>
        <v>0</v>
      </c>
      <c r="BG80" s="173">
        <f>IF(ISNUMBER('Corrected energy balance step 1'!BG80),'Corrected energy balance step 1'!BG80,0)</f>
        <v>0</v>
      </c>
      <c r="BH80" s="173">
        <f>IF(ISNUMBER('Corrected energy balance step 1'!BH80),'Corrected energy balance step 1'!BH80,0)</f>
        <v>0</v>
      </c>
      <c r="BI80" s="173">
        <f>IF(ISNUMBER('Corrected energy balance step 1'!BI80),'Corrected energy balance step 1'!BI80,0)</f>
        <v>0</v>
      </c>
      <c r="BJ80" s="173">
        <f>IF(ISNUMBER('Corrected energy balance step 1'!BJ80),'Corrected energy balance step 1'!BJ80,0)</f>
        <v>0</v>
      </c>
      <c r="BK80" s="173">
        <f>IF(ISNUMBER('Corrected energy balance step 1'!BK80),'Corrected energy balance step 1'!BK80,0)</f>
        <v>0</v>
      </c>
      <c r="BL80" s="173">
        <f>IF(ISNUMBER('Corrected energy balance step 1'!BL80),'Corrected energy balance step 1'!BL80,0)</f>
        <v>0</v>
      </c>
      <c r="BM80" s="173">
        <f>IF(ISNUMBER('Corrected energy balance step 1'!BM80),'Corrected energy balance step 1'!BM80,0)</f>
        <v>0</v>
      </c>
      <c r="BN80" s="171">
        <f t="shared" si="60"/>
        <v>0</v>
      </c>
      <c r="BO80" s="174">
        <f>'Corrected energy balance step 1'!BO80</f>
        <v>0</v>
      </c>
    </row>
    <row r="81" spans="2:67" ht="17" thickBot="1">
      <c r="B81" s="44" t="s">
        <v>115</v>
      </c>
      <c r="C81" s="168">
        <f>SUM(C82:C86)</f>
        <v>0</v>
      </c>
      <c r="D81" s="168">
        <f>SUM(D82:D86)</f>
        <v>0</v>
      </c>
      <c r="E81" s="178">
        <f t="shared" ref="E81:BL81" si="64">SUM(E82:E86)</f>
        <v>0</v>
      </c>
      <c r="F81" s="178">
        <f t="shared" si="64"/>
        <v>0</v>
      </c>
      <c r="G81" s="178">
        <f t="shared" si="64"/>
        <v>0</v>
      </c>
      <c r="H81" s="178">
        <f t="shared" si="64"/>
        <v>0</v>
      </c>
      <c r="I81" s="178">
        <f t="shared" si="64"/>
        <v>0</v>
      </c>
      <c r="J81" s="178">
        <f t="shared" si="64"/>
        <v>0</v>
      </c>
      <c r="K81" s="178">
        <f t="shared" si="64"/>
        <v>0</v>
      </c>
      <c r="L81" s="178">
        <f t="shared" si="64"/>
        <v>0</v>
      </c>
      <c r="M81" s="178">
        <f t="shared" si="64"/>
        <v>0</v>
      </c>
      <c r="N81" s="178">
        <f t="shared" si="64"/>
        <v>0</v>
      </c>
      <c r="O81" s="178">
        <f t="shared" si="64"/>
        <v>0</v>
      </c>
      <c r="P81" s="178">
        <f t="shared" si="64"/>
        <v>0</v>
      </c>
      <c r="Q81" s="178">
        <f t="shared" si="64"/>
        <v>0</v>
      </c>
      <c r="R81" s="178">
        <f t="shared" si="64"/>
        <v>0</v>
      </c>
      <c r="S81" s="178">
        <f t="shared" si="64"/>
        <v>0</v>
      </c>
      <c r="T81" s="178">
        <f t="shared" si="64"/>
        <v>0</v>
      </c>
      <c r="U81" s="168">
        <f t="shared" si="64"/>
        <v>0</v>
      </c>
      <c r="V81" s="178">
        <f t="shared" si="64"/>
        <v>0</v>
      </c>
      <c r="W81" s="178">
        <f t="shared" si="64"/>
        <v>0</v>
      </c>
      <c r="X81" s="178">
        <f t="shared" si="64"/>
        <v>0</v>
      </c>
      <c r="Y81" s="178">
        <f t="shared" si="64"/>
        <v>0</v>
      </c>
      <c r="Z81" s="178">
        <f t="shared" si="64"/>
        <v>0</v>
      </c>
      <c r="AA81" s="178">
        <f t="shared" si="64"/>
        <v>0</v>
      </c>
      <c r="AB81" s="178">
        <f t="shared" si="64"/>
        <v>0</v>
      </c>
      <c r="AC81" s="178">
        <f t="shared" si="64"/>
        <v>0</v>
      </c>
      <c r="AD81" s="178">
        <f t="shared" si="64"/>
        <v>0</v>
      </c>
      <c r="AE81" s="178">
        <f t="shared" si="64"/>
        <v>0</v>
      </c>
      <c r="AF81" s="178">
        <f t="shared" si="64"/>
        <v>0</v>
      </c>
      <c r="AG81" s="178">
        <f t="shared" si="64"/>
        <v>0</v>
      </c>
      <c r="AH81" s="178">
        <f t="shared" si="64"/>
        <v>0</v>
      </c>
      <c r="AI81" s="178">
        <f t="shared" si="64"/>
        <v>0</v>
      </c>
      <c r="AJ81" s="178">
        <f t="shared" si="64"/>
        <v>0</v>
      </c>
      <c r="AK81" s="178">
        <f t="shared" si="64"/>
        <v>0</v>
      </c>
      <c r="AL81" s="178">
        <f t="shared" si="64"/>
        <v>0</v>
      </c>
      <c r="AM81" s="178">
        <f t="shared" si="64"/>
        <v>0</v>
      </c>
      <c r="AN81" s="178">
        <f t="shared" si="64"/>
        <v>0</v>
      </c>
      <c r="AO81" s="178">
        <f t="shared" si="64"/>
        <v>0</v>
      </c>
      <c r="AP81" s="178">
        <f t="shared" si="64"/>
        <v>0</v>
      </c>
      <c r="AQ81" s="178">
        <f t="shared" si="64"/>
        <v>0</v>
      </c>
      <c r="AR81" s="178">
        <f t="shared" si="64"/>
        <v>0</v>
      </c>
      <c r="AS81" s="178">
        <f t="shared" si="64"/>
        <v>0</v>
      </c>
      <c r="AT81" s="178">
        <f t="shared" si="64"/>
        <v>0</v>
      </c>
      <c r="AU81" s="178">
        <f t="shared" si="64"/>
        <v>0</v>
      </c>
      <c r="AV81" s="178">
        <f t="shared" si="64"/>
        <v>0</v>
      </c>
      <c r="AW81" s="178">
        <f t="shared" si="64"/>
        <v>0</v>
      </c>
      <c r="AX81" s="178">
        <f t="shared" si="64"/>
        <v>0</v>
      </c>
      <c r="AY81" s="178">
        <f t="shared" si="64"/>
        <v>0</v>
      </c>
      <c r="AZ81" s="178">
        <f t="shared" si="64"/>
        <v>0</v>
      </c>
      <c r="BA81" s="178">
        <f t="shared" si="64"/>
        <v>0</v>
      </c>
      <c r="BB81" s="178">
        <f t="shared" si="64"/>
        <v>0</v>
      </c>
      <c r="BC81" s="178">
        <f t="shared" si="64"/>
        <v>0</v>
      </c>
      <c r="BD81" s="178">
        <f t="shared" si="64"/>
        <v>0</v>
      </c>
      <c r="BE81" s="178">
        <f t="shared" si="64"/>
        <v>0</v>
      </c>
      <c r="BF81" s="178">
        <f t="shared" si="64"/>
        <v>0</v>
      </c>
      <c r="BG81" s="178">
        <f t="shared" si="64"/>
        <v>0</v>
      </c>
      <c r="BH81" s="178">
        <f t="shared" si="64"/>
        <v>0</v>
      </c>
      <c r="BI81" s="178">
        <f t="shared" si="64"/>
        <v>0</v>
      </c>
      <c r="BJ81" s="178">
        <f t="shared" si="64"/>
        <v>0</v>
      </c>
      <c r="BK81" s="178">
        <f t="shared" si="64"/>
        <v>0</v>
      </c>
      <c r="BL81" s="178">
        <f t="shared" si="64"/>
        <v>0</v>
      </c>
      <c r="BM81" s="178">
        <f>SUM(BM82:BM86)</f>
        <v>0</v>
      </c>
      <c r="BN81" s="179">
        <f t="shared" si="60"/>
        <v>0</v>
      </c>
      <c r="BO81" s="180">
        <f>'Corrected energy balance step 1'!BO81</f>
        <v>0</v>
      </c>
    </row>
    <row r="82" spans="2:67">
      <c r="B82" s="36" t="s">
        <v>116</v>
      </c>
      <c r="C82" s="173">
        <f>IF(ISNUMBER('Corrected energy balance step 1'!C82),'Corrected energy balance step 1'!C82,0)</f>
        <v>0</v>
      </c>
      <c r="D82" s="173">
        <f>IF(ISNUMBER('Corrected energy balance step 1'!D82),'Corrected energy balance step 1'!D82,0)</f>
        <v>0</v>
      </c>
      <c r="E82" s="173">
        <f>IF(ISNUMBER('Corrected energy balance step 1'!E82),'Corrected energy balance step 1'!E82,0)</f>
        <v>0</v>
      </c>
      <c r="F82" s="173">
        <f>IF(ISNUMBER('Corrected energy balance step 1'!F82),'Corrected energy balance step 1'!F82,0)</f>
        <v>0</v>
      </c>
      <c r="G82" s="173">
        <f>IF(ISNUMBER('Corrected energy balance step 1'!G82),'Corrected energy balance step 1'!G82,0)</f>
        <v>0</v>
      </c>
      <c r="H82" s="173">
        <f>IF(ISNUMBER('Corrected energy balance step 1'!H82),'Corrected energy balance step 1'!H82,0)</f>
        <v>0</v>
      </c>
      <c r="I82" s="173">
        <f>IF(ISNUMBER('Corrected energy balance step 1'!I82),'Corrected energy balance step 1'!I82,0)</f>
        <v>0</v>
      </c>
      <c r="J82" s="173">
        <f>IF(ISNUMBER('Corrected energy balance step 1'!J82),'Corrected energy balance step 1'!J82,0)</f>
        <v>0</v>
      </c>
      <c r="K82" s="173">
        <f>IF(ISNUMBER('Corrected energy balance step 1'!K82),'Corrected energy balance step 1'!K82,0)</f>
        <v>0</v>
      </c>
      <c r="L82" s="173">
        <f>IF(ISNUMBER('Corrected energy balance step 1'!L82),'Corrected energy balance step 1'!L82,0)</f>
        <v>0</v>
      </c>
      <c r="M82" s="173">
        <f>IF(ISNUMBER('Corrected energy balance step 1'!M82),'Corrected energy balance step 1'!M82,0)</f>
        <v>0</v>
      </c>
      <c r="N82" s="173">
        <f>IF(ISNUMBER('Corrected energy balance step 1'!N82),'Corrected energy balance step 1'!N82,0)</f>
        <v>0</v>
      </c>
      <c r="O82" s="173">
        <f>IF(ISNUMBER('Corrected energy balance step 1'!O82),'Corrected energy balance step 1'!O82,0)</f>
        <v>0</v>
      </c>
      <c r="P82" s="173">
        <f>IF(ISNUMBER('Corrected energy balance step 1'!P82),'Corrected energy balance step 1'!P82,0)</f>
        <v>0</v>
      </c>
      <c r="Q82" s="173">
        <f>IF(ISNUMBER('Corrected energy balance step 1'!Q82),'Corrected energy balance step 1'!Q82,0)</f>
        <v>0</v>
      </c>
      <c r="R82" s="173">
        <f>IF(ISNUMBER('Corrected energy balance step 1'!R82),'Corrected energy balance step 1'!R82,0)</f>
        <v>0</v>
      </c>
      <c r="S82" s="173">
        <f>IF(ISNUMBER('Corrected energy balance step 1'!S82),'Corrected energy balance step 1'!S82,0)</f>
        <v>0</v>
      </c>
      <c r="T82" s="173">
        <f>IF(ISNUMBER('Corrected energy balance step 1'!T82),'Corrected energy balance step 1'!T82,0)</f>
        <v>0</v>
      </c>
      <c r="U82" s="173">
        <f>IF(ISNUMBER('Corrected energy balance step 1'!U82),'Corrected energy balance step 1'!U82,0)</f>
        <v>0</v>
      </c>
      <c r="V82" s="173">
        <f>IF(ISNUMBER('Corrected energy balance step 1'!V82),'Corrected energy balance step 1'!V82,0)</f>
        <v>0</v>
      </c>
      <c r="W82" s="173">
        <f>IF(ISNUMBER('Corrected energy balance step 1'!W82),'Corrected energy balance step 1'!W82,0)</f>
        <v>0</v>
      </c>
      <c r="X82" s="173">
        <f>IF(ISNUMBER('Corrected energy balance step 1'!X82),'Corrected energy balance step 1'!X82,0)</f>
        <v>0</v>
      </c>
      <c r="Y82" s="173">
        <f>IF(ISNUMBER('Corrected energy balance step 1'!Y82),'Corrected energy balance step 1'!Y82,0)</f>
        <v>0</v>
      </c>
      <c r="Z82" s="173">
        <f>IF(ISNUMBER('Corrected energy balance step 1'!Z82),'Corrected energy balance step 1'!Z82,0)</f>
        <v>0</v>
      </c>
      <c r="AA82" s="173">
        <f>IF(ISNUMBER('Corrected energy balance step 1'!AA82),'Corrected energy balance step 1'!AA82,0)</f>
        <v>0</v>
      </c>
      <c r="AB82" s="173">
        <f>IF(ISNUMBER('Corrected energy balance step 1'!AB82),'Corrected energy balance step 1'!AB82,0)</f>
        <v>0</v>
      </c>
      <c r="AC82" s="173">
        <f>IF(ISNUMBER('Corrected energy balance step 1'!AC82),'Corrected energy balance step 1'!AC82,0)</f>
        <v>0</v>
      </c>
      <c r="AD82" s="173">
        <f>IF(ISNUMBER('Corrected energy balance step 1'!AD82),'Corrected energy balance step 1'!AD82,0)</f>
        <v>0</v>
      </c>
      <c r="AE82" s="173">
        <f>IF(ISNUMBER('Corrected energy balance step 1'!AE82),'Corrected energy balance step 1'!AE82,0)</f>
        <v>0</v>
      </c>
      <c r="AF82" s="173">
        <f>IF(ISNUMBER('Corrected energy balance step 1'!AF82),'Corrected energy balance step 1'!AF82,0)</f>
        <v>0</v>
      </c>
      <c r="AG82" s="173">
        <f>IF(ISNUMBER('Corrected energy balance step 1'!AG82),'Corrected energy balance step 1'!AG82,0)</f>
        <v>0</v>
      </c>
      <c r="AH82" s="173">
        <f>IF(ISNUMBER('Corrected energy balance step 1'!AH82),'Corrected energy balance step 1'!AH82,0)</f>
        <v>0</v>
      </c>
      <c r="AI82" s="173">
        <f>IF(ISNUMBER('Corrected energy balance step 1'!AI82),'Corrected energy balance step 1'!AI82,0)</f>
        <v>0</v>
      </c>
      <c r="AJ82" s="173">
        <f>IF(ISNUMBER('Corrected energy balance step 1'!AJ82),'Corrected energy balance step 1'!AJ82,0)</f>
        <v>0</v>
      </c>
      <c r="AK82" s="173">
        <f>IF(ISNUMBER('Corrected energy balance step 1'!AK82),'Corrected energy balance step 1'!AK82,0)</f>
        <v>0</v>
      </c>
      <c r="AL82" s="173">
        <f>IF(ISNUMBER('Corrected energy balance step 1'!AL82),'Corrected energy balance step 1'!AL82,0)</f>
        <v>0</v>
      </c>
      <c r="AM82" s="173">
        <f>IF(ISNUMBER('Corrected energy balance step 1'!AM82),'Corrected energy balance step 1'!AM82,0)</f>
        <v>0</v>
      </c>
      <c r="AN82" s="173">
        <f>IF(ISNUMBER('Corrected energy balance step 1'!AN82),'Corrected energy balance step 1'!AN82,0)</f>
        <v>0</v>
      </c>
      <c r="AO82" s="173">
        <f>IF(ISNUMBER('Corrected energy balance step 1'!AO82),'Corrected energy balance step 1'!AO82,0)</f>
        <v>0</v>
      </c>
      <c r="AP82" s="173">
        <f>IF(ISNUMBER('Corrected energy balance step 1'!AP82),'Corrected energy balance step 1'!AP82,0)</f>
        <v>0</v>
      </c>
      <c r="AQ82" s="173">
        <f>IF(ISNUMBER('Corrected energy balance step 1'!AQ82),'Corrected energy balance step 1'!AQ82,0)</f>
        <v>0</v>
      </c>
      <c r="AR82" s="173">
        <f>IF(ISNUMBER('Corrected energy balance step 1'!AR82),'Corrected energy balance step 1'!AR82,0)</f>
        <v>0</v>
      </c>
      <c r="AS82" s="173">
        <f>IF(ISNUMBER('Corrected energy balance step 1'!AS82),'Corrected energy balance step 1'!AS82,0)</f>
        <v>0</v>
      </c>
      <c r="AT82" s="173">
        <f>IF(ISNUMBER('Corrected energy balance step 1'!AT82),'Corrected energy balance step 1'!AT82,0)</f>
        <v>0</v>
      </c>
      <c r="AU82" s="173">
        <f>IF(ISNUMBER('Corrected energy balance step 1'!AU82),'Corrected energy balance step 1'!AU82,0)</f>
        <v>0</v>
      </c>
      <c r="AV82" s="173">
        <f>IF(ISNUMBER('Corrected energy balance step 1'!AV82),'Corrected energy balance step 1'!AV82,0)</f>
        <v>0</v>
      </c>
      <c r="AW82" s="173">
        <f>IF(ISNUMBER('Corrected energy balance step 1'!AW82),'Corrected energy balance step 1'!AW82,0)</f>
        <v>0</v>
      </c>
      <c r="AX82" s="173">
        <f>IF(ISNUMBER('Corrected energy balance step 1'!AX82),'Corrected energy balance step 1'!AX82,0)</f>
        <v>0</v>
      </c>
      <c r="AY82" s="173">
        <f>IF(ISNUMBER('Corrected energy balance step 1'!AY82),'Corrected energy balance step 1'!AY82,0)</f>
        <v>0</v>
      </c>
      <c r="AZ82" s="173">
        <f>IF(ISNUMBER('Corrected energy balance step 1'!AZ82),'Corrected energy balance step 1'!AZ82,0)</f>
        <v>0</v>
      </c>
      <c r="BA82" s="173">
        <f>IF(ISNUMBER('Corrected energy balance step 1'!BA82),'Corrected energy balance step 1'!BA82,0)</f>
        <v>0</v>
      </c>
      <c r="BB82" s="173">
        <f>IF(ISNUMBER('Corrected energy balance step 1'!BB82),'Corrected energy balance step 1'!BB82,0)</f>
        <v>0</v>
      </c>
      <c r="BC82" s="173">
        <f>IF(ISNUMBER('Corrected energy balance step 1'!BC82),'Corrected energy balance step 1'!BC82,0)</f>
        <v>0</v>
      </c>
      <c r="BD82" s="173">
        <f>IF(ISNUMBER('Corrected energy balance step 1'!BD82),'Corrected energy balance step 1'!BD82,0)</f>
        <v>0</v>
      </c>
      <c r="BE82" s="173">
        <f>IF(ISNUMBER('Corrected energy balance step 1'!BE82),'Corrected energy balance step 1'!BE82,0)</f>
        <v>0</v>
      </c>
      <c r="BF82" s="173">
        <f>IF(ISNUMBER('Corrected energy balance step 1'!BF82),'Corrected energy balance step 1'!BF82,0)</f>
        <v>0</v>
      </c>
      <c r="BG82" s="173">
        <f>IF(ISNUMBER('Corrected energy balance step 1'!BG82),'Corrected energy balance step 1'!BG82,0)</f>
        <v>0</v>
      </c>
      <c r="BH82" s="173">
        <f>IF(ISNUMBER('Corrected energy balance step 1'!BH82),'Corrected energy balance step 1'!BH82,0)</f>
        <v>0</v>
      </c>
      <c r="BI82" s="173">
        <f>IF(ISNUMBER('Corrected energy balance step 1'!BI82),'Corrected energy balance step 1'!BI82,0)</f>
        <v>0</v>
      </c>
      <c r="BJ82" s="173">
        <f>IF(ISNUMBER('Corrected energy balance step 1'!BJ82),'Corrected energy balance step 1'!BJ82,0)</f>
        <v>0</v>
      </c>
      <c r="BK82" s="173">
        <f>IF(ISNUMBER('Corrected energy balance step 1'!BK82),'Corrected energy balance step 1'!BK82,0)</f>
        <v>0</v>
      </c>
      <c r="BL82" s="173">
        <f>IF(ISNUMBER('Corrected energy balance step 1'!BL82),'Corrected energy balance step 1'!BL82,0)</f>
        <v>0</v>
      </c>
      <c r="BM82" s="173">
        <f>IF(ISNUMBER('Corrected energy balance step 1'!BM82),'Corrected energy balance step 1'!BM82,0)</f>
        <v>0</v>
      </c>
      <c r="BN82" s="171">
        <f t="shared" si="60"/>
        <v>0</v>
      </c>
      <c r="BO82" s="177">
        <f>'Corrected energy balance step 1'!BO82</f>
        <v>0</v>
      </c>
    </row>
    <row r="83" spans="2:67">
      <c r="B83" s="36" t="s">
        <v>117</v>
      </c>
      <c r="C83" s="173">
        <f>IF(ISNUMBER('Corrected energy balance step 1'!C83),'Corrected energy balance step 1'!C83,0)</f>
        <v>0</v>
      </c>
      <c r="D83" s="173">
        <f>IF(ISNUMBER('Corrected energy balance step 1'!D83),'Corrected energy balance step 1'!D83,0)</f>
        <v>0</v>
      </c>
      <c r="E83" s="173">
        <f>IF(ISNUMBER('Corrected energy balance step 1'!E83),'Corrected energy balance step 1'!E83,0)</f>
        <v>0</v>
      </c>
      <c r="F83" s="173">
        <f>IF(ISNUMBER('Corrected energy balance step 1'!F83),'Corrected energy balance step 1'!F83,0)</f>
        <v>0</v>
      </c>
      <c r="G83" s="173">
        <f>IF(ISNUMBER('Corrected energy balance step 1'!G83),'Corrected energy balance step 1'!G83,0)</f>
        <v>0</v>
      </c>
      <c r="H83" s="173">
        <f>IF(ISNUMBER('Corrected energy balance step 1'!H83),'Corrected energy balance step 1'!H83,0)</f>
        <v>0</v>
      </c>
      <c r="I83" s="173">
        <f>IF(ISNUMBER('Corrected energy balance step 1'!I83),'Corrected energy balance step 1'!I83,0)</f>
        <v>0</v>
      </c>
      <c r="J83" s="173">
        <f>IF(ISNUMBER('Corrected energy balance step 1'!J83),'Corrected energy balance step 1'!J83,0)</f>
        <v>0</v>
      </c>
      <c r="K83" s="173">
        <f>IF(ISNUMBER('Corrected energy balance step 1'!K83),'Corrected energy balance step 1'!K83,0)</f>
        <v>0</v>
      </c>
      <c r="L83" s="173">
        <f>IF(ISNUMBER('Corrected energy balance step 1'!L83),'Corrected energy balance step 1'!L83,0)</f>
        <v>0</v>
      </c>
      <c r="M83" s="173">
        <f>IF(ISNUMBER('Corrected energy balance step 1'!M83),'Corrected energy balance step 1'!M83,0)</f>
        <v>0</v>
      </c>
      <c r="N83" s="173">
        <f>IF(ISNUMBER('Corrected energy balance step 1'!N83),'Corrected energy balance step 1'!N83,0)</f>
        <v>0</v>
      </c>
      <c r="O83" s="173">
        <f>IF(ISNUMBER('Corrected energy balance step 1'!O83),'Corrected energy balance step 1'!O83,0)</f>
        <v>0</v>
      </c>
      <c r="P83" s="173">
        <f>IF(ISNUMBER('Corrected energy balance step 1'!P83),'Corrected energy balance step 1'!P83,0)</f>
        <v>0</v>
      </c>
      <c r="Q83" s="173">
        <f>IF(ISNUMBER('Corrected energy balance step 1'!Q83),'Corrected energy balance step 1'!Q83,0)</f>
        <v>0</v>
      </c>
      <c r="R83" s="173">
        <f>IF(ISNUMBER('Corrected energy balance step 1'!R83),'Corrected energy balance step 1'!R83,0)</f>
        <v>0</v>
      </c>
      <c r="S83" s="173">
        <f>IF(ISNUMBER('Corrected energy balance step 1'!S83),'Corrected energy balance step 1'!S83,0)</f>
        <v>0</v>
      </c>
      <c r="T83" s="173">
        <f>IF(ISNUMBER('Corrected energy balance step 1'!T83),'Corrected energy balance step 1'!T83,0)</f>
        <v>0</v>
      </c>
      <c r="U83" s="173">
        <f>IF(ISNUMBER('Corrected energy balance step 1'!U83),'Corrected energy balance step 1'!U83,0)</f>
        <v>0</v>
      </c>
      <c r="V83" s="173">
        <f>IF(ISNUMBER('Corrected energy balance step 1'!V83),'Corrected energy balance step 1'!V83,0)</f>
        <v>0</v>
      </c>
      <c r="W83" s="173">
        <f>IF(ISNUMBER('Corrected energy balance step 1'!W83),'Corrected energy balance step 1'!W83,0)</f>
        <v>0</v>
      </c>
      <c r="X83" s="173">
        <f>IF(ISNUMBER('Corrected energy balance step 1'!X83),'Corrected energy balance step 1'!X83,0)</f>
        <v>0</v>
      </c>
      <c r="Y83" s="173">
        <f>IF(ISNUMBER('Corrected energy balance step 1'!Y83),'Corrected energy balance step 1'!Y83,0)</f>
        <v>0</v>
      </c>
      <c r="Z83" s="173">
        <f>IF(ISNUMBER('Corrected energy balance step 1'!Z83),'Corrected energy balance step 1'!Z83,0)</f>
        <v>0</v>
      </c>
      <c r="AA83" s="173">
        <f>IF(ISNUMBER('Corrected energy balance step 1'!AA83),'Corrected energy balance step 1'!AA83,0)</f>
        <v>0</v>
      </c>
      <c r="AB83" s="173">
        <f>IF(ISNUMBER('Corrected energy balance step 1'!AB83),'Corrected energy balance step 1'!AB83,0)</f>
        <v>0</v>
      </c>
      <c r="AC83" s="173">
        <f>IF(ISNUMBER('Corrected energy balance step 1'!AC83),'Corrected energy balance step 1'!AC83,0)</f>
        <v>0</v>
      </c>
      <c r="AD83" s="173">
        <f>IF(ISNUMBER('Corrected energy balance step 1'!AD83),'Corrected energy balance step 1'!AD83,0)</f>
        <v>0</v>
      </c>
      <c r="AE83" s="173">
        <f>IF(ISNUMBER('Corrected energy balance step 1'!AE83),'Corrected energy balance step 1'!AE83,0)</f>
        <v>0</v>
      </c>
      <c r="AF83" s="173">
        <f>IF(ISNUMBER('Corrected energy balance step 1'!AF83),'Corrected energy balance step 1'!AF83,0)</f>
        <v>0</v>
      </c>
      <c r="AG83" s="173">
        <f>IF(ISNUMBER('Corrected energy balance step 1'!AG83),'Corrected energy balance step 1'!AG83,0)</f>
        <v>0</v>
      </c>
      <c r="AH83" s="173">
        <f>IF(ISNUMBER('Corrected energy balance step 1'!AH83),'Corrected energy balance step 1'!AH83,0)</f>
        <v>0</v>
      </c>
      <c r="AI83" s="173">
        <f>IF(ISNUMBER('Corrected energy balance step 1'!AI83),'Corrected energy balance step 1'!AI83,0)</f>
        <v>0</v>
      </c>
      <c r="AJ83" s="173">
        <f>IF(ISNUMBER('Corrected energy balance step 1'!AJ83),'Corrected energy balance step 1'!AJ83,0)</f>
        <v>0</v>
      </c>
      <c r="AK83" s="173">
        <f>IF(ISNUMBER('Corrected energy balance step 1'!AK83),'Corrected energy balance step 1'!AK83,0)</f>
        <v>0</v>
      </c>
      <c r="AL83" s="173">
        <f>IF(ISNUMBER('Corrected energy balance step 1'!AL83),'Corrected energy balance step 1'!AL83,0)</f>
        <v>0</v>
      </c>
      <c r="AM83" s="173">
        <f>IF(ISNUMBER('Corrected energy balance step 1'!AM83),'Corrected energy balance step 1'!AM83,0)</f>
        <v>0</v>
      </c>
      <c r="AN83" s="173">
        <f>IF(ISNUMBER('Corrected energy balance step 1'!AN83),'Corrected energy balance step 1'!AN83,0)</f>
        <v>0</v>
      </c>
      <c r="AO83" s="173">
        <f>IF(ISNUMBER('Corrected energy balance step 1'!AO83),'Corrected energy balance step 1'!AO83,0)</f>
        <v>0</v>
      </c>
      <c r="AP83" s="173">
        <f>IF(ISNUMBER('Corrected energy balance step 1'!AP83),'Corrected energy balance step 1'!AP83,0)</f>
        <v>0</v>
      </c>
      <c r="AQ83" s="173">
        <f>IF(ISNUMBER('Corrected energy balance step 1'!AQ83),'Corrected energy balance step 1'!AQ83,0)</f>
        <v>0</v>
      </c>
      <c r="AR83" s="173">
        <f>IF(ISNUMBER('Corrected energy balance step 1'!AR83),'Corrected energy balance step 1'!AR83,0)</f>
        <v>0</v>
      </c>
      <c r="AS83" s="173">
        <f>IF(ISNUMBER('Corrected energy balance step 1'!AS83),'Corrected energy balance step 1'!AS83,0)</f>
        <v>0</v>
      </c>
      <c r="AT83" s="173">
        <f>IF(ISNUMBER('Corrected energy balance step 1'!AT83),'Corrected energy balance step 1'!AT83,0)</f>
        <v>0</v>
      </c>
      <c r="AU83" s="173">
        <f>IF(ISNUMBER('Corrected energy balance step 1'!AU83),'Corrected energy balance step 1'!AU83,0)</f>
        <v>0</v>
      </c>
      <c r="AV83" s="173">
        <f>IF(ISNUMBER('Corrected energy balance step 1'!AV83),'Corrected energy balance step 1'!AV83,0)</f>
        <v>0</v>
      </c>
      <c r="AW83" s="173">
        <f>IF(ISNUMBER('Corrected energy balance step 1'!AW83),'Corrected energy balance step 1'!AW83,0)</f>
        <v>0</v>
      </c>
      <c r="AX83" s="173">
        <f>IF(ISNUMBER('Corrected energy balance step 1'!AX83),'Corrected energy balance step 1'!AX83,0)</f>
        <v>0</v>
      </c>
      <c r="AY83" s="173">
        <f>IF(ISNUMBER('Corrected energy balance step 1'!AY83),'Corrected energy balance step 1'!AY83,0)</f>
        <v>0</v>
      </c>
      <c r="AZ83" s="173">
        <f>IF(ISNUMBER('Corrected energy balance step 1'!AZ83),'Corrected energy balance step 1'!AZ83,0)</f>
        <v>0</v>
      </c>
      <c r="BA83" s="173">
        <f>IF(ISNUMBER('Corrected energy balance step 1'!BA83),'Corrected energy balance step 1'!BA83,0)</f>
        <v>0</v>
      </c>
      <c r="BB83" s="173">
        <f>IF(ISNUMBER('Corrected energy balance step 1'!BB83),'Corrected energy balance step 1'!BB83,0)</f>
        <v>0</v>
      </c>
      <c r="BC83" s="173">
        <f>IF(ISNUMBER('Corrected energy balance step 1'!BC83),'Corrected energy balance step 1'!BC83,0)</f>
        <v>0</v>
      </c>
      <c r="BD83" s="173">
        <f>IF(ISNUMBER('Corrected energy balance step 1'!BD83),'Corrected energy balance step 1'!BD83,0)</f>
        <v>0</v>
      </c>
      <c r="BE83" s="173">
        <f>IF(ISNUMBER('Corrected energy balance step 1'!BE83),'Corrected energy balance step 1'!BE83,0)</f>
        <v>0</v>
      </c>
      <c r="BF83" s="173">
        <f>IF(ISNUMBER('Corrected energy balance step 1'!BF83),'Corrected energy balance step 1'!BF83,0)</f>
        <v>0</v>
      </c>
      <c r="BG83" s="173">
        <f>IF(ISNUMBER('Corrected energy balance step 1'!BG83),'Corrected energy balance step 1'!BG83,0)</f>
        <v>0</v>
      </c>
      <c r="BH83" s="173">
        <f>IF(ISNUMBER('Corrected energy balance step 1'!BH83),'Corrected energy balance step 1'!BH83,0)</f>
        <v>0</v>
      </c>
      <c r="BI83" s="173">
        <f>IF(ISNUMBER('Corrected energy balance step 1'!BI83),'Corrected energy balance step 1'!BI83,0)</f>
        <v>0</v>
      </c>
      <c r="BJ83" s="173">
        <f>IF(ISNUMBER('Corrected energy balance step 1'!BJ83),'Corrected energy balance step 1'!BJ83,0)</f>
        <v>0</v>
      </c>
      <c r="BK83" s="173">
        <f>IF(ISNUMBER('Corrected energy balance step 1'!BK83),'Corrected energy balance step 1'!BK83,0)</f>
        <v>0</v>
      </c>
      <c r="BL83" s="173">
        <f>IF(ISNUMBER('Corrected energy balance step 1'!BL83),'Corrected energy balance step 1'!BL83,0)</f>
        <v>0</v>
      </c>
      <c r="BM83" s="173">
        <f>IF(ISNUMBER('Corrected energy balance step 1'!BM83),'Corrected energy balance step 1'!BM83,0)</f>
        <v>0</v>
      </c>
      <c r="BN83" s="171">
        <f t="shared" si="60"/>
        <v>0</v>
      </c>
      <c r="BO83" s="177">
        <f>'Corrected energy balance step 1'!BO83</f>
        <v>0</v>
      </c>
    </row>
    <row r="84" spans="2:67">
      <c r="B84" s="36" t="s">
        <v>118</v>
      </c>
      <c r="C84" s="173">
        <f>IF(ISNUMBER('Corrected energy balance step 1'!C84),'Corrected energy balance step 1'!C84,0)</f>
        <v>0</v>
      </c>
      <c r="D84" s="173">
        <f>IF(ISNUMBER('Corrected energy balance step 1'!D84),'Corrected energy balance step 1'!D84,0)</f>
        <v>0</v>
      </c>
      <c r="E84" s="173">
        <f>IF(ISNUMBER('Corrected energy balance step 1'!E84),'Corrected energy balance step 1'!E84,0)</f>
        <v>0</v>
      </c>
      <c r="F84" s="173">
        <f>IF(ISNUMBER('Corrected energy balance step 1'!F84),'Corrected energy balance step 1'!F84,0)</f>
        <v>0</v>
      </c>
      <c r="G84" s="173">
        <f>IF(ISNUMBER('Corrected energy balance step 1'!G84),'Corrected energy balance step 1'!G84,0)</f>
        <v>0</v>
      </c>
      <c r="H84" s="173">
        <f>IF(ISNUMBER('Corrected energy balance step 1'!H84),'Corrected energy balance step 1'!H84,0)</f>
        <v>0</v>
      </c>
      <c r="I84" s="173">
        <f>IF(ISNUMBER('Corrected energy balance step 1'!I84),'Corrected energy balance step 1'!I84,0)</f>
        <v>0</v>
      </c>
      <c r="J84" s="173">
        <f>IF(ISNUMBER('Corrected energy balance step 1'!J84),'Corrected energy balance step 1'!J84,0)</f>
        <v>0</v>
      </c>
      <c r="K84" s="173">
        <f>IF(ISNUMBER('Corrected energy balance step 1'!K84),'Corrected energy balance step 1'!K84,0)</f>
        <v>0</v>
      </c>
      <c r="L84" s="173">
        <f>IF(ISNUMBER('Corrected energy balance step 1'!L84),'Corrected energy balance step 1'!L84,0)</f>
        <v>0</v>
      </c>
      <c r="M84" s="173">
        <f>IF(ISNUMBER('Corrected energy balance step 1'!M84),'Corrected energy balance step 1'!M84,0)</f>
        <v>0</v>
      </c>
      <c r="N84" s="173">
        <f>IF(ISNUMBER('Corrected energy balance step 1'!N84),'Corrected energy balance step 1'!N84,0)</f>
        <v>0</v>
      </c>
      <c r="O84" s="173">
        <f>IF(ISNUMBER('Corrected energy balance step 1'!O84),'Corrected energy balance step 1'!O84,0)</f>
        <v>0</v>
      </c>
      <c r="P84" s="173">
        <f>IF(ISNUMBER('Corrected energy balance step 1'!P84),'Corrected energy balance step 1'!P84,0)</f>
        <v>0</v>
      </c>
      <c r="Q84" s="173">
        <f>IF(ISNUMBER('Corrected energy balance step 1'!Q84),'Corrected energy balance step 1'!Q84,0)</f>
        <v>0</v>
      </c>
      <c r="R84" s="173">
        <f>IF(ISNUMBER('Corrected energy balance step 1'!R84),'Corrected energy balance step 1'!R84,0)</f>
        <v>0</v>
      </c>
      <c r="S84" s="173">
        <f>IF(ISNUMBER('Corrected energy balance step 1'!S84),'Corrected energy balance step 1'!S84,0)</f>
        <v>0</v>
      </c>
      <c r="T84" s="173">
        <f>IF(ISNUMBER('Corrected energy balance step 1'!T84),'Corrected energy balance step 1'!T84,0)</f>
        <v>0</v>
      </c>
      <c r="U84" s="173">
        <f>IF(ISNUMBER('Corrected energy balance step 1'!U84),'Corrected energy balance step 1'!U84,0)</f>
        <v>0</v>
      </c>
      <c r="V84" s="173">
        <f>IF(ISNUMBER('Corrected energy balance step 1'!V84),'Corrected energy balance step 1'!V84,0)</f>
        <v>0</v>
      </c>
      <c r="W84" s="173">
        <f>IF(ISNUMBER('Corrected energy balance step 1'!W84),'Corrected energy balance step 1'!W84,0)</f>
        <v>0</v>
      </c>
      <c r="X84" s="173">
        <f>IF(ISNUMBER('Corrected energy balance step 1'!X84),'Corrected energy balance step 1'!X84,0)</f>
        <v>0</v>
      </c>
      <c r="Y84" s="173">
        <f>IF(ISNUMBER('Corrected energy balance step 1'!Y84),'Corrected energy balance step 1'!Y84,0)</f>
        <v>0</v>
      </c>
      <c r="Z84" s="173">
        <f>IF(ISNUMBER('Corrected energy balance step 1'!Z84),'Corrected energy balance step 1'!Z84,0)</f>
        <v>0</v>
      </c>
      <c r="AA84" s="173">
        <f>IF(ISNUMBER('Corrected energy balance step 1'!AA84),'Corrected energy balance step 1'!AA84,0)</f>
        <v>0</v>
      </c>
      <c r="AB84" s="173">
        <f>IF(ISNUMBER('Corrected energy balance step 1'!AB84),'Corrected energy balance step 1'!AB84,0)</f>
        <v>0</v>
      </c>
      <c r="AC84" s="173">
        <f>IF(ISNUMBER('Corrected energy balance step 1'!AC84),'Corrected energy balance step 1'!AC84,0)</f>
        <v>0</v>
      </c>
      <c r="AD84" s="173">
        <f>IF(ISNUMBER('Corrected energy balance step 1'!AD84),'Corrected energy balance step 1'!AD84,0)</f>
        <v>0</v>
      </c>
      <c r="AE84" s="173">
        <f>IF(ISNUMBER('Corrected energy balance step 1'!AE84),'Corrected energy balance step 1'!AE84,0)</f>
        <v>0</v>
      </c>
      <c r="AF84" s="173">
        <f>IF(ISNUMBER('Corrected energy balance step 1'!AF84),'Corrected energy balance step 1'!AF84,0)</f>
        <v>0</v>
      </c>
      <c r="AG84" s="173">
        <f>IF(ISNUMBER('Corrected energy balance step 1'!AG84),'Corrected energy balance step 1'!AG84,0)</f>
        <v>0</v>
      </c>
      <c r="AH84" s="173">
        <f>IF(ISNUMBER('Corrected energy balance step 1'!AH84),'Corrected energy balance step 1'!AH84,0)</f>
        <v>0</v>
      </c>
      <c r="AI84" s="173">
        <f>IF(ISNUMBER('Corrected energy balance step 1'!AI84),'Corrected energy balance step 1'!AI84,0)</f>
        <v>0</v>
      </c>
      <c r="AJ84" s="173">
        <f>IF(ISNUMBER('Corrected energy balance step 1'!AJ84),'Corrected energy balance step 1'!AJ84,0)</f>
        <v>0</v>
      </c>
      <c r="AK84" s="173">
        <f>IF(ISNUMBER('Corrected energy balance step 1'!AK84),'Corrected energy balance step 1'!AK84,0)</f>
        <v>0</v>
      </c>
      <c r="AL84" s="173">
        <f>IF(ISNUMBER('Corrected energy balance step 1'!AL84),'Corrected energy balance step 1'!AL84,0)</f>
        <v>0</v>
      </c>
      <c r="AM84" s="173">
        <f>IF(ISNUMBER('Corrected energy balance step 1'!AM84),'Corrected energy balance step 1'!AM84,0)</f>
        <v>0</v>
      </c>
      <c r="AN84" s="173">
        <f>IF(ISNUMBER('Corrected energy balance step 1'!AN84),'Corrected energy balance step 1'!AN84,0)</f>
        <v>0</v>
      </c>
      <c r="AO84" s="173">
        <f>IF(ISNUMBER('Corrected energy balance step 1'!AO84),'Corrected energy balance step 1'!AO84,0)</f>
        <v>0</v>
      </c>
      <c r="AP84" s="173">
        <f>IF(ISNUMBER('Corrected energy balance step 1'!AP84),'Corrected energy balance step 1'!AP84,0)</f>
        <v>0</v>
      </c>
      <c r="AQ84" s="173">
        <f>IF(ISNUMBER('Corrected energy balance step 1'!AQ84),'Corrected energy balance step 1'!AQ84,0)</f>
        <v>0</v>
      </c>
      <c r="AR84" s="173">
        <f>IF(ISNUMBER('Corrected energy balance step 1'!AR84),'Corrected energy balance step 1'!AR84,0)</f>
        <v>0</v>
      </c>
      <c r="AS84" s="173">
        <f>IF(ISNUMBER('Corrected energy balance step 1'!AS84),'Corrected energy balance step 1'!AS84,0)</f>
        <v>0</v>
      </c>
      <c r="AT84" s="173">
        <f>IF(ISNUMBER('Corrected energy balance step 1'!AT84),'Corrected energy balance step 1'!AT84,0)</f>
        <v>0</v>
      </c>
      <c r="AU84" s="173">
        <f>IF(ISNUMBER('Corrected energy balance step 1'!AU84),'Corrected energy balance step 1'!AU84,0)</f>
        <v>0</v>
      </c>
      <c r="AV84" s="173">
        <f>IF(ISNUMBER('Corrected energy balance step 1'!AV84),'Corrected energy balance step 1'!AV84,0)</f>
        <v>0</v>
      </c>
      <c r="AW84" s="173">
        <f>IF(ISNUMBER('Corrected energy balance step 1'!AW84),'Corrected energy balance step 1'!AW84,0)</f>
        <v>0</v>
      </c>
      <c r="AX84" s="173">
        <f>IF(ISNUMBER('Corrected energy balance step 1'!AX84),'Corrected energy balance step 1'!AX84,0)</f>
        <v>0</v>
      </c>
      <c r="AY84" s="173">
        <f>IF(ISNUMBER('Corrected energy balance step 1'!AY84),'Corrected energy balance step 1'!AY84,0)</f>
        <v>0</v>
      </c>
      <c r="AZ84" s="173">
        <f>IF(ISNUMBER('Corrected energy balance step 1'!AZ84),'Corrected energy balance step 1'!AZ84,0)</f>
        <v>0</v>
      </c>
      <c r="BA84" s="173">
        <f>IF(ISNUMBER('Corrected energy balance step 1'!BA84),'Corrected energy balance step 1'!BA84,0)</f>
        <v>0</v>
      </c>
      <c r="BB84" s="173">
        <f>IF(ISNUMBER('Corrected energy balance step 1'!BB84),'Corrected energy balance step 1'!BB84,0)</f>
        <v>0</v>
      </c>
      <c r="BC84" s="173">
        <f>IF(ISNUMBER('Corrected energy balance step 1'!BC84),'Corrected energy balance step 1'!BC84,0)</f>
        <v>0</v>
      </c>
      <c r="BD84" s="173">
        <f>IF(ISNUMBER('Corrected energy balance step 1'!BD84),'Corrected energy balance step 1'!BD84,0)</f>
        <v>0</v>
      </c>
      <c r="BE84" s="173">
        <f>IF(ISNUMBER('Corrected energy balance step 1'!BE84),'Corrected energy balance step 1'!BE84,0)</f>
        <v>0</v>
      </c>
      <c r="BF84" s="173">
        <f>IF(ISNUMBER('Corrected energy balance step 1'!BF84),'Corrected energy balance step 1'!BF84,0)</f>
        <v>0</v>
      </c>
      <c r="BG84" s="173">
        <f>IF(ISNUMBER('Corrected energy balance step 1'!BG84),'Corrected energy balance step 1'!BG84,0)</f>
        <v>0</v>
      </c>
      <c r="BH84" s="173">
        <f>IF(ISNUMBER('Corrected energy balance step 1'!BH84),'Corrected energy balance step 1'!BH84,0)</f>
        <v>0</v>
      </c>
      <c r="BI84" s="173">
        <f>IF(ISNUMBER('Corrected energy balance step 1'!BI84),'Corrected energy balance step 1'!BI84,0)</f>
        <v>0</v>
      </c>
      <c r="BJ84" s="173">
        <f>IF(ISNUMBER('Corrected energy balance step 1'!BJ84),'Corrected energy balance step 1'!BJ84,0)</f>
        <v>0</v>
      </c>
      <c r="BK84" s="173">
        <f>IF(ISNUMBER('Corrected energy balance step 1'!BK84),'Corrected energy balance step 1'!BK84,0)</f>
        <v>0</v>
      </c>
      <c r="BL84" s="173">
        <f>IF(ISNUMBER('Corrected energy balance step 1'!BL84),'Corrected energy balance step 1'!BL84,0)</f>
        <v>0</v>
      </c>
      <c r="BM84" s="173">
        <f>IF(ISNUMBER('Corrected energy balance step 1'!BM84),'Corrected energy balance step 1'!BM84,0)</f>
        <v>0</v>
      </c>
      <c r="BN84" s="171">
        <f t="shared" si="60"/>
        <v>0</v>
      </c>
      <c r="BO84" s="177">
        <f>'Corrected energy balance step 1'!BO84</f>
        <v>0</v>
      </c>
    </row>
    <row r="85" spans="2:67">
      <c r="B85" s="36" t="s">
        <v>119</v>
      </c>
      <c r="C85" s="173">
        <f>IF(ISNUMBER('Corrected energy balance step 1'!C85),'Corrected energy balance step 1'!C85,0)</f>
        <v>0</v>
      </c>
      <c r="D85" s="173">
        <f>IF(ISNUMBER('Corrected energy balance step 1'!D85),'Corrected energy balance step 1'!D85,0)</f>
        <v>0</v>
      </c>
      <c r="E85" s="173">
        <f>IF(ISNUMBER('Corrected energy balance step 1'!E85),'Corrected energy balance step 1'!E85,0)</f>
        <v>0</v>
      </c>
      <c r="F85" s="173">
        <f>IF(ISNUMBER('Corrected energy balance step 1'!F85),'Corrected energy balance step 1'!F85,0)</f>
        <v>0</v>
      </c>
      <c r="G85" s="173">
        <f>IF(ISNUMBER('Corrected energy balance step 1'!G85),'Corrected energy balance step 1'!G85,0)</f>
        <v>0</v>
      </c>
      <c r="H85" s="173">
        <f>IF(ISNUMBER('Corrected energy balance step 1'!H85),'Corrected energy balance step 1'!H85,0)</f>
        <v>0</v>
      </c>
      <c r="I85" s="173">
        <f>IF(ISNUMBER('Corrected energy balance step 1'!I85),'Corrected energy balance step 1'!I85,0)</f>
        <v>0</v>
      </c>
      <c r="J85" s="173">
        <f>IF(ISNUMBER('Corrected energy balance step 1'!J85),'Corrected energy balance step 1'!J85,0)</f>
        <v>0</v>
      </c>
      <c r="K85" s="173">
        <f>IF(ISNUMBER('Corrected energy balance step 1'!K85),'Corrected energy balance step 1'!K85,0)</f>
        <v>0</v>
      </c>
      <c r="L85" s="173">
        <f>IF(ISNUMBER('Corrected energy balance step 1'!L85),'Corrected energy balance step 1'!L85,0)</f>
        <v>0</v>
      </c>
      <c r="M85" s="173">
        <f>IF(ISNUMBER('Corrected energy balance step 1'!M85),'Corrected energy balance step 1'!M85,0)</f>
        <v>0</v>
      </c>
      <c r="N85" s="173">
        <f>IF(ISNUMBER('Corrected energy balance step 1'!N85),'Corrected energy balance step 1'!N85,0)</f>
        <v>0</v>
      </c>
      <c r="O85" s="173">
        <f>IF(ISNUMBER('Corrected energy balance step 1'!O85),'Corrected energy balance step 1'!O85,0)</f>
        <v>0</v>
      </c>
      <c r="P85" s="173">
        <f>IF(ISNUMBER('Corrected energy balance step 1'!P85),'Corrected energy balance step 1'!P85,0)</f>
        <v>0</v>
      </c>
      <c r="Q85" s="173">
        <f>IF(ISNUMBER('Corrected energy balance step 1'!Q85),'Corrected energy balance step 1'!Q85,0)</f>
        <v>0</v>
      </c>
      <c r="R85" s="173">
        <f>IF(ISNUMBER('Corrected energy balance step 1'!R85),'Corrected energy balance step 1'!R85,0)</f>
        <v>0</v>
      </c>
      <c r="S85" s="173">
        <f>IF(ISNUMBER('Corrected energy balance step 1'!S85),'Corrected energy balance step 1'!S85,0)</f>
        <v>0</v>
      </c>
      <c r="T85" s="173">
        <f>IF(ISNUMBER('Corrected energy balance step 1'!T85),'Corrected energy balance step 1'!T85,0)</f>
        <v>0</v>
      </c>
      <c r="U85" s="173">
        <f>IF(ISNUMBER('Corrected energy balance step 1'!U85),'Corrected energy balance step 1'!U85,0)</f>
        <v>0</v>
      </c>
      <c r="V85" s="173">
        <f>IF(ISNUMBER('Corrected energy balance step 1'!V85),'Corrected energy balance step 1'!V85,0)</f>
        <v>0</v>
      </c>
      <c r="W85" s="173">
        <f>IF(ISNUMBER('Corrected energy balance step 1'!W85),'Corrected energy balance step 1'!W85,0)</f>
        <v>0</v>
      </c>
      <c r="X85" s="173">
        <f>IF(ISNUMBER('Corrected energy balance step 1'!X85),'Corrected energy balance step 1'!X85,0)</f>
        <v>0</v>
      </c>
      <c r="Y85" s="173">
        <f>IF(ISNUMBER('Corrected energy balance step 1'!Y85),'Corrected energy balance step 1'!Y85,0)</f>
        <v>0</v>
      </c>
      <c r="Z85" s="173">
        <f>IF(ISNUMBER('Corrected energy balance step 1'!Z85),'Corrected energy balance step 1'!Z85,0)</f>
        <v>0</v>
      </c>
      <c r="AA85" s="173">
        <f>IF(ISNUMBER('Corrected energy balance step 1'!AA85),'Corrected energy balance step 1'!AA85,0)</f>
        <v>0</v>
      </c>
      <c r="AB85" s="173">
        <f>IF(ISNUMBER('Corrected energy balance step 1'!AB85),'Corrected energy balance step 1'!AB85,0)</f>
        <v>0</v>
      </c>
      <c r="AC85" s="173">
        <f>IF(ISNUMBER('Corrected energy balance step 1'!AC85),'Corrected energy balance step 1'!AC85,0)</f>
        <v>0</v>
      </c>
      <c r="AD85" s="173">
        <f>IF(ISNUMBER('Corrected energy balance step 1'!AD85),'Corrected energy balance step 1'!AD85,0)</f>
        <v>0</v>
      </c>
      <c r="AE85" s="173">
        <f>IF(ISNUMBER('Corrected energy balance step 1'!AE85),'Corrected energy balance step 1'!AE85,0)</f>
        <v>0</v>
      </c>
      <c r="AF85" s="173">
        <f>IF(ISNUMBER('Corrected energy balance step 1'!AF85),'Corrected energy balance step 1'!AF85,0)</f>
        <v>0</v>
      </c>
      <c r="AG85" s="173">
        <f>IF(ISNUMBER('Corrected energy balance step 1'!AG85),'Corrected energy balance step 1'!AG85,0)</f>
        <v>0</v>
      </c>
      <c r="AH85" s="173">
        <f>IF(ISNUMBER('Corrected energy balance step 1'!AH85),'Corrected energy balance step 1'!AH85,0)</f>
        <v>0</v>
      </c>
      <c r="AI85" s="173">
        <f>IF(ISNUMBER('Corrected energy balance step 1'!AI85),'Corrected energy balance step 1'!AI85,0)</f>
        <v>0</v>
      </c>
      <c r="AJ85" s="173">
        <f>IF(ISNUMBER('Corrected energy balance step 1'!AJ85),'Corrected energy balance step 1'!AJ85,0)</f>
        <v>0</v>
      </c>
      <c r="AK85" s="173">
        <f>IF(ISNUMBER('Corrected energy balance step 1'!AK85),'Corrected energy balance step 1'!AK85,0)</f>
        <v>0</v>
      </c>
      <c r="AL85" s="173">
        <f>IF(ISNUMBER('Corrected energy balance step 1'!AL85),'Corrected energy balance step 1'!AL85,0)</f>
        <v>0</v>
      </c>
      <c r="AM85" s="173">
        <f>IF(ISNUMBER('Corrected energy balance step 1'!AM85),'Corrected energy balance step 1'!AM85,0)</f>
        <v>0</v>
      </c>
      <c r="AN85" s="173">
        <f>IF(ISNUMBER('Corrected energy balance step 1'!AN85),'Corrected energy balance step 1'!AN85,0)</f>
        <v>0</v>
      </c>
      <c r="AO85" s="173">
        <f>IF(ISNUMBER('Corrected energy balance step 1'!AO85),'Corrected energy balance step 1'!AO85,0)</f>
        <v>0</v>
      </c>
      <c r="AP85" s="173">
        <f>IF(ISNUMBER('Corrected energy balance step 1'!AP85),'Corrected energy balance step 1'!AP85,0)</f>
        <v>0</v>
      </c>
      <c r="AQ85" s="173">
        <f>IF(ISNUMBER('Corrected energy balance step 1'!AQ85),'Corrected energy balance step 1'!AQ85,0)</f>
        <v>0</v>
      </c>
      <c r="AR85" s="173">
        <f>IF(ISNUMBER('Corrected energy balance step 1'!AR85),'Corrected energy balance step 1'!AR85,0)</f>
        <v>0</v>
      </c>
      <c r="AS85" s="173">
        <f>IF(ISNUMBER('Corrected energy balance step 1'!AS85),'Corrected energy balance step 1'!AS85,0)</f>
        <v>0</v>
      </c>
      <c r="AT85" s="173">
        <f>IF(ISNUMBER('Corrected energy balance step 1'!AT85),'Corrected energy balance step 1'!AT85,0)</f>
        <v>0</v>
      </c>
      <c r="AU85" s="173">
        <f>IF(ISNUMBER('Corrected energy balance step 1'!AU85),'Corrected energy balance step 1'!AU85,0)</f>
        <v>0</v>
      </c>
      <c r="AV85" s="173">
        <f>IF(ISNUMBER('Corrected energy balance step 1'!AV85),'Corrected energy balance step 1'!AV85,0)</f>
        <v>0</v>
      </c>
      <c r="AW85" s="173">
        <f>IF(ISNUMBER('Corrected energy balance step 1'!AW85),'Corrected energy balance step 1'!AW85,0)</f>
        <v>0</v>
      </c>
      <c r="AX85" s="173">
        <f>IF(ISNUMBER('Corrected energy balance step 1'!AX85),'Corrected energy balance step 1'!AX85,0)</f>
        <v>0</v>
      </c>
      <c r="AY85" s="173">
        <f>IF(ISNUMBER('Corrected energy balance step 1'!AY85),'Corrected energy balance step 1'!AY85,0)</f>
        <v>0</v>
      </c>
      <c r="AZ85" s="173">
        <f>IF(ISNUMBER('Corrected energy balance step 1'!AZ85),'Corrected energy balance step 1'!AZ85,0)</f>
        <v>0</v>
      </c>
      <c r="BA85" s="173">
        <f>IF(ISNUMBER('Corrected energy balance step 1'!BA85),'Corrected energy balance step 1'!BA85,0)</f>
        <v>0</v>
      </c>
      <c r="BB85" s="173">
        <f>IF(ISNUMBER('Corrected energy balance step 1'!BB85),'Corrected energy balance step 1'!BB85,0)</f>
        <v>0</v>
      </c>
      <c r="BC85" s="173">
        <f>IF(ISNUMBER('Corrected energy balance step 1'!BC85),'Corrected energy balance step 1'!BC85,0)</f>
        <v>0</v>
      </c>
      <c r="BD85" s="173">
        <f>IF(ISNUMBER('Corrected energy balance step 1'!BD85),'Corrected energy balance step 1'!BD85,0)</f>
        <v>0</v>
      </c>
      <c r="BE85" s="173">
        <f>IF(ISNUMBER('Corrected energy balance step 1'!BE85),'Corrected energy balance step 1'!BE85,0)</f>
        <v>0</v>
      </c>
      <c r="BF85" s="173">
        <f>IF(ISNUMBER('Corrected energy balance step 1'!BF85),'Corrected energy balance step 1'!BF85,0)</f>
        <v>0</v>
      </c>
      <c r="BG85" s="173">
        <f>IF(ISNUMBER('Corrected energy balance step 1'!BG85),'Corrected energy balance step 1'!BG85,0)</f>
        <v>0</v>
      </c>
      <c r="BH85" s="173">
        <f>IF(ISNUMBER('Corrected energy balance step 1'!BH85),'Corrected energy balance step 1'!BH85,0)</f>
        <v>0</v>
      </c>
      <c r="BI85" s="173">
        <f>IF(ISNUMBER('Corrected energy balance step 1'!BI85),'Corrected energy balance step 1'!BI85,0)</f>
        <v>0</v>
      </c>
      <c r="BJ85" s="173">
        <f>IF(ISNUMBER('Corrected energy balance step 1'!BJ85),'Corrected energy balance step 1'!BJ85,0)</f>
        <v>0</v>
      </c>
      <c r="BK85" s="173">
        <f>IF(ISNUMBER('Corrected energy balance step 1'!BK85),'Corrected energy balance step 1'!BK85,0)</f>
        <v>0</v>
      </c>
      <c r="BL85" s="173">
        <f>IF(ISNUMBER('Corrected energy balance step 1'!BL85),'Corrected energy balance step 1'!BL85,0)</f>
        <v>0</v>
      </c>
      <c r="BM85" s="173">
        <f>IF(ISNUMBER('Corrected energy balance step 1'!BM85),'Corrected energy balance step 1'!BM85,0)</f>
        <v>0</v>
      </c>
      <c r="BN85" s="171">
        <f t="shared" si="60"/>
        <v>0</v>
      </c>
      <c r="BO85" s="174">
        <f>'Corrected energy balance step 1'!BO85</f>
        <v>0</v>
      </c>
    </row>
    <row r="86" spans="2:67" ht="17" thickBot="1">
      <c r="B86" s="36" t="s">
        <v>120</v>
      </c>
      <c r="C86" s="173">
        <f>IF(ISNUMBER('Corrected energy balance step 1'!C86),'Corrected energy balance step 1'!C86,0)</f>
        <v>0</v>
      </c>
      <c r="D86" s="173">
        <f>IF(ISNUMBER('Corrected energy balance step 1'!D86),'Corrected energy balance step 1'!D86,0)</f>
        <v>0</v>
      </c>
      <c r="E86" s="173">
        <f>IF(ISNUMBER('Corrected energy balance step 1'!E86),'Corrected energy balance step 1'!E86,0)</f>
        <v>0</v>
      </c>
      <c r="F86" s="173">
        <f>IF(ISNUMBER('Corrected energy balance step 1'!F86),'Corrected energy balance step 1'!F86,0)</f>
        <v>0</v>
      </c>
      <c r="G86" s="173">
        <f>IF(ISNUMBER('Corrected energy balance step 1'!G86),'Corrected energy balance step 1'!G86,0)</f>
        <v>0</v>
      </c>
      <c r="H86" s="173">
        <f>IF(ISNUMBER('Corrected energy balance step 1'!H86),'Corrected energy balance step 1'!H86,0)</f>
        <v>0</v>
      </c>
      <c r="I86" s="173">
        <f>IF(ISNUMBER('Corrected energy balance step 1'!I86),'Corrected energy balance step 1'!I86,0)</f>
        <v>0</v>
      </c>
      <c r="J86" s="173">
        <f>IF(ISNUMBER('Corrected energy balance step 1'!J86),'Corrected energy balance step 1'!J86,0)</f>
        <v>0</v>
      </c>
      <c r="K86" s="173">
        <f>IF(ISNUMBER('Corrected energy balance step 1'!K86),'Corrected energy balance step 1'!K86,0)</f>
        <v>0</v>
      </c>
      <c r="L86" s="173">
        <f>IF(ISNUMBER('Corrected energy balance step 1'!L86),'Corrected energy balance step 1'!L86,0)</f>
        <v>0</v>
      </c>
      <c r="M86" s="173">
        <f>IF(ISNUMBER('Corrected energy balance step 1'!M86),'Corrected energy balance step 1'!M86,0)</f>
        <v>0</v>
      </c>
      <c r="N86" s="173">
        <f>IF(ISNUMBER('Corrected energy balance step 1'!N86),'Corrected energy balance step 1'!N86,0)</f>
        <v>0</v>
      </c>
      <c r="O86" s="173">
        <f>IF(ISNUMBER('Corrected energy balance step 1'!O86),'Corrected energy balance step 1'!O86,0)</f>
        <v>0</v>
      </c>
      <c r="P86" s="173">
        <f>IF(ISNUMBER('Corrected energy balance step 1'!P86),'Corrected energy balance step 1'!P86,0)</f>
        <v>0</v>
      </c>
      <c r="Q86" s="173">
        <f>IF(ISNUMBER('Corrected energy balance step 1'!Q86),'Corrected energy balance step 1'!Q86,0)</f>
        <v>0</v>
      </c>
      <c r="R86" s="173">
        <f>IF(ISNUMBER('Corrected energy balance step 1'!R86),'Corrected energy balance step 1'!R86,0)</f>
        <v>0</v>
      </c>
      <c r="S86" s="173">
        <f>IF(ISNUMBER('Corrected energy balance step 1'!S86),'Corrected energy balance step 1'!S86,0)</f>
        <v>0</v>
      </c>
      <c r="T86" s="173">
        <f>IF(ISNUMBER('Corrected energy balance step 1'!T86),'Corrected energy balance step 1'!T86,0)</f>
        <v>0</v>
      </c>
      <c r="U86" s="173">
        <f>IF(ISNUMBER('Corrected energy balance step 1'!U86),'Corrected energy balance step 1'!U86,0)</f>
        <v>0</v>
      </c>
      <c r="V86" s="173">
        <f>IF(ISNUMBER('Corrected energy balance step 1'!V86),'Corrected energy balance step 1'!V86,0)</f>
        <v>0</v>
      </c>
      <c r="W86" s="173">
        <f>IF(ISNUMBER('Corrected energy balance step 1'!W86),'Corrected energy balance step 1'!W86,0)</f>
        <v>0</v>
      </c>
      <c r="X86" s="173">
        <f>IF(ISNUMBER('Corrected energy balance step 1'!X86),'Corrected energy balance step 1'!X86,0)</f>
        <v>0</v>
      </c>
      <c r="Y86" s="173">
        <f>IF(ISNUMBER('Corrected energy balance step 1'!Y86),'Corrected energy balance step 1'!Y86,0)</f>
        <v>0</v>
      </c>
      <c r="Z86" s="173">
        <f>IF(ISNUMBER('Corrected energy balance step 1'!Z86),'Corrected energy balance step 1'!Z86,0)</f>
        <v>0</v>
      </c>
      <c r="AA86" s="173">
        <f>IF(ISNUMBER('Corrected energy balance step 1'!AA86),'Corrected energy balance step 1'!AA86,0)</f>
        <v>0</v>
      </c>
      <c r="AB86" s="173">
        <f>IF(ISNUMBER('Corrected energy balance step 1'!AB86),'Corrected energy balance step 1'!AB86,0)</f>
        <v>0</v>
      </c>
      <c r="AC86" s="173">
        <f>IF(ISNUMBER('Corrected energy balance step 1'!AC86),'Corrected energy balance step 1'!AC86,0)</f>
        <v>0</v>
      </c>
      <c r="AD86" s="173">
        <f>IF(ISNUMBER('Corrected energy balance step 1'!AD86),'Corrected energy balance step 1'!AD86,0)</f>
        <v>0</v>
      </c>
      <c r="AE86" s="173">
        <f>IF(ISNUMBER('Corrected energy balance step 1'!AE86),'Corrected energy balance step 1'!AE86,0)</f>
        <v>0</v>
      </c>
      <c r="AF86" s="173">
        <f>IF(ISNUMBER('Corrected energy balance step 1'!AF86),'Corrected energy balance step 1'!AF86,0)</f>
        <v>0</v>
      </c>
      <c r="AG86" s="173">
        <f>IF(ISNUMBER('Corrected energy balance step 1'!AG86),'Corrected energy balance step 1'!AG86,0)</f>
        <v>0</v>
      </c>
      <c r="AH86" s="173">
        <f>IF(ISNUMBER('Corrected energy balance step 1'!AH86),'Corrected energy balance step 1'!AH86,0)</f>
        <v>0</v>
      </c>
      <c r="AI86" s="173">
        <f>IF(ISNUMBER('Corrected energy balance step 1'!AI86),'Corrected energy balance step 1'!AI86,0)</f>
        <v>0</v>
      </c>
      <c r="AJ86" s="173">
        <f>IF(ISNUMBER('Corrected energy balance step 1'!AJ86),'Corrected energy balance step 1'!AJ86,0)</f>
        <v>0</v>
      </c>
      <c r="AK86" s="173">
        <f>IF(ISNUMBER('Corrected energy balance step 1'!AK86),'Corrected energy balance step 1'!AK86,0)</f>
        <v>0</v>
      </c>
      <c r="AL86" s="173">
        <f>IF(ISNUMBER('Corrected energy balance step 1'!AL86),'Corrected energy balance step 1'!AL86,0)</f>
        <v>0</v>
      </c>
      <c r="AM86" s="173">
        <f>IF(ISNUMBER('Corrected energy balance step 1'!AM86),'Corrected energy balance step 1'!AM86,0)</f>
        <v>0</v>
      </c>
      <c r="AN86" s="173">
        <f>IF(ISNUMBER('Corrected energy balance step 1'!AN86),'Corrected energy balance step 1'!AN86,0)</f>
        <v>0</v>
      </c>
      <c r="AO86" s="173">
        <f>IF(ISNUMBER('Corrected energy balance step 1'!AO86),'Corrected energy balance step 1'!AO86,0)</f>
        <v>0</v>
      </c>
      <c r="AP86" s="173">
        <f>IF(ISNUMBER('Corrected energy balance step 1'!AP86),'Corrected energy balance step 1'!AP86,0)</f>
        <v>0</v>
      </c>
      <c r="AQ86" s="173">
        <f>IF(ISNUMBER('Corrected energy balance step 1'!AQ86),'Corrected energy balance step 1'!AQ86,0)</f>
        <v>0</v>
      </c>
      <c r="AR86" s="173">
        <f>IF(ISNUMBER('Corrected energy balance step 1'!AR86),'Corrected energy balance step 1'!AR86,0)</f>
        <v>0</v>
      </c>
      <c r="AS86" s="173">
        <f>IF(ISNUMBER('Corrected energy balance step 1'!AS86),'Corrected energy balance step 1'!AS86,0)</f>
        <v>0</v>
      </c>
      <c r="AT86" s="173">
        <f>IF(ISNUMBER('Corrected energy balance step 1'!AT86),'Corrected energy balance step 1'!AT86,0)</f>
        <v>0</v>
      </c>
      <c r="AU86" s="173">
        <f>IF(ISNUMBER('Corrected energy balance step 1'!AU86),'Corrected energy balance step 1'!AU86,0)</f>
        <v>0</v>
      </c>
      <c r="AV86" s="173">
        <f>IF(ISNUMBER('Corrected energy balance step 1'!AV86),'Corrected energy balance step 1'!AV86,0)</f>
        <v>0</v>
      </c>
      <c r="AW86" s="173">
        <f>IF(ISNUMBER('Corrected energy balance step 1'!AW86),'Corrected energy balance step 1'!AW86,0)</f>
        <v>0</v>
      </c>
      <c r="AX86" s="173">
        <f>IF(ISNUMBER('Corrected energy balance step 1'!AX86),'Corrected energy balance step 1'!AX86,0)</f>
        <v>0</v>
      </c>
      <c r="AY86" s="173">
        <f>IF(ISNUMBER('Corrected energy balance step 1'!AY86),'Corrected energy balance step 1'!AY86,0)</f>
        <v>0</v>
      </c>
      <c r="AZ86" s="173">
        <f>IF(ISNUMBER('Corrected energy balance step 1'!AZ86),'Corrected energy balance step 1'!AZ86,0)</f>
        <v>0</v>
      </c>
      <c r="BA86" s="173">
        <f>IF(ISNUMBER('Corrected energy balance step 1'!BA86),'Corrected energy balance step 1'!BA86,0)</f>
        <v>0</v>
      </c>
      <c r="BB86" s="173">
        <f>IF(ISNUMBER('Corrected energy balance step 1'!BB86),'Corrected energy balance step 1'!BB86,0)</f>
        <v>0</v>
      </c>
      <c r="BC86" s="173">
        <f>IF(ISNUMBER('Corrected energy balance step 1'!BC86),'Corrected energy balance step 1'!BC86,0)</f>
        <v>0</v>
      </c>
      <c r="BD86" s="173">
        <f>IF(ISNUMBER('Corrected energy balance step 1'!BD86),'Corrected energy balance step 1'!BD86,0)</f>
        <v>0</v>
      </c>
      <c r="BE86" s="173">
        <f>IF(ISNUMBER('Corrected energy balance step 1'!BE86),'Corrected energy balance step 1'!BE86,0)</f>
        <v>0</v>
      </c>
      <c r="BF86" s="173">
        <f>IF(ISNUMBER('Corrected energy balance step 1'!BF86),'Corrected energy balance step 1'!BF86,0)</f>
        <v>0</v>
      </c>
      <c r="BG86" s="173">
        <f>IF(ISNUMBER('Corrected energy balance step 1'!BG86),'Corrected energy balance step 1'!BG86,0)</f>
        <v>0</v>
      </c>
      <c r="BH86" s="173">
        <f>IF(ISNUMBER('Corrected energy balance step 1'!BH86),'Corrected energy balance step 1'!BH86,0)</f>
        <v>0</v>
      </c>
      <c r="BI86" s="173">
        <f>IF(ISNUMBER('Corrected energy balance step 1'!BI86),'Corrected energy balance step 1'!BI86,0)</f>
        <v>0</v>
      </c>
      <c r="BJ86" s="173">
        <f>IF(ISNUMBER('Corrected energy balance step 1'!BJ86),'Corrected energy balance step 1'!BJ86,0)</f>
        <v>0</v>
      </c>
      <c r="BK86" s="173">
        <f>IF(ISNUMBER('Corrected energy balance step 1'!BK86),'Corrected energy balance step 1'!BK86,0)</f>
        <v>0</v>
      </c>
      <c r="BL86" s="173">
        <f>IF(ISNUMBER('Corrected energy balance step 1'!BL86),'Corrected energy balance step 1'!BL86,0)</f>
        <v>0</v>
      </c>
      <c r="BM86" s="173">
        <f>IF(ISNUMBER('Corrected energy balance step 1'!BM86),'Corrected energy balance step 1'!BM86,0)</f>
        <v>0</v>
      </c>
      <c r="BN86" s="171">
        <f t="shared" si="60"/>
        <v>0</v>
      </c>
      <c r="BO86" s="174">
        <f>'Corrected energy balance step 1'!BO86</f>
        <v>0</v>
      </c>
    </row>
    <row r="87" spans="2:67" ht="17" thickBot="1">
      <c r="B87" s="44" t="s">
        <v>121</v>
      </c>
      <c r="C87" s="270">
        <f>SUM(C88,C90:C91)</f>
        <v>0</v>
      </c>
      <c r="D87" s="270">
        <f t="shared" ref="D87:BM87" si="65">SUM(D88,D90:D91)</f>
        <v>0</v>
      </c>
      <c r="E87" s="270">
        <f t="shared" si="65"/>
        <v>0</v>
      </c>
      <c r="F87" s="270">
        <f t="shared" si="65"/>
        <v>0</v>
      </c>
      <c r="G87" s="270">
        <f t="shared" si="65"/>
        <v>0</v>
      </c>
      <c r="H87" s="270">
        <f t="shared" si="65"/>
        <v>0</v>
      </c>
      <c r="I87" s="270">
        <f t="shared" si="65"/>
        <v>0</v>
      </c>
      <c r="J87" s="270">
        <f t="shared" si="65"/>
        <v>0</v>
      </c>
      <c r="K87" s="270">
        <f t="shared" si="65"/>
        <v>0</v>
      </c>
      <c r="L87" s="270">
        <f t="shared" si="65"/>
        <v>0</v>
      </c>
      <c r="M87" s="270">
        <f t="shared" si="65"/>
        <v>0</v>
      </c>
      <c r="N87" s="270">
        <f t="shared" si="65"/>
        <v>0</v>
      </c>
      <c r="O87" s="270">
        <f t="shared" si="65"/>
        <v>0</v>
      </c>
      <c r="P87" s="270">
        <f t="shared" si="65"/>
        <v>0</v>
      </c>
      <c r="Q87" s="270">
        <f t="shared" si="65"/>
        <v>0</v>
      </c>
      <c r="R87" s="270">
        <f t="shared" si="65"/>
        <v>0</v>
      </c>
      <c r="S87" s="270">
        <f t="shared" si="65"/>
        <v>0</v>
      </c>
      <c r="T87" s="270">
        <f t="shared" si="65"/>
        <v>0</v>
      </c>
      <c r="U87" s="270">
        <f t="shared" si="65"/>
        <v>0</v>
      </c>
      <c r="V87" s="270">
        <f t="shared" si="65"/>
        <v>0</v>
      </c>
      <c r="W87" s="270">
        <f t="shared" si="65"/>
        <v>0</v>
      </c>
      <c r="X87" s="270">
        <f t="shared" si="65"/>
        <v>0</v>
      </c>
      <c r="Y87" s="270">
        <f t="shared" si="65"/>
        <v>0</v>
      </c>
      <c r="Z87" s="270">
        <f t="shared" si="65"/>
        <v>0</v>
      </c>
      <c r="AA87" s="270">
        <f t="shared" si="65"/>
        <v>0</v>
      </c>
      <c r="AB87" s="270">
        <f t="shared" si="65"/>
        <v>0</v>
      </c>
      <c r="AC87" s="270">
        <f t="shared" si="65"/>
        <v>0</v>
      </c>
      <c r="AD87" s="270">
        <f t="shared" si="65"/>
        <v>0</v>
      </c>
      <c r="AE87" s="270">
        <f t="shared" si="65"/>
        <v>0</v>
      </c>
      <c r="AF87" s="270">
        <f t="shared" si="65"/>
        <v>0</v>
      </c>
      <c r="AG87" s="270">
        <f t="shared" si="65"/>
        <v>0</v>
      </c>
      <c r="AH87" s="270">
        <f t="shared" si="65"/>
        <v>0</v>
      </c>
      <c r="AI87" s="270">
        <f t="shared" si="65"/>
        <v>0</v>
      </c>
      <c r="AJ87" s="270">
        <f t="shared" si="65"/>
        <v>0</v>
      </c>
      <c r="AK87" s="270">
        <f t="shared" si="65"/>
        <v>0</v>
      </c>
      <c r="AL87" s="270">
        <f t="shared" si="65"/>
        <v>0</v>
      </c>
      <c r="AM87" s="270">
        <f t="shared" si="65"/>
        <v>0</v>
      </c>
      <c r="AN87" s="270">
        <f t="shared" si="65"/>
        <v>0</v>
      </c>
      <c r="AO87" s="270">
        <f t="shared" si="65"/>
        <v>0</v>
      </c>
      <c r="AP87" s="270">
        <f t="shared" si="65"/>
        <v>0</v>
      </c>
      <c r="AQ87" s="270">
        <f t="shared" si="65"/>
        <v>0</v>
      </c>
      <c r="AR87" s="270">
        <f t="shared" si="65"/>
        <v>0</v>
      </c>
      <c r="AS87" s="270">
        <f t="shared" si="65"/>
        <v>0</v>
      </c>
      <c r="AT87" s="270">
        <f t="shared" si="65"/>
        <v>0</v>
      </c>
      <c r="AU87" s="270">
        <f t="shared" si="65"/>
        <v>0</v>
      </c>
      <c r="AV87" s="270">
        <f t="shared" si="65"/>
        <v>0</v>
      </c>
      <c r="AW87" s="270">
        <f t="shared" si="65"/>
        <v>0</v>
      </c>
      <c r="AX87" s="270">
        <f t="shared" si="65"/>
        <v>0</v>
      </c>
      <c r="AY87" s="270">
        <f t="shared" si="65"/>
        <v>0</v>
      </c>
      <c r="AZ87" s="270">
        <f t="shared" si="65"/>
        <v>0</v>
      </c>
      <c r="BA87" s="270">
        <f t="shared" si="65"/>
        <v>0</v>
      </c>
      <c r="BB87" s="270">
        <f t="shared" si="65"/>
        <v>0</v>
      </c>
      <c r="BC87" s="270">
        <f t="shared" si="65"/>
        <v>0</v>
      </c>
      <c r="BD87" s="270">
        <f t="shared" si="65"/>
        <v>0</v>
      </c>
      <c r="BE87" s="270">
        <f t="shared" si="65"/>
        <v>0</v>
      </c>
      <c r="BF87" s="270">
        <f t="shared" si="65"/>
        <v>0</v>
      </c>
      <c r="BG87" s="270">
        <f t="shared" si="65"/>
        <v>0</v>
      </c>
      <c r="BH87" s="270">
        <f t="shared" si="65"/>
        <v>0</v>
      </c>
      <c r="BI87" s="270">
        <f t="shared" si="65"/>
        <v>0</v>
      </c>
      <c r="BJ87" s="270">
        <f t="shared" si="65"/>
        <v>0</v>
      </c>
      <c r="BK87" s="270">
        <f t="shared" si="65"/>
        <v>0</v>
      </c>
      <c r="BL87" s="270">
        <f t="shared" si="65"/>
        <v>0</v>
      </c>
      <c r="BM87" s="270">
        <f t="shared" si="65"/>
        <v>0</v>
      </c>
      <c r="BN87" s="179">
        <f>SUM(C87:BM87)</f>
        <v>0</v>
      </c>
      <c r="BO87" s="183">
        <f>'Corrected energy balance step 1'!BO87</f>
        <v>0</v>
      </c>
    </row>
    <row r="88" spans="2:67">
      <c r="B88" s="36" t="s">
        <v>122</v>
      </c>
      <c r="C88" s="173">
        <f>IF(ISNUMBER('Corrected energy balance step 1'!C88),'Corrected energy balance step 1'!C88,0)</f>
        <v>0</v>
      </c>
      <c r="D88" s="173">
        <f>IF(ISNUMBER('Corrected energy balance step 1'!D88),'Corrected energy balance step 1'!D88,0)</f>
        <v>0</v>
      </c>
      <c r="E88" s="173">
        <f>IF(ISNUMBER('Corrected energy balance step 1'!E88),'Corrected energy balance step 1'!E88,0)</f>
        <v>0</v>
      </c>
      <c r="F88" s="173">
        <f>IF(ISNUMBER('Corrected energy balance step 1'!F88),'Corrected energy balance step 1'!F88,0)</f>
        <v>0</v>
      </c>
      <c r="G88" s="173">
        <f>IF(ISNUMBER('Corrected energy balance step 1'!G88),'Corrected energy balance step 1'!G88,0)</f>
        <v>0</v>
      </c>
      <c r="H88" s="173">
        <f>IF(ISNUMBER('Corrected energy balance step 1'!H88),'Corrected energy balance step 1'!H88,0)</f>
        <v>0</v>
      </c>
      <c r="I88" s="173">
        <f>IF(ISNUMBER('Corrected energy balance step 1'!I88),'Corrected energy balance step 1'!I88,0)</f>
        <v>0</v>
      </c>
      <c r="J88" s="173">
        <f>IF(ISNUMBER('Corrected energy balance step 1'!J88),'Corrected energy balance step 1'!J88,0)</f>
        <v>0</v>
      </c>
      <c r="K88" s="173">
        <f>IF(ISNUMBER('Corrected energy balance step 1'!K88),'Corrected energy balance step 1'!K88,0)</f>
        <v>0</v>
      </c>
      <c r="L88" s="173">
        <f>IF(ISNUMBER('Corrected energy balance step 1'!L88),'Corrected energy balance step 1'!L88,0)</f>
        <v>0</v>
      </c>
      <c r="M88" s="173">
        <f>IF(ISNUMBER('Corrected energy balance step 1'!M88),'Corrected energy balance step 1'!M88,0)</f>
        <v>0</v>
      </c>
      <c r="N88" s="173">
        <f>IF(ISNUMBER('Corrected energy balance step 1'!N88),'Corrected energy balance step 1'!N88,0)</f>
        <v>0</v>
      </c>
      <c r="O88" s="173">
        <f>IF(ISNUMBER('Corrected energy balance step 1'!O88),'Corrected energy balance step 1'!O88,0)</f>
        <v>0</v>
      </c>
      <c r="P88" s="173">
        <f>IF(ISNUMBER('Corrected energy balance step 1'!P88),'Corrected energy balance step 1'!P88,0)</f>
        <v>0</v>
      </c>
      <c r="Q88" s="173">
        <f>IF(ISNUMBER('Corrected energy balance step 1'!Q88),'Corrected energy balance step 1'!Q88,0)</f>
        <v>0</v>
      </c>
      <c r="R88" s="173">
        <f>IF(ISNUMBER('Corrected energy balance step 1'!R88),'Corrected energy balance step 1'!R88,0)</f>
        <v>0</v>
      </c>
      <c r="S88" s="173">
        <f>IF(ISNUMBER('Corrected energy balance step 1'!S88),'Corrected energy balance step 1'!S88,0)</f>
        <v>0</v>
      </c>
      <c r="T88" s="173">
        <f>IF(ISNUMBER('Corrected energy balance step 1'!T88),'Corrected energy balance step 1'!T88,0)</f>
        <v>0</v>
      </c>
      <c r="U88" s="173">
        <f>IF(ISNUMBER('Corrected energy balance step 1'!U88),'Corrected energy balance step 1'!U88,0)</f>
        <v>0</v>
      </c>
      <c r="V88" s="173">
        <f>IF(ISNUMBER('Corrected energy balance step 1'!V88),'Corrected energy balance step 1'!V88,0)</f>
        <v>0</v>
      </c>
      <c r="W88" s="173">
        <f>IF(ISNUMBER('Corrected energy balance step 1'!W88),'Corrected energy balance step 1'!W88,0)</f>
        <v>0</v>
      </c>
      <c r="X88" s="173">
        <f>IF(ISNUMBER('Corrected energy balance step 1'!X88),'Corrected energy balance step 1'!X88,0)</f>
        <v>0</v>
      </c>
      <c r="Y88" s="173">
        <f>IF(ISNUMBER('Corrected energy balance step 1'!Y88),'Corrected energy balance step 1'!Y88,0)</f>
        <v>0</v>
      </c>
      <c r="Z88" s="173">
        <f>IF(ISNUMBER('Corrected energy balance step 1'!Z88),'Corrected energy balance step 1'!Z88,0)</f>
        <v>0</v>
      </c>
      <c r="AA88" s="173">
        <f>IF(ISNUMBER('Corrected energy balance step 1'!AA88),'Corrected energy balance step 1'!AA88,0)</f>
        <v>0</v>
      </c>
      <c r="AB88" s="173">
        <f>IF(ISNUMBER('Corrected energy balance step 1'!AB88),'Corrected energy balance step 1'!AB88,0)</f>
        <v>0</v>
      </c>
      <c r="AC88" s="173">
        <f>IF(ISNUMBER('Corrected energy balance step 1'!AC88),'Corrected energy balance step 1'!AC88,0)</f>
        <v>0</v>
      </c>
      <c r="AD88" s="173">
        <f>IF(ISNUMBER('Corrected energy balance step 1'!AD88),'Corrected energy balance step 1'!AD88,0)</f>
        <v>0</v>
      </c>
      <c r="AE88" s="173">
        <f>IF(ISNUMBER('Corrected energy balance step 1'!AE88),'Corrected energy balance step 1'!AE88,0)</f>
        <v>0</v>
      </c>
      <c r="AF88" s="173">
        <f>IF(ISNUMBER('Corrected energy balance step 1'!AF88),'Corrected energy balance step 1'!AF88,0)</f>
        <v>0</v>
      </c>
      <c r="AG88" s="173">
        <f>IF(ISNUMBER('Corrected energy balance step 1'!AG88),'Corrected energy balance step 1'!AG88,0)</f>
        <v>0</v>
      </c>
      <c r="AH88" s="173">
        <f>IF(ISNUMBER('Corrected energy balance step 1'!AH88),'Corrected energy balance step 1'!AH88,0)</f>
        <v>0</v>
      </c>
      <c r="AI88" s="173">
        <f>IF(ISNUMBER('Corrected energy balance step 1'!AI88),'Corrected energy balance step 1'!AI88,0)</f>
        <v>0</v>
      </c>
      <c r="AJ88" s="173">
        <f>IF(ISNUMBER('Corrected energy balance step 1'!AJ88),'Corrected energy balance step 1'!AJ88,0)</f>
        <v>0</v>
      </c>
      <c r="AK88" s="173">
        <f>IF(ISNUMBER('Corrected energy balance step 1'!AK88),'Corrected energy balance step 1'!AK88,0)</f>
        <v>0</v>
      </c>
      <c r="AL88" s="173">
        <f>IF(ISNUMBER('Corrected energy balance step 1'!AL88),'Corrected energy balance step 1'!AL88,0)</f>
        <v>0</v>
      </c>
      <c r="AM88" s="173">
        <f>IF(ISNUMBER('Corrected energy balance step 1'!AM88),'Corrected energy balance step 1'!AM88,0)</f>
        <v>0</v>
      </c>
      <c r="AN88" s="173">
        <f>IF(ISNUMBER('Corrected energy balance step 1'!AN88),'Corrected energy balance step 1'!AN88,0)</f>
        <v>0</v>
      </c>
      <c r="AO88" s="173">
        <f>IF(ISNUMBER('Corrected energy balance step 1'!AO88),'Corrected energy balance step 1'!AO88,0)</f>
        <v>0</v>
      </c>
      <c r="AP88" s="173">
        <f>IF(ISNUMBER('Corrected energy balance step 1'!AP88),'Corrected energy balance step 1'!AP88,0)</f>
        <v>0</v>
      </c>
      <c r="AQ88" s="173">
        <f>IF(ISNUMBER('Corrected energy balance step 1'!AQ88),'Corrected energy balance step 1'!AQ88,0)</f>
        <v>0</v>
      </c>
      <c r="AR88" s="173">
        <f>IF(ISNUMBER('Corrected energy balance step 1'!AR88),'Corrected energy balance step 1'!AR88,0)</f>
        <v>0</v>
      </c>
      <c r="AS88" s="173">
        <f>IF(ISNUMBER('Corrected energy balance step 1'!AS88),'Corrected energy balance step 1'!AS88,0)</f>
        <v>0</v>
      </c>
      <c r="AT88" s="173">
        <f>IF(ISNUMBER('Corrected energy balance step 1'!AT88),'Corrected energy balance step 1'!AT88,0)</f>
        <v>0</v>
      </c>
      <c r="AU88" s="173">
        <f>IF(ISNUMBER('Corrected energy balance step 1'!AU88),'Corrected energy balance step 1'!AU88,0)</f>
        <v>0</v>
      </c>
      <c r="AV88" s="173">
        <f>IF(ISNUMBER('Corrected energy balance step 1'!AV88),'Corrected energy balance step 1'!AV88,0)</f>
        <v>0</v>
      </c>
      <c r="AW88" s="173">
        <f>IF(ISNUMBER('Corrected energy balance step 1'!AW88),'Corrected energy balance step 1'!AW88,0)</f>
        <v>0</v>
      </c>
      <c r="AX88" s="173">
        <f>IF(ISNUMBER('Corrected energy balance step 1'!AX88),'Corrected energy balance step 1'!AX88,0)</f>
        <v>0</v>
      </c>
      <c r="AY88" s="173">
        <f>IF(ISNUMBER('Corrected energy balance step 1'!AY88),'Corrected energy balance step 1'!AY88,0)</f>
        <v>0</v>
      </c>
      <c r="AZ88" s="173">
        <f>IF(ISNUMBER('Corrected energy balance step 1'!AZ88),'Corrected energy balance step 1'!AZ88,0)</f>
        <v>0</v>
      </c>
      <c r="BA88" s="173">
        <f>IF(ISNUMBER('Corrected energy balance step 1'!BA88),'Corrected energy balance step 1'!BA88,0)</f>
        <v>0</v>
      </c>
      <c r="BB88" s="173">
        <f>IF(ISNUMBER('Corrected energy balance step 1'!BB88),'Corrected energy balance step 1'!BB88,0)</f>
        <v>0</v>
      </c>
      <c r="BC88" s="173">
        <f>IF(ISNUMBER('Corrected energy balance step 1'!BC88),'Corrected energy balance step 1'!BC88,0)</f>
        <v>0</v>
      </c>
      <c r="BD88" s="173">
        <f>IF(ISNUMBER('Corrected energy balance step 1'!BD88),'Corrected energy balance step 1'!BD88,0)</f>
        <v>0</v>
      </c>
      <c r="BE88" s="173">
        <f>IF(ISNUMBER('Corrected energy balance step 1'!BE88),'Corrected energy balance step 1'!BE88,0)</f>
        <v>0</v>
      </c>
      <c r="BF88" s="173">
        <f>IF(ISNUMBER('Corrected energy balance step 1'!BF88),'Corrected energy balance step 1'!BF88,0)</f>
        <v>0</v>
      </c>
      <c r="BG88" s="173">
        <f>IF(ISNUMBER('Corrected energy balance step 1'!BG88),'Corrected energy balance step 1'!BG88,0)</f>
        <v>0</v>
      </c>
      <c r="BH88" s="173">
        <f>IF(ISNUMBER('Corrected energy balance step 1'!BH88),'Corrected energy balance step 1'!BH88,0)</f>
        <v>0</v>
      </c>
      <c r="BI88" s="173">
        <f>IF(ISNUMBER('Corrected energy balance step 1'!BI88),'Corrected energy balance step 1'!BI88,0)</f>
        <v>0</v>
      </c>
      <c r="BJ88" s="173">
        <f>IF(ISNUMBER('Corrected energy balance step 1'!BJ88),'Corrected energy balance step 1'!BJ88,0)</f>
        <v>0</v>
      </c>
      <c r="BK88" s="173">
        <f>IF(ISNUMBER('Corrected energy balance step 1'!BK88),'Corrected energy balance step 1'!BK88,0)</f>
        <v>0</v>
      </c>
      <c r="BL88" s="173">
        <f>IF(ISNUMBER('Corrected energy balance step 1'!BL88),'Corrected energy balance step 1'!BL88,0)</f>
        <v>0</v>
      </c>
      <c r="BM88" s="173">
        <f>IF(ISNUMBER('Corrected energy balance step 1'!BM88),'Corrected energy balance step 1'!BM88,0)</f>
        <v>0</v>
      </c>
      <c r="BN88" s="171">
        <f t="shared" si="60"/>
        <v>0</v>
      </c>
      <c r="BO88" s="174">
        <f>'Corrected energy balance step 1'!BO88</f>
        <v>0</v>
      </c>
    </row>
    <row r="89" spans="2:67">
      <c r="B89" s="36" t="s">
        <v>123</v>
      </c>
      <c r="C89" s="173">
        <f>IF(ISNUMBER('Corrected energy balance step 1'!C89),'Corrected energy balance step 1'!C89,0)</f>
        <v>0</v>
      </c>
      <c r="D89" s="173">
        <f>IF(ISNUMBER('Corrected energy balance step 1'!D89),'Corrected energy balance step 1'!D89,0)</f>
        <v>0</v>
      </c>
      <c r="E89" s="173">
        <f>IF(ISNUMBER('Corrected energy balance step 1'!E89),'Corrected energy balance step 1'!E89,0)</f>
        <v>0</v>
      </c>
      <c r="F89" s="173">
        <f>IF(ISNUMBER('Corrected energy balance step 1'!F89),'Corrected energy balance step 1'!F89,0)</f>
        <v>0</v>
      </c>
      <c r="G89" s="173">
        <f>IF(ISNUMBER('Corrected energy balance step 1'!G89),'Corrected energy balance step 1'!G89,0)</f>
        <v>0</v>
      </c>
      <c r="H89" s="173">
        <f>IF(ISNUMBER('Corrected energy balance step 1'!H89),'Corrected energy balance step 1'!H89,0)</f>
        <v>0</v>
      </c>
      <c r="I89" s="173">
        <f>IF(ISNUMBER('Corrected energy balance step 1'!I89),'Corrected energy balance step 1'!I89,0)</f>
        <v>0</v>
      </c>
      <c r="J89" s="173">
        <f>IF(ISNUMBER('Corrected energy balance step 1'!J89),'Corrected energy balance step 1'!J89,0)</f>
        <v>0</v>
      </c>
      <c r="K89" s="173">
        <f>IF(ISNUMBER('Corrected energy balance step 1'!K89),'Corrected energy balance step 1'!K89,0)</f>
        <v>0</v>
      </c>
      <c r="L89" s="173">
        <f>IF(ISNUMBER('Corrected energy balance step 1'!L89),'Corrected energy balance step 1'!L89,0)</f>
        <v>0</v>
      </c>
      <c r="M89" s="173">
        <f>IF(ISNUMBER('Corrected energy balance step 1'!M89),'Corrected energy balance step 1'!M89,0)</f>
        <v>0</v>
      </c>
      <c r="N89" s="173">
        <f>IF(ISNUMBER('Corrected energy balance step 1'!N89),'Corrected energy balance step 1'!N89,0)</f>
        <v>0</v>
      </c>
      <c r="O89" s="173">
        <f>IF(ISNUMBER('Corrected energy balance step 1'!O89),'Corrected energy balance step 1'!O89,0)</f>
        <v>0</v>
      </c>
      <c r="P89" s="173">
        <f>IF(ISNUMBER('Corrected energy balance step 1'!P89),'Corrected energy balance step 1'!P89,0)</f>
        <v>0</v>
      </c>
      <c r="Q89" s="173">
        <f>IF(ISNUMBER('Corrected energy balance step 1'!Q89),'Corrected energy balance step 1'!Q89,0)</f>
        <v>0</v>
      </c>
      <c r="R89" s="173">
        <f>IF(ISNUMBER('Corrected energy balance step 1'!R89),'Corrected energy balance step 1'!R89,0)</f>
        <v>0</v>
      </c>
      <c r="S89" s="173">
        <f>IF(ISNUMBER('Corrected energy balance step 1'!S89),'Corrected energy balance step 1'!S89,0)</f>
        <v>0</v>
      </c>
      <c r="T89" s="173">
        <f>IF(ISNUMBER('Corrected energy balance step 1'!T89),'Corrected energy balance step 1'!T89,0)</f>
        <v>0</v>
      </c>
      <c r="U89" s="173">
        <f>IF(ISNUMBER('Corrected energy balance step 1'!U89),'Corrected energy balance step 1'!U89,0)</f>
        <v>0</v>
      </c>
      <c r="V89" s="173">
        <f>IF(ISNUMBER('Corrected energy balance step 1'!V89),'Corrected energy balance step 1'!V89,0)</f>
        <v>0</v>
      </c>
      <c r="W89" s="173">
        <f>IF(ISNUMBER('Corrected energy balance step 1'!W89),'Corrected energy balance step 1'!W89,0)</f>
        <v>0</v>
      </c>
      <c r="X89" s="173">
        <f>IF(ISNUMBER('Corrected energy balance step 1'!X89),'Corrected energy balance step 1'!X89,0)</f>
        <v>0</v>
      </c>
      <c r="Y89" s="173">
        <f>IF(ISNUMBER('Corrected energy balance step 1'!Y89),'Corrected energy balance step 1'!Y89,0)</f>
        <v>0</v>
      </c>
      <c r="Z89" s="173">
        <f>IF(ISNUMBER('Corrected energy balance step 1'!Z89),'Corrected energy balance step 1'!Z89,0)</f>
        <v>0</v>
      </c>
      <c r="AA89" s="173">
        <f>IF(ISNUMBER('Corrected energy balance step 1'!AA89),'Corrected energy balance step 1'!AA89,0)</f>
        <v>0</v>
      </c>
      <c r="AB89" s="173">
        <f>IF(ISNUMBER('Corrected energy balance step 1'!AB89),'Corrected energy balance step 1'!AB89,0)</f>
        <v>0</v>
      </c>
      <c r="AC89" s="173">
        <f>IF(ISNUMBER('Corrected energy balance step 1'!AC89),'Corrected energy balance step 1'!AC89,0)</f>
        <v>0</v>
      </c>
      <c r="AD89" s="173">
        <f>IF(ISNUMBER('Corrected energy balance step 1'!AD89),'Corrected energy balance step 1'!AD89,0)</f>
        <v>0</v>
      </c>
      <c r="AE89" s="173">
        <f>IF(ISNUMBER('Corrected energy balance step 1'!AE89),'Corrected energy balance step 1'!AE89,0)</f>
        <v>0</v>
      </c>
      <c r="AF89" s="173">
        <f>IF(ISNUMBER('Corrected energy balance step 1'!AF89),'Corrected energy balance step 1'!AF89,0)</f>
        <v>0</v>
      </c>
      <c r="AG89" s="173">
        <f>IF(ISNUMBER('Corrected energy balance step 1'!AG89),'Corrected energy balance step 1'!AG89,0)</f>
        <v>0</v>
      </c>
      <c r="AH89" s="173">
        <f>IF(ISNUMBER('Corrected energy balance step 1'!AH89),'Corrected energy balance step 1'!AH89,0)</f>
        <v>0</v>
      </c>
      <c r="AI89" s="173">
        <f>IF(ISNUMBER('Corrected energy balance step 1'!AI89),'Corrected energy balance step 1'!AI89,0)</f>
        <v>0</v>
      </c>
      <c r="AJ89" s="173">
        <f>IF(ISNUMBER('Corrected energy balance step 1'!AJ89),'Corrected energy balance step 1'!AJ89,0)</f>
        <v>0</v>
      </c>
      <c r="AK89" s="173">
        <f>IF(ISNUMBER('Corrected energy balance step 1'!AK89),'Corrected energy balance step 1'!AK89,0)</f>
        <v>0</v>
      </c>
      <c r="AL89" s="173">
        <f>IF(ISNUMBER('Corrected energy balance step 1'!AL89),'Corrected energy balance step 1'!AL89,0)</f>
        <v>0</v>
      </c>
      <c r="AM89" s="173">
        <f>IF(ISNUMBER('Corrected energy balance step 1'!AM89),'Corrected energy balance step 1'!AM89,0)</f>
        <v>0</v>
      </c>
      <c r="AN89" s="173">
        <f>IF(ISNUMBER('Corrected energy balance step 1'!AN89),'Corrected energy balance step 1'!AN89,0)</f>
        <v>0</v>
      </c>
      <c r="AO89" s="173">
        <f>IF(ISNUMBER('Corrected energy balance step 1'!AO89),'Corrected energy balance step 1'!AO89,0)</f>
        <v>0</v>
      </c>
      <c r="AP89" s="173">
        <f>IF(ISNUMBER('Corrected energy balance step 1'!AP89),'Corrected energy balance step 1'!AP89,0)</f>
        <v>0</v>
      </c>
      <c r="AQ89" s="173">
        <f>IF(ISNUMBER('Corrected energy balance step 1'!AQ89),'Corrected energy balance step 1'!AQ89,0)</f>
        <v>0</v>
      </c>
      <c r="AR89" s="173">
        <f>IF(ISNUMBER('Corrected energy balance step 1'!AR89),'Corrected energy balance step 1'!AR89,0)</f>
        <v>0</v>
      </c>
      <c r="AS89" s="173">
        <f>IF(ISNUMBER('Corrected energy balance step 1'!AS89),'Corrected energy balance step 1'!AS89,0)</f>
        <v>0</v>
      </c>
      <c r="AT89" s="173">
        <f>IF(ISNUMBER('Corrected energy balance step 1'!AT89),'Corrected energy balance step 1'!AT89,0)</f>
        <v>0</v>
      </c>
      <c r="AU89" s="173">
        <f>IF(ISNUMBER('Corrected energy balance step 1'!AU89),'Corrected energy balance step 1'!AU89,0)</f>
        <v>0</v>
      </c>
      <c r="AV89" s="173">
        <f>IF(ISNUMBER('Corrected energy balance step 1'!AV89),'Corrected energy balance step 1'!AV89,0)</f>
        <v>0</v>
      </c>
      <c r="AW89" s="173">
        <f>IF(ISNUMBER('Corrected energy balance step 1'!AW89),'Corrected energy balance step 1'!AW89,0)</f>
        <v>0</v>
      </c>
      <c r="AX89" s="173">
        <f>IF(ISNUMBER('Corrected energy balance step 1'!AX89),'Corrected energy balance step 1'!AX89,0)</f>
        <v>0</v>
      </c>
      <c r="AY89" s="173">
        <f>IF(ISNUMBER('Corrected energy balance step 1'!AY89),'Corrected energy balance step 1'!AY89,0)</f>
        <v>0</v>
      </c>
      <c r="AZ89" s="173">
        <f>IF(ISNUMBER('Corrected energy balance step 1'!AZ89),'Corrected energy balance step 1'!AZ89,0)</f>
        <v>0</v>
      </c>
      <c r="BA89" s="173">
        <f>IF(ISNUMBER('Corrected energy balance step 1'!BA89),'Corrected energy balance step 1'!BA89,0)</f>
        <v>0</v>
      </c>
      <c r="BB89" s="173">
        <f>IF(ISNUMBER('Corrected energy balance step 1'!BB89),'Corrected energy balance step 1'!BB89,0)</f>
        <v>0</v>
      </c>
      <c r="BC89" s="173">
        <f>IF(ISNUMBER('Corrected energy balance step 1'!BC89),'Corrected energy balance step 1'!BC89,0)</f>
        <v>0</v>
      </c>
      <c r="BD89" s="173">
        <f>IF(ISNUMBER('Corrected energy balance step 1'!BD89),'Corrected energy balance step 1'!BD89,0)</f>
        <v>0</v>
      </c>
      <c r="BE89" s="173">
        <f>IF(ISNUMBER('Corrected energy balance step 1'!BE89),'Corrected energy balance step 1'!BE89,0)</f>
        <v>0</v>
      </c>
      <c r="BF89" s="173">
        <f>IF(ISNUMBER('Corrected energy balance step 1'!BF89),'Corrected energy balance step 1'!BF89,0)</f>
        <v>0</v>
      </c>
      <c r="BG89" s="173">
        <f>IF(ISNUMBER('Corrected energy balance step 1'!BG89),'Corrected energy balance step 1'!BG89,0)</f>
        <v>0</v>
      </c>
      <c r="BH89" s="173">
        <f>IF(ISNUMBER('Corrected energy balance step 1'!BH89),'Corrected energy balance step 1'!BH89,0)</f>
        <v>0</v>
      </c>
      <c r="BI89" s="173">
        <f>IF(ISNUMBER('Corrected energy balance step 1'!BI89),'Corrected energy balance step 1'!BI89,0)</f>
        <v>0</v>
      </c>
      <c r="BJ89" s="173">
        <f>IF(ISNUMBER('Corrected energy balance step 1'!BJ89),'Corrected energy balance step 1'!BJ89,0)</f>
        <v>0</v>
      </c>
      <c r="BK89" s="173">
        <f>IF(ISNUMBER('Corrected energy balance step 1'!BK89),'Corrected energy balance step 1'!BK89,0)</f>
        <v>0</v>
      </c>
      <c r="BL89" s="173">
        <f>IF(ISNUMBER('Corrected energy balance step 1'!BL89),'Corrected energy balance step 1'!BL89,0)</f>
        <v>0</v>
      </c>
      <c r="BM89" s="173">
        <f>IF(ISNUMBER('Corrected energy balance step 1'!BM89),'Corrected energy balance step 1'!BM89,0)</f>
        <v>0</v>
      </c>
      <c r="BN89" s="171">
        <f t="shared" si="60"/>
        <v>0</v>
      </c>
      <c r="BO89" s="174">
        <f>'Corrected energy balance step 1'!BO89</f>
        <v>0</v>
      </c>
    </row>
    <row r="90" spans="2:67">
      <c r="B90" s="36" t="s">
        <v>124</v>
      </c>
      <c r="C90" s="173">
        <f>IF(ISNUMBER('Corrected energy balance step 1'!C90),'Corrected energy balance step 1'!C90,0)</f>
        <v>0</v>
      </c>
      <c r="D90" s="173">
        <f>IF(ISNUMBER('Corrected energy balance step 1'!D90),'Corrected energy balance step 1'!D90,0)</f>
        <v>0</v>
      </c>
      <c r="E90" s="173">
        <f>IF(ISNUMBER('Corrected energy balance step 1'!E90),'Corrected energy balance step 1'!E90,0)</f>
        <v>0</v>
      </c>
      <c r="F90" s="173">
        <f>IF(ISNUMBER('Corrected energy balance step 1'!F90),'Corrected energy balance step 1'!F90,0)</f>
        <v>0</v>
      </c>
      <c r="G90" s="173">
        <f>IF(ISNUMBER('Corrected energy balance step 1'!G90),'Corrected energy balance step 1'!G90,0)</f>
        <v>0</v>
      </c>
      <c r="H90" s="173">
        <f>IF(ISNUMBER('Corrected energy balance step 1'!H90),'Corrected energy balance step 1'!H90,0)</f>
        <v>0</v>
      </c>
      <c r="I90" s="173">
        <f>IF(ISNUMBER('Corrected energy balance step 1'!I90),'Corrected energy balance step 1'!I90,0)</f>
        <v>0</v>
      </c>
      <c r="J90" s="173">
        <f>IF(ISNUMBER('Corrected energy balance step 1'!J90),'Corrected energy balance step 1'!J90,0)</f>
        <v>0</v>
      </c>
      <c r="K90" s="173">
        <f>IF(ISNUMBER('Corrected energy balance step 1'!K90),'Corrected energy balance step 1'!K90,0)</f>
        <v>0</v>
      </c>
      <c r="L90" s="173">
        <f>IF(ISNUMBER('Corrected energy balance step 1'!L90),'Corrected energy balance step 1'!L90,0)</f>
        <v>0</v>
      </c>
      <c r="M90" s="173">
        <f>IF(ISNUMBER('Corrected energy balance step 1'!M90),'Corrected energy balance step 1'!M90,0)</f>
        <v>0</v>
      </c>
      <c r="N90" s="173">
        <f>IF(ISNUMBER('Corrected energy balance step 1'!N90),'Corrected energy balance step 1'!N90,0)</f>
        <v>0</v>
      </c>
      <c r="O90" s="173">
        <f>IF(ISNUMBER('Corrected energy balance step 1'!O90),'Corrected energy balance step 1'!O90,0)</f>
        <v>0</v>
      </c>
      <c r="P90" s="173">
        <f>IF(ISNUMBER('Corrected energy balance step 1'!P90),'Corrected energy balance step 1'!P90,0)</f>
        <v>0</v>
      </c>
      <c r="Q90" s="173">
        <f>IF(ISNUMBER('Corrected energy balance step 1'!Q90),'Corrected energy balance step 1'!Q90,0)</f>
        <v>0</v>
      </c>
      <c r="R90" s="173">
        <f>IF(ISNUMBER('Corrected energy balance step 1'!R90),'Corrected energy balance step 1'!R90,0)</f>
        <v>0</v>
      </c>
      <c r="S90" s="173">
        <f>IF(ISNUMBER('Corrected energy balance step 1'!S90),'Corrected energy balance step 1'!S90,0)</f>
        <v>0</v>
      </c>
      <c r="T90" s="173">
        <f>IF(ISNUMBER('Corrected energy balance step 1'!T90),'Corrected energy balance step 1'!T90,0)</f>
        <v>0</v>
      </c>
      <c r="U90" s="173">
        <f>IF(ISNUMBER('Corrected energy balance step 1'!U90),'Corrected energy balance step 1'!U90,0)</f>
        <v>0</v>
      </c>
      <c r="V90" s="173">
        <f>IF(ISNUMBER('Corrected energy balance step 1'!V90),'Corrected energy balance step 1'!V90,0)</f>
        <v>0</v>
      </c>
      <c r="W90" s="173">
        <f>IF(ISNUMBER('Corrected energy balance step 1'!W90),'Corrected energy balance step 1'!W90,0)</f>
        <v>0</v>
      </c>
      <c r="X90" s="173">
        <f>IF(ISNUMBER('Corrected energy balance step 1'!X90),'Corrected energy balance step 1'!X90,0)</f>
        <v>0</v>
      </c>
      <c r="Y90" s="173">
        <f>IF(ISNUMBER('Corrected energy balance step 1'!Y90),'Corrected energy balance step 1'!Y90,0)</f>
        <v>0</v>
      </c>
      <c r="Z90" s="173">
        <f>IF(ISNUMBER('Corrected energy balance step 1'!Z90),'Corrected energy balance step 1'!Z90,0)</f>
        <v>0</v>
      </c>
      <c r="AA90" s="173">
        <f>IF(ISNUMBER('Corrected energy balance step 1'!AA90),'Corrected energy balance step 1'!AA90,0)</f>
        <v>0</v>
      </c>
      <c r="AB90" s="173">
        <f>IF(ISNUMBER('Corrected energy balance step 1'!AB90),'Corrected energy balance step 1'!AB90,0)</f>
        <v>0</v>
      </c>
      <c r="AC90" s="173">
        <f>IF(ISNUMBER('Corrected energy balance step 1'!AC90),'Corrected energy balance step 1'!AC90,0)</f>
        <v>0</v>
      </c>
      <c r="AD90" s="173">
        <f>IF(ISNUMBER('Corrected energy balance step 1'!AD90),'Corrected energy balance step 1'!AD90,0)</f>
        <v>0</v>
      </c>
      <c r="AE90" s="173">
        <f>IF(ISNUMBER('Corrected energy balance step 1'!AE90),'Corrected energy balance step 1'!AE90,0)</f>
        <v>0</v>
      </c>
      <c r="AF90" s="173">
        <f>IF(ISNUMBER('Corrected energy balance step 1'!AF90),'Corrected energy balance step 1'!AF90,0)</f>
        <v>0</v>
      </c>
      <c r="AG90" s="173">
        <f>IF(ISNUMBER('Corrected energy balance step 1'!AG90),'Corrected energy balance step 1'!AG90,0)</f>
        <v>0</v>
      </c>
      <c r="AH90" s="173">
        <f>IF(ISNUMBER('Corrected energy balance step 1'!AH90),'Corrected energy balance step 1'!AH90,0)</f>
        <v>0</v>
      </c>
      <c r="AI90" s="173">
        <f>IF(ISNUMBER('Corrected energy balance step 1'!AI90),'Corrected energy balance step 1'!AI90,0)</f>
        <v>0</v>
      </c>
      <c r="AJ90" s="173">
        <f>IF(ISNUMBER('Corrected energy balance step 1'!AJ90),'Corrected energy balance step 1'!AJ90,0)</f>
        <v>0</v>
      </c>
      <c r="AK90" s="173">
        <f>IF(ISNUMBER('Corrected energy balance step 1'!AK90),'Corrected energy balance step 1'!AK90,0)</f>
        <v>0</v>
      </c>
      <c r="AL90" s="173">
        <f>IF(ISNUMBER('Corrected energy balance step 1'!AL90),'Corrected energy balance step 1'!AL90,0)</f>
        <v>0</v>
      </c>
      <c r="AM90" s="173">
        <f>IF(ISNUMBER('Corrected energy balance step 1'!AM90),'Corrected energy balance step 1'!AM90,0)</f>
        <v>0</v>
      </c>
      <c r="AN90" s="173">
        <f>IF(ISNUMBER('Corrected energy balance step 1'!AN90),'Corrected energy balance step 1'!AN90,0)</f>
        <v>0</v>
      </c>
      <c r="AO90" s="173">
        <f>IF(ISNUMBER('Corrected energy balance step 1'!AO90),'Corrected energy balance step 1'!AO90,0)</f>
        <v>0</v>
      </c>
      <c r="AP90" s="173">
        <f>IF(ISNUMBER('Corrected energy balance step 1'!AP90),'Corrected energy balance step 1'!AP90,0)</f>
        <v>0</v>
      </c>
      <c r="AQ90" s="173">
        <f>IF(ISNUMBER('Corrected energy balance step 1'!AQ90),'Corrected energy balance step 1'!AQ90,0)</f>
        <v>0</v>
      </c>
      <c r="AR90" s="173">
        <f>IF(ISNUMBER('Corrected energy balance step 1'!AR90),'Corrected energy balance step 1'!AR90,0)</f>
        <v>0</v>
      </c>
      <c r="AS90" s="173">
        <f>IF(ISNUMBER('Corrected energy balance step 1'!AS90),'Corrected energy balance step 1'!AS90,0)</f>
        <v>0</v>
      </c>
      <c r="AT90" s="173">
        <f>IF(ISNUMBER('Corrected energy balance step 1'!AT90),'Corrected energy balance step 1'!AT90,0)</f>
        <v>0</v>
      </c>
      <c r="AU90" s="173">
        <f>IF(ISNUMBER('Corrected energy balance step 1'!AU90),'Corrected energy balance step 1'!AU90,0)</f>
        <v>0</v>
      </c>
      <c r="AV90" s="173">
        <f>IF(ISNUMBER('Corrected energy balance step 1'!AV90),'Corrected energy balance step 1'!AV90,0)</f>
        <v>0</v>
      </c>
      <c r="AW90" s="173">
        <f>IF(ISNUMBER('Corrected energy balance step 1'!AW90),'Corrected energy balance step 1'!AW90,0)</f>
        <v>0</v>
      </c>
      <c r="AX90" s="173">
        <f>IF(ISNUMBER('Corrected energy balance step 1'!AX90),'Corrected energy balance step 1'!AX90,0)</f>
        <v>0</v>
      </c>
      <c r="AY90" s="173">
        <f>IF(ISNUMBER('Corrected energy balance step 1'!AY90),'Corrected energy balance step 1'!AY90,0)</f>
        <v>0</v>
      </c>
      <c r="AZ90" s="173">
        <f>IF(ISNUMBER('Corrected energy balance step 1'!AZ90),'Corrected energy balance step 1'!AZ90,0)</f>
        <v>0</v>
      </c>
      <c r="BA90" s="173">
        <f>IF(ISNUMBER('Corrected energy balance step 1'!BA90),'Corrected energy balance step 1'!BA90,0)</f>
        <v>0</v>
      </c>
      <c r="BB90" s="173">
        <f>IF(ISNUMBER('Corrected energy balance step 1'!BB90),'Corrected energy balance step 1'!BB90,0)</f>
        <v>0</v>
      </c>
      <c r="BC90" s="173">
        <f>IF(ISNUMBER('Corrected energy balance step 1'!BC90),'Corrected energy balance step 1'!BC90,0)</f>
        <v>0</v>
      </c>
      <c r="BD90" s="173">
        <f>IF(ISNUMBER('Corrected energy balance step 1'!BD90),'Corrected energy balance step 1'!BD90,0)</f>
        <v>0</v>
      </c>
      <c r="BE90" s="173">
        <f>IF(ISNUMBER('Corrected energy balance step 1'!BE90),'Corrected energy balance step 1'!BE90,0)</f>
        <v>0</v>
      </c>
      <c r="BF90" s="173">
        <f>IF(ISNUMBER('Corrected energy balance step 1'!BF90),'Corrected energy balance step 1'!BF90,0)</f>
        <v>0</v>
      </c>
      <c r="BG90" s="173">
        <f>IF(ISNUMBER('Corrected energy balance step 1'!BG90),'Corrected energy balance step 1'!BG90,0)</f>
        <v>0</v>
      </c>
      <c r="BH90" s="173">
        <f>IF(ISNUMBER('Corrected energy balance step 1'!BH90),'Corrected energy balance step 1'!BH90,0)</f>
        <v>0</v>
      </c>
      <c r="BI90" s="173">
        <f>IF(ISNUMBER('Corrected energy balance step 1'!BI90),'Corrected energy balance step 1'!BI90,0)</f>
        <v>0</v>
      </c>
      <c r="BJ90" s="173">
        <f>IF(ISNUMBER('Corrected energy balance step 1'!BJ90),'Corrected energy balance step 1'!BJ90,0)</f>
        <v>0</v>
      </c>
      <c r="BK90" s="173">
        <f>IF(ISNUMBER('Corrected energy balance step 1'!BK90),'Corrected energy balance step 1'!BK90,0)</f>
        <v>0</v>
      </c>
      <c r="BL90" s="173">
        <f>IF(ISNUMBER('Corrected energy balance step 1'!BL90),'Corrected energy balance step 1'!BL90,0)</f>
        <v>0</v>
      </c>
      <c r="BM90" s="173">
        <f>IF(ISNUMBER('Corrected energy balance step 1'!BM90),'Corrected energy balance step 1'!BM90,0)</f>
        <v>0</v>
      </c>
      <c r="BN90" s="171">
        <f t="shared" si="60"/>
        <v>0</v>
      </c>
      <c r="BO90" s="174">
        <f>'Corrected energy balance step 1'!BO90</f>
        <v>0</v>
      </c>
    </row>
    <row r="91" spans="2:67" ht="17" thickBot="1">
      <c r="B91" s="36" t="s">
        <v>125</v>
      </c>
      <c r="C91" s="173">
        <f>IF(ISNUMBER('Corrected energy balance step 1'!C91),'Corrected energy balance step 1'!C91,0)</f>
        <v>0</v>
      </c>
      <c r="D91" s="173">
        <f>IF(ISNUMBER('Corrected energy balance step 1'!D91),'Corrected energy balance step 1'!D91,0)</f>
        <v>0</v>
      </c>
      <c r="E91" s="173">
        <f>IF(ISNUMBER('Corrected energy balance step 1'!E91),'Corrected energy balance step 1'!E91,0)</f>
        <v>0</v>
      </c>
      <c r="F91" s="173">
        <f>IF(ISNUMBER('Corrected energy balance step 1'!F91),'Corrected energy balance step 1'!F91,0)</f>
        <v>0</v>
      </c>
      <c r="G91" s="173">
        <f>IF(ISNUMBER('Corrected energy balance step 1'!G91),'Corrected energy balance step 1'!G91,0)</f>
        <v>0</v>
      </c>
      <c r="H91" s="173">
        <f>IF(ISNUMBER('Corrected energy balance step 1'!H91),'Corrected energy balance step 1'!H91,0)</f>
        <v>0</v>
      </c>
      <c r="I91" s="173">
        <f>IF(ISNUMBER('Corrected energy balance step 1'!I91),'Corrected energy balance step 1'!I91,0)</f>
        <v>0</v>
      </c>
      <c r="J91" s="173">
        <f>IF(ISNUMBER('Corrected energy balance step 1'!J91),'Corrected energy balance step 1'!J91,0)</f>
        <v>0</v>
      </c>
      <c r="K91" s="173">
        <f>IF(ISNUMBER('Corrected energy balance step 1'!K91),'Corrected energy balance step 1'!K91,0)</f>
        <v>0</v>
      </c>
      <c r="L91" s="173">
        <f>IF(ISNUMBER('Corrected energy balance step 1'!L91),'Corrected energy balance step 1'!L91,0)</f>
        <v>0</v>
      </c>
      <c r="M91" s="173">
        <f>IF(ISNUMBER('Corrected energy balance step 1'!M91),'Corrected energy balance step 1'!M91,0)</f>
        <v>0</v>
      </c>
      <c r="N91" s="173">
        <f>IF(ISNUMBER('Corrected energy balance step 1'!N91),'Corrected energy balance step 1'!N91,0)</f>
        <v>0</v>
      </c>
      <c r="O91" s="173">
        <f>IF(ISNUMBER('Corrected energy balance step 1'!O91),'Corrected energy balance step 1'!O91,0)</f>
        <v>0</v>
      </c>
      <c r="P91" s="173">
        <f>IF(ISNUMBER('Corrected energy balance step 1'!P91),'Corrected energy balance step 1'!P91,0)</f>
        <v>0</v>
      </c>
      <c r="Q91" s="173">
        <f>IF(ISNUMBER('Corrected energy balance step 1'!Q91),'Corrected energy balance step 1'!Q91,0)</f>
        <v>0</v>
      </c>
      <c r="R91" s="173">
        <f>IF(ISNUMBER('Corrected energy balance step 1'!R91),'Corrected energy balance step 1'!R91,0)</f>
        <v>0</v>
      </c>
      <c r="S91" s="173">
        <f>IF(ISNUMBER('Corrected energy balance step 1'!S91),'Corrected energy balance step 1'!S91,0)</f>
        <v>0</v>
      </c>
      <c r="T91" s="173">
        <f>IF(ISNUMBER('Corrected energy balance step 1'!T91),'Corrected energy balance step 1'!T91,0)</f>
        <v>0</v>
      </c>
      <c r="U91" s="173">
        <f>IF(ISNUMBER('Corrected energy balance step 1'!U91),'Corrected energy balance step 1'!U91,0)</f>
        <v>0</v>
      </c>
      <c r="V91" s="173">
        <f>IF(ISNUMBER('Corrected energy balance step 1'!V91),'Corrected energy balance step 1'!V91,0)</f>
        <v>0</v>
      </c>
      <c r="W91" s="173">
        <f>IF(ISNUMBER('Corrected energy balance step 1'!W91),'Corrected energy balance step 1'!W91,0)</f>
        <v>0</v>
      </c>
      <c r="X91" s="173">
        <f>IF(ISNUMBER('Corrected energy balance step 1'!X91),'Corrected energy balance step 1'!X91,0)</f>
        <v>0</v>
      </c>
      <c r="Y91" s="173">
        <f>IF(ISNUMBER('Corrected energy balance step 1'!Y91),'Corrected energy balance step 1'!Y91,0)</f>
        <v>0</v>
      </c>
      <c r="Z91" s="173">
        <f>IF(ISNUMBER('Corrected energy balance step 1'!Z91),'Corrected energy balance step 1'!Z91,0)</f>
        <v>0</v>
      </c>
      <c r="AA91" s="173">
        <f>IF(ISNUMBER('Corrected energy balance step 1'!AA91),'Corrected energy balance step 1'!AA91,0)</f>
        <v>0</v>
      </c>
      <c r="AB91" s="173">
        <f>IF(ISNUMBER('Corrected energy balance step 1'!AB91),'Corrected energy balance step 1'!AB91,0)</f>
        <v>0</v>
      </c>
      <c r="AC91" s="173">
        <f>IF(ISNUMBER('Corrected energy balance step 1'!AC91),'Corrected energy balance step 1'!AC91,0)</f>
        <v>0</v>
      </c>
      <c r="AD91" s="173">
        <f>IF(ISNUMBER('Corrected energy balance step 1'!AD91),'Corrected energy balance step 1'!AD91,0)</f>
        <v>0</v>
      </c>
      <c r="AE91" s="173">
        <f>IF(ISNUMBER('Corrected energy balance step 1'!AE91),'Corrected energy balance step 1'!AE91,0)</f>
        <v>0</v>
      </c>
      <c r="AF91" s="173">
        <f>IF(ISNUMBER('Corrected energy balance step 1'!AF91),'Corrected energy balance step 1'!AF91,0)</f>
        <v>0</v>
      </c>
      <c r="AG91" s="173">
        <f>IF(ISNUMBER('Corrected energy balance step 1'!AG91),'Corrected energy balance step 1'!AG91,0)</f>
        <v>0</v>
      </c>
      <c r="AH91" s="173">
        <f>IF(ISNUMBER('Corrected energy balance step 1'!AH91),'Corrected energy balance step 1'!AH91,0)</f>
        <v>0</v>
      </c>
      <c r="AI91" s="173">
        <f>IF(ISNUMBER('Corrected energy balance step 1'!AI91),'Corrected energy balance step 1'!AI91,0)</f>
        <v>0</v>
      </c>
      <c r="AJ91" s="173">
        <f>IF(ISNUMBER('Corrected energy balance step 1'!AJ91),'Corrected energy balance step 1'!AJ91,0)</f>
        <v>0</v>
      </c>
      <c r="AK91" s="173">
        <f>IF(ISNUMBER('Corrected energy balance step 1'!AK91),'Corrected energy balance step 1'!AK91,0)</f>
        <v>0</v>
      </c>
      <c r="AL91" s="173">
        <f>IF(ISNUMBER('Corrected energy balance step 1'!AL91),'Corrected energy balance step 1'!AL91,0)</f>
        <v>0</v>
      </c>
      <c r="AM91" s="173">
        <f>IF(ISNUMBER('Corrected energy balance step 1'!AM91),'Corrected energy balance step 1'!AM91,0)</f>
        <v>0</v>
      </c>
      <c r="AN91" s="173">
        <f>IF(ISNUMBER('Corrected energy balance step 1'!AN91),'Corrected energy balance step 1'!AN91,0)</f>
        <v>0</v>
      </c>
      <c r="AO91" s="173">
        <f>IF(ISNUMBER('Corrected energy balance step 1'!AO91),'Corrected energy balance step 1'!AO91,0)</f>
        <v>0</v>
      </c>
      <c r="AP91" s="173">
        <f>IF(ISNUMBER('Corrected energy balance step 1'!AP91),'Corrected energy balance step 1'!AP91,0)</f>
        <v>0</v>
      </c>
      <c r="AQ91" s="173">
        <f>IF(ISNUMBER('Corrected energy balance step 1'!AQ91),'Corrected energy balance step 1'!AQ91,0)</f>
        <v>0</v>
      </c>
      <c r="AR91" s="173">
        <f>IF(ISNUMBER('Corrected energy balance step 1'!AR91),'Corrected energy balance step 1'!AR91,0)</f>
        <v>0</v>
      </c>
      <c r="AS91" s="173">
        <f>IF(ISNUMBER('Corrected energy balance step 1'!AS91),'Corrected energy balance step 1'!AS91,0)</f>
        <v>0</v>
      </c>
      <c r="AT91" s="173">
        <f>IF(ISNUMBER('Corrected energy balance step 1'!AT91),'Corrected energy balance step 1'!AT91,0)</f>
        <v>0</v>
      </c>
      <c r="AU91" s="173">
        <f>IF(ISNUMBER('Corrected energy balance step 1'!AU91),'Corrected energy balance step 1'!AU91,0)</f>
        <v>0</v>
      </c>
      <c r="AV91" s="173">
        <f>IF(ISNUMBER('Corrected energy balance step 1'!AV91),'Corrected energy balance step 1'!AV91,0)</f>
        <v>0</v>
      </c>
      <c r="AW91" s="173">
        <f>IF(ISNUMBER('Corrected energy balance step 1'!AW91),'Corrected energy balance step 1'!AW91,0)</f>
        <v>0</v>
      </c>
      <c r="AX91" s="173">
        <f>IF(ISNUMBER('Corrected energy balance step 1'!AX91),'Corrected energy balance step 1'!AX91,0)</f>
        <v>0</v>
      </c>
      <c r="AY91" s="173">
        <f>IF(ISNUMBER('Corrected energy balance step 1'!AY91),'Corrected energy balance step 1'!AY91,0)</f>
        <v>0</v>
      </c>
      <c r="AZ91" s="173">
        <f>IF(ISNUMBER('Corrected energy balance step 1'!AZ91),'Corrected energy balance step 1'!AZ91,0)</f>
        <v>0</v>
      </c>
      <c r="BA91" s="173">
        <f>IF(ISNUMBER('Corrected energy balance step 1'!BA91),'Corrected energy balance step 1'!BA91,0)</f>
        <v>0</v>
      </c>
      <c r="BB91" s="173">
        <f>IF(ISNUMBER('Corrected energy balance step 1'!BB91),'Corrected energy balance step 1'!BB91,0)</f>
        <v>0</v>
      </c>
      <c r="BC91" s="173">
        <f>IF(ISNUMBER('Corrected energy balance step 1'!BC91),'Corrected energy balance step 1'!BC91,0)</f>
        <v>0</v>
      </c>
      <c r="BD91" s="173">
        <f>IF(ISNUMBER('Corrected energy balance step 1'!BD91),'Corrected energy balance step 1'!BD91,0)</f>
        <v>0</v>
      </c>
      <c r="BE91" s="173">
        <f>IF(ISNUMBER('Corrected energy balance step 1'!BE91),'Corrected energy balance step 1'!BE91,0)</f>
        <v>0</v>
      </c>
      <c r="BF91" s="173">
        <f>IF(ISNUMBER('Corrected energy balance step 1'!BF91),'Corrected energy balance step 1'!BF91,0)</f>
        <v>0</v>
      </c>
      <c r="BG91" s="173">
        <f>IF(ISNUMBER('Corrected energy balance step 1'!BG91),'Corrected energy balance step 1'!BG91,0)</f>
        <v>0</v>
      </c>
      <c r="BH91" s="173">
        <f>IF(ISNUMBER('Corrected energy balance step 1'!BH91),'Corrected energy balance step 1'!BH91,0)</f>
        <v>0</v>
      </c>
      <c r="BI91" s="173">
        <f>IF(ISNUMBER('Corrected energy balance step 1'!BI91),'Corrected energy balance step 1'!BI91,0)</f>
        <v>0</v>
      </c>
      <c r="BJ91" s="173">
        <f>IF(ISNUMBER('Corrected energy balance step 1'!BJ91),'Corrected energy balance step 1'!BJ91,0)</f>
        <v>0</v>
      </c>
      <c r="BK91" s="173">
        <f>IF(ISNUMBER('Corrected energy balance step 1'!BK91),'Corrected energy balance step 1'!BK91,0)</f>
        <v>0</v>
      </c>
      <c r="BL91" s="173">
        <f>IF(ISNUMBER('Corrected energy balance step 1'!BL91),'Corrected energy balance step 1'!BL91,0)</f>
        <v>0</v>
      </c>
      <c r="BM91" s="173">
        <f>IF(ISNUMBER('Corrected energy balance step 1'!BM91),'Corrected energy balance step 1'!BM91,0)</f>
        <v>0</v>
      </c>
      <c r="BN91" s="171">
        <f t="shared" si="60"/>
        <v>0</v>
      </c>
      <c r="BO91" s="174">
        <f>'Corrected energy balance step 1'!BO91</f>
        <v>0</v>
      </c>
    </row>
    <row r="92" spans="2:67" ht="17" thickBot="1">
      <c r="B92" s="44" t="s">
        <v>126</v>
      </c>
      <c r="C92" s="184">
        <f>SUM(C93:C96)</f>
        <v>0</v>
      </c>
      <c r="D92" s="184">
        <f t="shared" ref="D92:BL92" si="66">SUM(D93:D96)</f>
        <v>0</v>
      </c>
      <c r="E92" s="184">
        <f t="shared" si="66"/>
        <v>0</v>
      </c>
      <c r="F92" s="184">
        <f t="shared" si="66"/>
        <v>0</v>
      </c>
      <c r="G92" s="184">
        <f t="shared" si="66"/>
        <v>0</v>
      </c>
      <c r="H92" s="184">
        <f t="shared" si="66"/>
        <v>0</v>
      </c>
      <c r="I92" s="184">
        <f t="shared" si="66"/>
        <v>0</v>
      </c>
      <c r="J92" s="184">
        <f t="shared" si="66"/>
        <v>0</v>
      </c>
      <c r="K92" s="184">
        <f t="shared" si="66"/>
        <v>0</v>
      </c>
      <c r="L92" s="184">
        <f t="shared" si="66"/>
        <v>0</v>
      </c>
      <c r="M92" s="184">
        <f t="shared" si="66"/>
        <v>0</v>
      </c>
      <c r="N92" s="184">
        <f t="shared" si="66"/>
        <v>0</v>
      </c>
      <c r="O92" s="184">
        <f t="shared" si="66"/>
        <v>0</v>
      </c>
      <c r="P92" s="184">
        <f t="shared" si="66"/>
        <v>0</v>
      </c>
      <c r="Q92" s="184">
        <f t="shared" si="66"/>
        <v>0</v>
      </c>
      <c r="R92" s="184">
        <f t="shared" si="66"/>
        <v>0</v>
      </c>
      <c r="S92" s="184">
        <f t="shared" si="66"/>
        <v>0</v>
      </c>
      <c r="T92" s="184">
        <f t="shared" si="66"/>
        <v>0</v>
      </c>
      <c r="U92" s="184">
        <f t="shared" si="66"/>
        <v>0</v>
      </c>
      <c r="V92" s="184">
        <f t="shared" si="66"/>
        <v>0</v>
      </c>
      <c r="W92" s="184">
        <f t="shared" si="66"/>
        <v>0</v>
      </c>
      <c r="X92" s="184">
        <f t="shared" si="66"/>
        <v>0</v>
      </c>
      <c r="Y92" s="184">
        <f t="shared" si="66"/>
        <v>0</v>
      </c>
      <c r="Z92" s="184">
        <f t="shared" si="66"/>
        <v>0</v>
      </c>
      <c r="AA92" s="184">
        <f t="shared" si="66"/>
        <v>0</v>
      </c>
      <c r="AB92" s="184">
        <f t="shared" si="66"/>
        <v>0</v>
      </c>
      <c r="AC92" s="184">
        <f t="shared" si="66"/>
        <v>0</v>
      </c>
      <c r="AD92" s="184">
        <f t="shared" si="66"/>
        <v>0</v>
      </c>
      <c r="AE92" s="184">
        <f t="shared" si="66"/>
        <v>0</v>
      </c>
      <c r="AF92" s="184">
        <f t="shared" si="66"/>
        <v>0</v>
      </c>
      <c r="AG92" s="184">
        <f t="shared" si="66"/>
        <v>0</v>
      </c>
      <c r="AH92" s="184">
        <f t="shared" si="66"/>
        <v>0</v>
      </c>
      <c r="AI92" s="184">
        <f t="shared" si="66"/>
        <v>0</v>
      </c>
      <c r="AJ92" s="184">
        <f t="shared" si="66"/>
        <v>0</v>
      </c>
      <c r="AK92" s="184">
        <f t="shared" si="66"/>
        <v>0</v>
      </c>
      <c r="AL92" s="184">
        <f t="shared" si="66"/>
        <v>0</v>
      </c>
      <c r="AM92" s="184">
        <f t="shared" si="66"/>
        <v>0</v>
      </c>
      <c r="AN92" s="184">
        <f t="shared" si="66"/>
        <v>0</v>
      </c>
      <c r="AO92" s="184">
        <f t="shared" si="66"/>
        <v>0</v>
      </c>
      <c r="AP92" s="184">
        <f t="shared" si="66"/>
        <v>0</v>
      </c>
      <c r="AQ92" s="184">
        <f t="shared" si="66"/>
        <v>0</v>
      </c>
      <c r="AR92" s="184">
        <f t="shared" si="66"/>
        <v>0</v>
      </c>
      <c r="AS92" s="184">
        <f t="shared" si="66"/>
        <v>0</v>
      </c>
      <c r="AT92" s="184">
        <f t="shared" si="66"/>
        <v>0</v>
      </c>
      <c r="AU92" s="184">
        <f t="shared" si="66"/>
        <v>0</v>
      </c>
      <c r="AV92" s="184">
        <f t="shared" si="66"/>
        <v>0</v>
      </c>
      <c r="AW92" s="184">
        <f t="shared" si="66"/>
        <v>0</v>
      </c>
      <c r="AX92" s="184">
        <f t="shared" si="66"/>
        <v>0</v>
      </c>
      <c r="AY92" s="184">
        <f t="shared" si="66"/>
        <v>0</v>
      </c>
      <c r="AZ92" s="184">
        <f t="shared" si="66"/>
        <v>0</v>
      </c>
      <c r="BA92" s="184">
        <f t="shared" si="66"/>
        <v>0</v>
      </c>
      <c r="BB92" s="184">
        <f t="shared" si="66"/>
        <v>0</v>
      </c>
      <c r="BC92" s="184">
        <f t="shared" si="66"/>
        <v>0</v>
      </c>
      <c r="BD92" s="184">
        <f t="shared" si="66"/>
        <v>0</v>
      </c>
      <c r="BE92" s="184">
        <f t="shared" si="66"/>
        <v>0</v>
      </c>
      <c r="BF92" s="184">
        <f t="shared" si="66"/>
        <v>0</v>
      </c>
      <c r="BG92" s="184">
        <f t="shared" si="66"/>
        <v>0</v>
      </c>
      <c r="BH92" s="184">
        <f t="shared" si="66"/>
        <v>0</v>
      </c>
      <c r="BI92" s="184">
        <f t="shared" si="66"/>
        <v>0</v>
      </c>
      <c r="BJ92" s="184">
        <f t="shared" si="66"/>
        <v>0</v>
      </c>
      <c r="BK92" s="184">
        <f t="shared" si="66"/>
        <v>0</v>
      </c>
      <c r="BL92" s="184">
        <f t="shared" si="66"/>
        <v>0</v>
      </c>
      <c r="BM92" s="184">
        <f>SUM(BM93:BM96)</f>
        <v>0</v>
      </c>
      <c r="BN92" s="271">
        <f t="shared" ref="BN92:BN101" si="67">SUM(C92:BM92)</f>
        <v>0</v>
      </c>
      <c r="BO92" s="180">
        <f>'Corrected energy balance step 1'!BO92</f>
        <v>0</v>
      </c>
    </row>
    <row r="93" spans="2:67">
      <c r="B93" s="36" t="s">
        <v>127</v>
      </c>
      <c r="C93" s="175">
        <f>IF(ISNUMBER('Corrected energy balance step 1'!C93),'Corrected energy balance step 1'!C93,0)</f>
        <v>0</v>
      </c>
      <c r="D93" s="175">
        <f>IF(ISNUMBER('Corrected energy balance step 1'!D93),'Corrected energy balance step 1'!D93,0)</f>
        <v>0</v>
      </c>
      <c r="E93" s="175">
        <f>IF(ISNUMBER('Corrected energy balance step 1'!E93),'Corrected energy balance step 1'!E93,0)</f>
        <v>0</v>
      </c>
      <c r="F93" s="175">
        <f>IF(ISNUMBER('Corrected energy balance step 1'!F93),'Corrected energy balance step 1'!F93,0)</f>
        <v>0</v>
      </c>
      <c r="G93" s="175">
        <f>IF(ISNUMBER('Corrected energy balance step 1'!G93),'Corrected energy balance step 1'!G93,0)</f>
        <v>0</v>
      </c>
      <c r="H93" s="175">
        <f>IF(ISNUMBER('Corrected energy balance step 1'!H93),'Corrected energy balance step 1'!H93,0)</f>
        <v>0</v>
      </c>
      <c r="I93" s="175">
        <f>IF(ISNUMBER('Corrected energy balance step 1'!I93),'Corrected energy balance step 1'!I93,0)</f>
        <v>0</v>
      </c>
      <c r="J93" s="175">
        <f>IF(ISNUMBER('Corrected energy balance step 1'!J93),'Corrected energy balance step 1'!J93,0)</f>
        <v>0</v>
      </c>
      <c r="K93" s="175">
        <f>IF(ISNUMBER('Corrected energy balance step 1'!K93),'Corrected energy balance step 1'!K93,0)</f>
        <v>0</v>
      </c>
      <c r="L93" s="175">
        <f>IF(ISNUMBER('Corrected energy balance step 1'!L93),'Corrected energy balance step 1'!L93,0)</f>
        <v>0</v>
      </c>
      <c r="M93" s="175">
        <f>IF(ISNUMBER('Corrected energy balance step 1'!M93),'Corrected energy balance step 1'!M93,0)</f>
        <v>0</v>
      </c>
      <c r="N93" s="175">
        <f>IF(ISNUMBER('Corrected energy balance step 1'!N93),'Corrected energy balance step 1'!N93,0)</f>
        <v>0</v>
      </c>
      <c r="O93" s="175">
        <f>IF(ISNUMBER('Corrected energy balance step 1'!O93),'Corrected energy balance step 1'!O93,0)</f>
        <v>0</v>
      </c>
      <c r="P93" s="175">
        <f>IF(ISNUMBER('Corrected energy balance step 1'!P93),'Corrected energy balance step 1'!P93,0)</f>
        <v>0</v>
      </c>
      <c r="Q93" s="175">
        <f>IF(ISNUMBER('Corrected energy balance step 1'!Q93),'Corrected energy balance step 1'!Q93,0)</f>
        <v>0</v>
      </c>
      <c r="R93" s="175">
        <f>IF(ISNUMBER('Corrected energy balance step 1'!R93),'Corrected energy balance step 1'!R93,0)</f>
        <v>0</v>
      </c>
      <c r="S93" s="175">
        <f>IF(ISNUMBER('Corrected energy balance step 1'!S93),'Corrected energy balance step 1'!S93,0)</f>
        <v>0</v>
      </c>
      <c r="T93" s="175">
        <f>IF(ISNUMBER('Corrected energy balance step 1'!T93),'Corrected energy balance step 1'!T93,0)</f>
        <v>0</v>
      </c>
      <c r="U93" s="175">
        <f>IF(ISNUMBER('Corrected energy balance step 1'!U93),'Corrected energy balance step 1'!U93,0)</f>
        <v>0</v>
      </c>
      <c r="V93" s="175">
        <f>IF(ISNUMBER('Corrected energy balance step 1'!V93),'Corrected energy balance step 1'!V93,0)</f>
        <v>0</v>
      </c>
      <c r="W93" s="175">
        <f>IF(ISNUMBER('Corrected energy balance step 1'!W93),'Corrected energy balance step 1'!W93,0)</f>
        <v>0</v>
      </c>
      <c r="X93" s="175">
        <f>IF(ISNUMBER('Corrected energy balance step 1'!X93),'Corrected energy balance step 1'!X93,0)</f>
        <v>0</v>
      </c>
      <c r="Y93" s="175">
        <f>IF(ISNUMBER('Corrected energy balance step 1'!Y93),'Corrected energy balance step 1'!Y93,0)</f>
        <v>0</v>
      </c>
      <c r="Z93" s="175">
        <f>IF(ISNUMBER('Corrected energy balance step 1'!Z93),'Corrected energy balance step 1'!Z93,0)</f>
        <v>0</v>
      </c>
      <c r="AA93" s="175">
        <f>IF(ISNUMBER('Corrected energy balance step 1'!AA93),'Corrected energy balance step 1'!AA93,0)</f>
        <v>0</v>
      </c>
      <c r="AB93" s="175">
        <f>IF(ISNUMBER('Corrected energy balance step 1'!AB93),'Corrected energy balance step 1'!AB93,0)</f>
        <v>0</v>
      </c>
      <c r="AC93" s="175">
        <f>IF(ISNUMBER('Corrected energy balance step 1'!AC93),'Corrected energy balance step 1'!AC93,0)</f>
        <v>0</v>
      </c>
      <c r="AD93" s="175">
        <f>IF(ISNUMBER('Corrected energy balance step 1'!AD93),'Corrected energy balance step 1'!AD93,0)</f>
        <v>0</v>
      </c>
      <c r="AE93" s="175">
        <f>IF(ISNUMBER('Corrected energy balance step 1'!AE93),'Corrected energy balance step 1'!AE93,0)</f>
        <v>0</v>
      </c>
      <c r="AF93" s="175">
        <f>IF(ISNUMBER('Corrected energy balance step 1'!AF93),'Corrected energy balance step 1'!AF93,0)</f>
        <v>0</v>
      </c>
      <c r="AG93" s="175">
        <f>IF(ISNUMBER('Corrected energy balance step 1'!AG93),'Corrected energy balance step 1'!AG93,0)</f>
        <v>0</v>
      </c>
      <c r="AH93" s="175">
        <f>IF(ISNUMBER('Corrected energy balance step 1'!AH93),'Corrected energy balance step 1'!AH93,0)</f>
        <v>0</v>
      </c>
      <c r="AI93" s="175">
        <f>IF(ISNUMBER('Corrected energy balance step 1'!AI93),'Corrected energy balance step 1'!AI93,0)</f>
        <v>0</v>
      </c>
      <c r="AJ93" s="175">
        <f>IF(ISNUMBER('Corrected energy balance step 1'!AJ93),'Corrected energy balance step 1'!AJ93,0)</f>
        <v>0</v>
      </c>
      <c r="AK93" s="175">
        <f>IF(ISNUMBER('Corrected energy balance step 1'!AK93),'Corrected energy balance step 1'!AK93,0)</f>
        <v>0</v>
      </c>
      <c r="AL93" s="175">
        <f>IF(ISNUMBER('Corrected energy balance step 1'!AL93),'Corrected energy balance step 1'!AL93,0)</f>
        <v>0</v>
      </c>
      <c r="AM93" s="175">
        <f>IF(ISNUMBER('Corrected energy balance step 1'!AM93),'Corrected energy balance step 1'!AM93,0)</f>
        <v>0</v>
      </c>
      <c r="AN93" s="175">
        <f>IF(ISNUMBER('Corrected energy balance step 1'!AN93),'Corrected energy balance step 1'!AN93,0)</f>
        <v>0</v>
      </c>
      <c r="AO93" s="175">
        <f>IF(ISNUMBER('Corrected energy balance step 1'!AO93),'Corrected energy balance step 1'!AO93,0)</f>
        <v>0</v>
      </c>
      <c r="AP93" s="175">
        <f>IF(ISNUMBER('Corrected energy balance step 1'!AP93),'Corrected energy balance step 1'!AP93,0)</f>
        <v>0</v>
      </c>
      <c r="AQ93" s="175">
        <f>IF(ISNUMBER('Corrected energy balance step 1'!AQ93),'Corrected energy balance step 1'!AQ93,0)</f>
        <v>0</v>
      </c>
      <c r="AR93" s="175">
        <f>IF(ISNUMBER('Corrected energy balance step 1'!AR93),'Corrected energy balance step 1'!AR93,0)</f>
        <v>0</v>
      </c>
      <c r="AS93" s="175">
        <f>IF(ISNUMBER('Corrected energy balance step 1'!AS93),'Corrected energy balance step 1'!AS93,0)</f>
        <v>0</v>
      </c>
      <c r="AT93" s="175">
        <f>IF(ISNUMBER('Corrected energy balance step 1'!AT93),'Corrected energy balance step 1'!AT93,0)</f>
        <v>0</v>
      </c>
      <c r="AU93" s="175">
        <f>IF(ISNUMBER('Corrected energy balance step 1'!AU93),'Corrected energy balance step 1'!AU93,0)</f>
        <v>0</v>
      </c>
      <c r="AV93" s="175">
        <f>IF(ISNUMBER('Corrected energy balance step 1'!AV93),'Corrected energy balance step 1'!AV93,0)</f>
        <v>0</v>
      </c>
      <c r="AW93" s="175">
        <f>IF(ISNUMBER('Corrected energy balance step 1'!AW93),'Corrected energy balance step 1'!AW93,0)</f>
        <v>0</v>
      </c>
      <c r="AX93" s="175">
        <f>IF(ISNUMBER('Corrected energy balance step 1'!AX93),'Corrected energy balance step 1'!AX93,0)</f>
        <v>0</v>
      </c>
      <c r="AY93" s="175">
        <f>IF(ISNUMBER('Corrected energy balance step 1'!AY93),'Corrected energy balance step 1'!AY93,0)</f>
        <v>0</v>
      </c>
      <c r="AZ93" s="175">
        <f>IF(ISNUMBER('Corrected energy balance step 1'!AZ93),'Corrected energy balance step 1'!AZ93,0)</f>
        <v>0</v>
      </c>
      <c r="BA93" s="175">
        <f>IF(ISNUMBER('Corrected energy balance step 1'!BA93),'Corrected energy balance step 1'!BA93,0)</f>
        <v>0</v>
      </c>
      <c r="BB93" s="175">
        <f>IF(ISNUMBER('Corrected energy balance step 1'!BB93),'Corrected energy balance step 1'!BB93,0)</f>
        <v>0</v>
      </c>
      <c r="BC93" s="175">
        <f>IF(ISNUMBER('Corrected energy balance step 1'!BC93),'Corrected energy balance step 1'!BC93,0)</f>
        <v>0</v>
      </c>
      <c r="BD93" s="175">
        <f>IF(ISNUMBER('Corrected energy balance step 1'!BD93),'Corrected energy balance step 1'!BD93,0)</f>
        <v>0</v>
      </c>
      <c r="BE93" s="175">
        <f>IF(ISNUMBER('Corrected energy balance step 1'!BE93),'Corrected energy balance step 1'!BE93,0)</f>
        <v>0</v>
      </c>
      <c r="BF93" s="175">
        <f>IF(ISNUMBER('Corrected energy balance step 1'!BF93),'Corrected energy balance step 1'!BF93,0)</f>
        <v>0</v>
      </c>
      <c r="BG93" s="175">
        <f>IF(ISNUMBER('Corrected energy balance step 1'!BG93),'Corrected energy balance step 1'!BG93,0)</f>
        <v>0</v>
      </c>
      <c r="BH93" s="175">
        <f>IF(ISNUMBER('Corrected energy balance step 1'!BH93),'Corrected energy balance step 1'!BH93,0)</f>
        <v>0</v>
      </c>
      <c r="BI93" s="175">
        <f>IF(ISNUMBER('Corrected energy balance step 1'!BI93),'Corrected energy balance step 1'!BI93,0)</f>
        <v>0</v>
      </c>
      <c r="BJ93" s="175">
        <f>IF(ISNUMBER('Corrected energy balance step 1'!BJ93),'Corrected energy balance step 1'!BJ93,0)</f>
        <v>0</v>
      </c>
      <c r="BK93" s="175">
        <f>IF(ISNUMBER('Corrected energy balance step 1'!BK93),'Corrected energy balance step 1'!BK93,0)</f>
        <v>0</v>
      </c>
      <c r="BL93" s="175">
        <f>IF(ISNUMBER('Corrected energy balance step 1'!BL93),'Corrected energy balance step 1'!BL93,0)</f>
        <v>0</v>
      </c>
      <c r="BM93" s="175">
        <f>IF(ISNUMBER('Corrected energy balance step 1'!BM93),'Corrected energy balance step 1'!BM93,0)</f>
        <v>0</v>
      </c>
      <c r="BN93" s="176">
        <f t="shared" si="67"/>
        <v>0</v>
      </c>
      <c r="BO93" s="177">
        <f>'Corrected energy balance step 1'!BO93</f>
        <v>0</v>
      </c>
    </row>
    <row r="94" spans="2:67">
      <c r="B94" s="36" t="s">
        <v>128</v>
      </c>
      <c r="C94" s="175">
        <f>IF(ISNUMBER('Corrected energy balance step 1'!C94),'Corrected energy balance step 1'!C94,0)</f>
        <v>0</v>
      </c>
      <c r="D94" s="175">
        <f>IF(ISNUMBER('Corrected energy balance step 1'!D94),'Corrected energy balance step 1'!D94,0)</f>
        <v>0</v>
      </c>
      <c r="E94" s="175">
        <f>IF(ISNUMBER('Corrected energy balance step 1'!E94),'Corrected energy balance step 1'!E94,0)</f>
        <v>0</v>
      </c>
      <c r="F94" s="175">
        <f>IF(ISNUMBER('Corrected energy balance step 1'!F94),'Corrected energy balance step 1'!F94,0)</f>
        <v>0</v>
      </c>
      <c r="G94" s="175">
        <f>IF(ISNUMBER('Corrected energy balance step 1'!G94),'Corrected energy balance step 1'!G94,0)</f>
        <v>0</v>
      </c>
      <c r="H94" s="175">
        <f>IF(ISNUMBER('Corrected energy balance step 1'!H94),'Corrected energy balance step 1'!H94,0)</f>
        <v>0</v>
      </c>
      <c r="I94" s="175">
        <f>IF(ISNUMBER('Corrected energy balance step 1'!I94),'Corrected energy balance step 1'!I94,0)</f>
        <v>0</v>
      </c>
      <c r="J94" s="175">
        <f>IF(ISNUMBER('Corrected energy balance step 1'!J94),'Corrected energy balance step 1'!J94,0)</f>
        <v>0</v>
      </c>
      <c r="K94" s="175">
        <f>IF(ISNUMBER('Corrected energy balance step 1'!K94),'Corrected energy balance step 1'!K94,0)</f>
        <v>0</v>
      </c>
      <c r="L94" s="175">
        <f>IF(ISNUMBER('Corrected energy balance step 1'!L94),'Corrected energy balance step 1'!L94,0)</f>
        <v>0</v>
      </c>
      <c r="M94" s="175">
        <f>IF(ISNUMBER('Corrected energy balance step 1'!M94),'Corrected energy balance step 1'!M94,0)</f>
        <v>0</v>
      </c>
      <c r="N94" s="175">
        <f>IF(ISNUMBER('Corrected energy balance step 1'!N94),'Corrected energy balance step 1'!N94,0)</f>
        <v>0</v>
      </c>
      <c r="O94" s="175">
        <f>IF(ISNUMBER('Corrected energy balance step 1'!O94),'Corrected energy balance step 1'!O94,0)</f>
        <v>0</v>
      </c>
      <c r="P94" s="175">
        <f>IF(ISNUMBER('Corrected energy balance step 1'!P94),'Corrected energy balance step 1'!P94,0)</f>
        <v>0</v>
      </c>
      <c r="Q94" s="175">
        <f>IF(ISNUMBER('Corrected energy balance step 1'!Q94),'Corrected energy balance step 1'!Q94,0)</f>
        <v>0</v>
      </c>
      <c r="R94" s="175">
        <f>IF(ISNUMBER('Corrected energy balance step 1'!R94),'Corrected energy balance step 1'!R94,0)</f>
        <v>0</v>
      </c>
      <c r="S94" s="175">
        <f>IF(ISNUMBER('Corrected energy balance step 1'!S94),'Corrected energy balance step 1'!S94,0)</f>
        <v>0</v>
      </c>
      <c r="T94" s="175">
        <f>IF(ISNUMBER('Corrected energy balance step 1'!T94),'Corrected energy balance step 1'!T94,0)</f>
        <v>0</v>
      </c>
      <c r="U94" s="175">
        <f>IF(ISNUMBER('Corrected energy balance step 1'!U94),'Corrected energy balance step 1'!U94,0)</f>
        <v>0</v>
      </c>
      <c r="V94" s="175">
        <f>IF(ISNUMBER('Corrected energy balance step 1'!V94),'Corrected energy balance step 1'!V94,0)</f>
        <v>0</v>
      </c>
      <c r="W94" s="175">
        <f>IF(ISNUMBER('Corrected energy balance step 1'!W94),'Corrected energy balance step 1'!W94,0)</f>
        <v>0</v>
      </c>
      <c r="X94" s="175">
        <f>IF(ISNUMBER('Corrected energy balance step 1'!X94),'Corrected energy balance step 1'!X94,0)</f>
        <v>0</v>
      </c>
      <c r="Y94" s="175">
        <f>IF(ISNUMBER('Corrected energy balance step 1'!Y94),'Corrected energy balance step 1'!Y94,0)</f>
        <v>0</v>
      </c>
      <c r="Z94" s="175">
        <f>IF(ISNUMBER('Corrected energy balance step 1'!Z94),'Corrected energy balance step 1'!Z94,0)</f>
        <v>0</v>
      </c>
      <c r="AA94" s="175">
        <f>IF(ISNUMBER('Corrected energy balance step 1'!AA94),'Corrected energy balance step 1'!AA94,0)</f>
        <v>0</v>
      </c>
      <c r="AB94" s="175">
        <f>IF(ISNUMBER('Corrected energy balance step 1'!AB94),'Corrected energy balance step 1'!AB94,0)</f>
        <v>0</v>
      </c>
      <c r="AC94" s="175">
        <f>IF(ISNUMBER('Corrected energy balance step 1'!AC94),'Corrected energy balance step 1'!AC94,0)</f>
        <v>0</v>
      </c>
      <c r="AD94" s="175">
        <f>IF(ISNUMBER('Corrected energy balance step 1'!AD94),'Corrected energy balance step 1'!AD94,0)</f>
        <v>0</v>
      </c>
      <c r="AE94" s="175">
        <f>IF(ISNUMBER('Corrected energy balance step 1'!AE94),'Corrected energy balance step 1'!AE94,0)</f>
        <v>0</v>
      </c>
      <c r="AF94" s="175">
        <f>IF(ISNUMBER('Corrected energy balance step 1'!AF94),'Corrected energy balance step 1'!AF94,0)</f>
        <v>0</v>
      </c>
      <c r="AG94" s="175">
        <f>IF(ISNUMBER('Corrected energy balance step 1'!AG94),'Corrected energy balance step 1'!AG94,0)</f>
        <v>0</v>
      </c>
      <c r="AH94" s="175">
        <f>IF(ISNUMBER('Corrected energy balance step 1'!AH94),'Corrected energy balance step 1'!AH94,0)</f>
        <v>0</v>
      </c>
      <c r="AI94" s="175">
        <f>IF(ISNUMBER('Corrected energy balance step 1'!AI94),'Corrected energy balance step 1'!AI94,0)</f>
        <v>0</v>
      </c>
      <c r="AJ94" s="175">
        <f>IF(ISNUMBER('Corrected energy balance step 1'!AJ94),'Corrected energy balance step 1'!AJ94,0)</f>
        <v>0</v>
      </c>
      <c r="AK94" s="175">
        <f>IF(ISNUMBER('Corrected energy balance step 1'!AK94),'Corrected energy balance step 1'!AK94,0)</f>
        <v>0</v>
      </c>
      <c r="AL94" s="175">
        <f>IF(ISNUMBER('Corrected energy balance step 1'!AL94),'Corrected energy balance step 1'!AL94,0)</f>
        <v>0</v>
      </c>
      <c r="AM94" s="175">
        <f>IF(ISNUMBER('Corrected energy balance step 1'!AM94),'Corrected energy balance step 1'!AM94,0)</f>
        <v>0</v>
      </c>
      <c r="AN94" s="175">
        <f>IF(ISNUMBER('Corrected energy balance step 1'!AN94),'Corrected energy balance step 1'!AN94,0)</f>
        <v>0</v>
      </c>
      <c r="AO94" s="175">
        <f>IF(ISNUMBER('Corrected energy balance step 1'!AO94),'Corrected energy balance step 1'!AO94,0)</f>
        <v>0</v>
      </c>
      <c r="AP94" s="175">
        <f>IF(ISNUMBER('Corrected energy balance step 1'!AP94),'Corrected energy balance step 1'!AP94,0)</f>
        <v>0</v>
      </c>
      <c r="AQ94" s="175">
        <f>IF(ISNUMBER('Corrected energy balance step 1'!AQ94),'Corrected energy balance step 1'!AQ94,0)</f>
        <v>0</v>
      </c>
      <c r="AR94" s="175">
        <f>IF(ISNUMBER('Corrected energy balance step 1'!AR94),'Corrected energy balance step 1'!AR94,0)</f>
        <v>0</v>
      </c>
      <c r="AS94" s="175">
        <f>IF(ISNUMBER('Corrected energy balance step 1'!AS94),'Corrected energy balance step 1'!AS94,0)</f>
        <v>0</v>
      </c>
      <c r="AT94" s="175">
        <f>IF(ISNUMBER('Corrected energy balance step 1'!AT94),'Corrected energy balance step 1'!AT94,0)</f>
        <v>0</v>
      </c>
      <c r="AU94" s="175">
        <f>IF(ISNUMBER('Corrected energy balance step 1'!AU94),'Corrected energy balance step 1'!AU94,0)</f>
        <v>0</v>
      </c>
      <c r="AV94" s="175">
        <f>IF(ISNUMBER('Corrected energy balance step 1'!AV94),'Corrected energy balance step 1'!AV94,0)</f>
        <v>0</v>
      </c>
      <c r="AW94" s="175">
        <f>IF(ISNUMBER('Corrected energy balance step 1'!AW94),'Corrected energy balance step 1'!AW94,0)</f>
        <v>0</v>
      </c>
      <c r="AX94" s="175">
        <f>IF(ISNUMBER('Corrected energy balance step 1'!AX94),'Corrected energy balance step 1'!AX94,0)</f>
        <v>0</v>
      </c>
      <c r="AY94" s="175">
        <f>IF(ISNUMBER('Corrected energy balance step 1'!AY94),'Corrected energy balance step 1'!AY94,0)</f>
        <v>0</v>
      </c>
      <c r="AZ94" s="175">
        <f>IF(ISNUMBER('Corrected energy balance step 1'!AZ94),'Corrected energy balance step 1'!AZ94,0)</f>
        <v>0</v>
      </c>
      <c r="BA94" s="175">
        <f>IF(ISNUMBER('Corrected energy balance step 1'!BA94),'Corrected energy balance step 1'!BA94,0)</f>
        <v>0</v>
      </c>
      <c r="BB94" s="175">
        <f>IF(ISNUMBER('Corrected energy balance step 1'!BB94),'Corrected energy balance step 1'!BB94,0)</f>
        <v>0</v>
      </c>
      <c r="BC94" s="175">
        <f>IF(ISNUMBER('Corrected energy balance step 1'!BC94),'Corrected energy balance step 1'!BC94,0)</f>
        <v>0</v>
      </c>
      <c r="BD94" s="175">
        <f>IF(ISNUMBER('Corrected energy balance step 1'!BD94),'Corrected energy balance step 1'!BD94,0)</f>
        <v>0</v>
      </c>
      <c r="BE94" s="175">
        <f>IF(ISNUMBER('Corrected energy balance step 1'!BE94),'Corrected energy balance step 1'!BE94,0)</f>
        <v>0</v>
      </c>
      <c r="BF94" s="175">
        <f>IF(ISNUMBER('Corrected energy balance step 1'!BF94),'Corrected energy balance step 1'!BF94,0)</f>
        <v>0</v>
      </c>
      <c r="BG94" s="175">
        <f>IF(ISNUMBER('Corrected energy balance step 1'!BG94),'Corrected energy balance step 1'!BG94,0)</f>
        <v>0</v>
      </c>
      <c r="BH94" s="175">
        <f>IF(ISNUMBER('Corrected energy balance step 1'!BH94),'Corrected energy balance step 1'!BH94,0)</f>
        <v>0</v>
      </c>
      <c r="BI94" s="175">
        <f>IF(ISNUMBER('Corrected energy balance step 1'!BI94),'Corrected energy balance step 1'!BI94,0)</f>
        <v>0</v>
      </c>
      <c r="BJ94" s="175">
        <f>IF(ISNUMBER('Corrected energy balance step 1'!BJ94),'Corrected energy balance step 1'!BJ94,0)</f>
        <v>0</v>
      </c>
      <c r="BK94" s="175">
        <f>IF(ISNUMBER('Corrected energy balance step 1'!BK94),'Corrected energy balance step 1'!BK94,0)</f>
        <v>0</v>
      </c>
      <c r="BL94" s="175">
        <f>IF(ISNUMBER('Corrected energy balance step 1'!BL94),'Corrected energy balance step 1'!BL94,0)</f>
        <v>0</v>
      </c>
      <c r="BM94" s="175">
        <f>IF(ISNUMBER('Corrected energy balance step 1'!BM94),'Corrected energy balance step 1'!BM94,0)</f>
        <v>0</v>
      </c>
      <c r="BN94" s="176">
        <f t="shared" si="67"/>
        <v>0</v>
      </c>
      <c r="BO94" s="177">
        <f>'Corrected energy balance step 1'!BO94</f>
        <v>0</v>
      </c>
    </row>
    <row r="95" spans="2:67">
      <c r="B95" s="36" t="s">
        <v>129</v>
      </c>
      <c r="C95" s="175">
        <f>IF(ISNUMBER('Corrected energy balance step 1'!C95),'Corrected energy balance step 1'!C95,0)</f>
        <v>0</v>
      </c>
      <c r="D95" s="175">
        <f>IF(ISNUMBER('Corrected energy balance step 1'!D95),'Corrected energy balance step 1'!D95,0)</f>
        <v>0</v>
      </c>
      <c r="E95" s="175">
        <f>IF(ISNUMBER('Corrected energy balance step 1'!E95),'Corrected energy balance step 1'!E95,0)</f>
        <v>0</v>
      </c>
      <c r="F95" s="175">
        <f>IF(ISNUMBER('Corrected energy balance step 1'!F95),'Corrected energy balance step 1'!F95,0)</f>
        <v>0</v>
      </c>
      <c r="G95" s="175">
        <f>IF(ISNUMBER('Corrected energy balance step 1'!G95),'Corrected energy balance step 1'!G95,0)</f>
        <v>0</v>
      </c>
      <c r="H95" s="175">
        <f>IF(ISNUMBER('Corrected energy balance step 1'!H95),'Corrected energy balance step 1'!H95,0)</f>
        <v>0</v>
      </c>
      <c r="I95" s="175">
        <f>IF(ISNUMBER('Corrected energy balance step 1'!I95),'Corrected energy balance step 1'!I95,0)</f>
        <v>0</v>
      </c>
      <c r="J95" s="175">
        <f>IF(ISNUMBER('Corrected energy balance step 1'!J95),'Corrected energy balance step 1'!J95,0)</f>
        <v>0</v>
      </c>
      <c r="K95" s="175">
        <f>IF(ISNUMBER('Corrected energy balance step 1'!K95),'Corrected energy balance step 1'!K95,0)</f>
        <v>0</v>
      </c>
      <c r="L95" s="175">
        <f>IF(ISNUMBER('Corrected energy balance step 1'!L95),'Corrected energy balance step 1'!L95,0)</f>
        <v>0</v>
      </c>
      <c r="M95" s="175">
        <f>IF(ISNUMBER('Corrected energy balance step 1'!M95),'Corrected energy balance step 1'!M95,0)</f>
        <v>0</v>
      </c>
      <c r="N95" s="175">
        <f>IF(ISNUMBER('Corrected energy balance step 1'!N95),'Corrected energy balance step 1'!N95,0)</f>
        <v>0</v>
      </c>
      <c r="O95" s="175">
        <f>IF(ISNUMBER('Corrected energy balance step 1'!O95),'Corrected energy balance step 1'!O95,0)</f>
        <v>0</v>
      </c>
      <c r="P95" s="175">
        <f>IF(ISNUMBER('Corrected energy balance step 1'!P95),'Corrected energy balance step 1'!P95,0)</f>
        <v>0</v>
      </c>
      <c r="Q95" s="175">
        <f>IF(ISNUMBER('Corrected energy balance step 1'!Q95),'Corrected energy balance step 1'!Q95,0)</f>
        <v>0</v>
      </c>
      <c r="R95" s="175">
        <f>IF(ISNUMBER('Corrected energy balance step 1'!R95),'Corrected energy balance step 1'!R95,0)</f>
        <v>0</v>
      </c>
      <c r="S95" s="175">
        <f>IF(ISNUMBER('Corrected energy balance step 1'!S95),'Corrected energy balance step 1'!S95,0)</f>
        <v>0</v>
      </c>
      <c r="T95" s="175">
        <f>IF(ISNUMBER('Corrected energy balance step 1'!T95),'Corrected energy balance step 1'!T95,0)</f>
        <v>0</v>
      </c>
      <c r="U95" s="175">
        <f>IF(ISNUMBER('Corrected energy balance step 1'!U95),'Corrected energy balance step 1'!U95,0)</f>
        <v>0</v>
      </c>
      <c r="V95" s="175">
        <f>IF(ISNUMBER('Corrected energy balance step 1'!V95),'Corrected energy balance step 1'!V95,0)</f>
        <v>0</v>
      </c>
      <c r="W95" s="175">
        <f>IF(ISNUMBER('Corrected energy balance step 1'!W95),'Corrected energy balance step 1'!W95,0)</f>
        <v>0</v>
      </c>
      <c r="X95" s="175">
        <f>IF(ISNUMBER('Corrected energy balance step 1'!X95),'Corrected energy balance step 1'!X95,0)</f>
        <v>0</v>
      </c>
      <c r="Y95" s="175">
        <f>IF(ISNUMBER('Corrected energy balance step 1'!Y95),'Corrected energy balance step 1'!Y95,0)</f>
        <v>0</v>
      </c>
      <c r="Z95" s="175">
        <f>IF(ISNUMBER('Corrected energy balance step 1'!Z95),'Corrected energy balance step 1'!Z95,0)</f>
        <v>0</v>
      </c>
      <c r="AA95" s="175">
        <f>IF(ISNUMBER('Corrected energy balance step 1'!AA95),'Corrected energy balance step 1'!AA95,0)</f>
        <v>0</v>
      </c>
      <c r="AB95" s="175">
        <f>IF(ISNUMBER('Corrected energy balance step 1'!AB95),'Corrected energy balance step 1'!AB95,0)</f>
        <v>0</v>
      </c>
      <c r="AC95" s="175">
        <f>IF(ISNUMBER('Corrected energy balance step 1'!AC95),'Corrected energy balance step 1'!AC95,0)</f>
        <v>0</v>
      </c>
      <c r="AD95" s="175">
        <f>IF(ISNUMBER('Corrected energy balance step 1'!AD95),'Corrected energy balance step 1'!AD95,0)</f>
        <v>0</v>
      </c>
      <c r="AE95" s="175">
        <f>IF(ISNUMBER('Corrected energy balance step 1'!AE95),'Corrected energy balance step 1'!AE95,0)</f>
        <v>0</v>
      </c>
      <c r="AF95" s="175">
        <f>IF(ISNUMBER('Corrected energy balance step 1'!AF95),'Corrected energy balance step 1'!AF95,0)</f>
        <v>0</v>
      </c>
      <c r="AG95" s="175">
        <f>IF(ISNUMBER('Corrected energy balance step 1'!AG95),'Corrected energy balance step 1'!AG95,0)</f>
        <v>0</v>
      </c>
      <c r="AH95" s="175">
        <f>IF(ISNUMBER('Corrected energy balance step 1'!AH95),'Corrected energy balance step 1'!AH95,0)</f>
        <v>0</v>
      </c>
      <c r="AI95" s="175">
        <f>IF(ISNUMBER('Corrected energy balance step 1'!AI95),'Corrected energy balance step 1'!AI95,0)</f>
        <v>0</v>
      </c>
      <c r="AJ95" s="175">
        <f>IF(ISNUMBER('Corrected energy balance step 1'!AJ95),'Corrected energy balance step 1'!AJ95,0)</f>
        <v>0</v>
      </c>
      <c r="AK95" s="175">
        <f>IF(ISNUMBER('Corrected energy balance step 1'!AK95),'Corrected energy balance step 1'!AK95,0)</f>
        <v>0</v>
      </c>
      <c r="AL95" s="175">
        <f>IF(ISNUMBER('Corrected energy balance step 1'!AL95),'Corrected energy balance step 1'!AL95,0)</f>
        <v>0</v>
      </c>
      <c r="AM95" s="175">
        <f>IF(ISNUMBER('Corrected energy balance step 1'!AM95),'Corrected energy balance step 1'!AM95,0)</f>
        <v>0</v>
      </c>
      <c r="AN95" s="175">
        <f>IF(ISNUMBER('Corrected energy balance step 1'!AN95),'Corrected energy balance step 1'!AN95,0)</f>
        <v>0</v>
      </c>
      <c r="AO95" s="175">
        <f>IF(ISNUMBER('Corrected energy balance step 1'!AO95),'Corrected energy balance step 1'!AO95,0)</f>
        <v>0</v>
      </c>
      <c r="AP95" s="175">
        <f>IF(ISNUMBER('Corrected energy balance step 1'!AP95),'Corrected energy balance step 1'!AP95,0)</f>
        <v>0</v>
      </c>
      <c r="AQ95" s="175">
        <f>IF(ISNUMBER('Corrected energy balance step 1'!AQ95),'Corrected energy balance step 1'!AQ95,0)</f>
        <v>0</v>
      </c>
      <c r="AR95" s="175">
        <f>IF(ISNUMBER('Corrected energy balance step 1'!AR95),'Corrected energy balance step 1'!AR95,0)</f>
        <v>0</v>
      </c>
      <c r="AS95" s="175">
        <f>IF(ISNUMBER('Corrected energy balance step 1'!AS95),'Corrected energy balance step 1'!AS95,0)</f>
        <v>0</v>
      </c>
      <c r="AT95" s="175">
        <f>IF(ISNUMBER('Corrected energy balance step 1'!AT95),'Corrected energy balance step 1'!AT95,0)</f>
        <v>0</v>
      </c>
      <c r="AU95" s="175">
        <f>IF(ISNUMBER('Corrected energy balance step 1'!AU95),'Corrected energy balance step 1'!AU95,0)</f>
        <v>0</v>
      </c>
      <c r="AV95" s="175">
        <f>IF(ISNUMBER('Corrected energy balance step 1'!AV95),'Corrected energy balance step 1'!AV95,0)</f>
        <v>0</v>
      </c>
      <c r="AW95" s="175">
        <f>IF(ISNUMBER('Corrected energy balance step 1'!AW95),'Corrected energy balance step 1'!AW95,0)</f>
        <v>0</v>
      </c>
      <c r="AX95" s="175">
        <f>IF(ISNUMBER('Corrected energy balance step 1'!AX95),'Corrected energy balance step 1'!AX95,0)</f>
        <v>0</v>
      </c>
      <c r="AY95" s="175">
        <f>IF(ISNUMBER('Corrected energy balance step 1'!AY95),'Corrected energy balance step 1'!AY95,0)</f>
        <v>0</v>
      </c>
      <c r="AZ95" s="175">
        <f>IF(ISNUMBER('Corrected energy balance step 1'!AZ95),'Corrected energy balance step 1'!AZ95,0)</f>
        <v>0</v>
      </c>
      <c r="BA95" s="175">
        <f>IF(ISNUMBER('Corrected energy balance step 1'!BA95),'Corrected energy balance step 1'!BA95,0)</f>
        <v>0</v>
      </c>
      <c r="BB95" s="175">
        <f>IF(ISNUMBER('Corrected energy balance step 1'!BB95),'Corrected energy balance step 1'!BB95,0)</f>
        <v>0</v>
      </c>
      <c r="BC95" s="175">
        <f>IF(ISNUMBER('Corrected energy balance step 1'!BC95),'Corrected energy balance step 1'!BC95,0)</f>
        <v>0</v>
      </c>
      <c r="BD95" s="175">
        <f>IF(ISNUMBER('Corrected energy balance step 1'!BD95),'Corrected energy balance step 1'!BD95,0)</f>
        <v>0</v>
      </c>
      <c r="BE95" s="175">
        <f>IF(ISNUMBER('Corrected energy balance step 1'!BE95),'Corrected energy balance step 1'!BE95,0)</f>
        <v>0</v>
      </c>
      <c r="BF95" s="175">
        <f>IF(ISNUMBER('Corrected energy balance step 1'!BF95),'Corrected energy balance step 1'!BF95,0)</f>
        <v>0</v>
      </c>
      <c r="BG95" s="175">
        <f>IF(ISNUMBER('Corrected energy balance step 1'!BG95),'Corrected energy balance step 1'!BG95,0)</f>
        <v>0</v>
      </c>
      <c r="BH95" s="175">
        <f>IF(ISNUMBER('Corrected energy balance step 1'!BH95),'Corrected energy balance step 1'!BH95,0)</f>
        <v>0</v>
      </c>
      <c r="BI95" s="175">
        <f>IF(ISNUMBER('Corrected energy balance step 1'!BI95),'Corrected energy balance step 1'!BI95,0)</f>
        <v>0</v>
      </c>
      <c r="BJ95" s="175">
        <f>IF(ISNUMBER('Corrected energy balance step 1'!BJ95),'Corrected energy balance step 1'!BJ95,0)</f>
        <v>0</v>
      </c>
      <c r="BK95" s="175">
        <f>IF(ISNUMBER('Corrected energy balance step 1'!BK95),'Corrected energy balance step 1'!BK95,0)</f>
        <v>0</v>
      </c>
      <c r="BL95" s="175">
        <f>IF(ISNUMBER('Corrected energy balance step 1'!BL95),'Corrected energy balance step 1'!BL95,0)</f>
        <v>0</v>
      </c>
      <c r="BM95" s="175">
        <f>IF(ISNUMBER('Corrected energy balance step 1'!BM95),'Corrected energy balance step 1'!BM95,0)</f>
        <v>0</v>
      </c>
      <c r="BN95" s="176">
        <f t="shared" si="67"/>
        <v>0</v>
      </c>
      <c r="BO95" s="177">
        <f>'Corrected energy balance step 1'!BO95</f>
        <v>0</v>
      </c>
    </row>
    <row r="96" spans="2:67" ht="17" thickBot="1">
      <c r="B96" s="36" t="s">
        <v>130</v>
      </c>
      <c r="C96" s="175">
        <f>IF(ISNUMBER('Corrected energy balance step 1'!C96),'Corrected energy balance step 1'!C96,0)</f>
        <v>0</v>
      </c>
      <c r="D96" s="175">
        <f>IF(ISNUMBER('Corrected energy balance step 1'!D96),'Corrected energy balance step 1'!D96,0)</f>
        <v>0</v>
      </c>
      <c r="E96" s="175">
        <f>IF(ISNUMBER('Corrected energy balance step 1'!E96),'Corrected energy balance step 1'!E96,0)</f>
        <v>0</v>
      </c>
      <c r="F96" s="175">
        <f>IF(ISNUMBER('Corrected energy balance step 1'!F96),'Corrected energy balance step 1'!F96,0)</f>
        <v>0</v>
      </c>
      <c r="G96" s="175">
        <f>IF(ISNUMBER('Corrected energy balance step 1'!G96),'Corrected energy balance step 1'!G96,0)</f>
        <v>0</v>
      </c>
      <c r="H96" s="175">
        <f>IF(ISNUMBER('Corrected energy balance step 1'!H96),'Corrected energy balance step 1'!H96,0)</f>
        <v>0</v>
      </c>
      <c r="I96" s="175">
        <f>IF(ISNUMBER('Corrected energy balance step 1'!I96),'Corrected energy balance step 1'!I96,0)</f>
        <v>0</v>
      </c>
      <c r="J96" s="175">
        <f>IF(ISNUMBER('Corrected energy balance step 1'!J96),'Corrected energy balance step 1'!J96,0)</f>
        <v>0</v>
      </c>
      <c r="K96" s="175">
        <f>IF(ISNUMBER('Corrected energy balance step 1'!K96),'Corrected energy balance step 1'!K96,0)</f>
        <v>0</v>
      </c>
      <c r="L96" s="175">
        <f>IF(ISNUMBER('Corrected energy balance step 1'!L96),'Corrected energy balance step 1'!L96,0)</f>
        <v>0</v>
      </c>
      <c r="M96" s="175">
        <f>IF(ISNUMBER('Corrected energy balance step 1'!M96),'Corrected energy balance step 1'!M96,0)</f>
        <v>0</v>
      </c>
      <c r="N96" s="175">
        <f>IF(ISNUMBER('Corrected energy balance step 1'!N96),'Corrected energy balance step 1'!N96,0)</f>
        <v>0</v>
      </c>
      <c r="O96" s="175">
        <f>IF(ISNUMBER('Corrected energy balance step 1'!O96),'Corrected energy balance step 1'!O96,0)</f>
        <v>0</v>
      </c>
      <c r="P96" s="175">
        <f>IF(ISNUMBER('Corrected energy balance step 1'!P96),'Corrected energy balance step 1'!P96,0)</f>
        <v>0</v>
      </c>
      <c r="Q96" s="175">
        <f>IF(ISNUMBER('Corrected energy balance step 1'!Q96),'Corrected energy balance step 1'!Q96,0)</f>
        <v>0</v>
      </c>
      <c r="R96" s="175">
        <f>IF(ISNUMBER('Corrected energy balance step 1'!R96),'Corrected energy balance step 1'!R96,0)</f>
        <v>0</v>
      </c>
      <c r="S96" s="175">
        <f>IF(ISNUMBER('Corrected energy balance step 1'!S96),'Corrected energy balance step 1'!S96,0)</f>
        <v>0</v>
      </c>
      <c r="T96" s="175">
        <f>IF(ISNUMBER('Corrected energy balance step 1'!T96),'Corrected energy balance step 1'!T96,0)</f>
        <v>0</v>
      </c>
      <c r="U96" s="175">
        <f>IF(ISNUMBER('Corrected energy balance step 1'!U96),'Corrected energy balance step 1'!U96,0)</f>
        <v>0</v>
      </c>
      <c r="V96" s="175">
        <f>IF(ISNUMBER('Corrected energy balance step 1'!V96),'Corrected energy balance step 1'!V96,0)</f>
        <v>0</v>
      </c>
      <c r="W96" s="175">
        <f>IF(ISNUMBER('Corrected energy balance step 1'!W96),'Corrected energy balance step 1'!W96,0)</f>
        <v>0</v>
      </c>
      <c r="X96" s="175">
        <f>IF(ISNUMBER('Corrected energy balance step 1'!X96),'Corrected energy balance step 1'!X96,0)</f>
        <v>0</v>
      </c>
      <c r="Y96" s="175">
        <f>IF(ISNUMBER('Corrected energy balance step 1'!Y96),'Corrected energy balance step 1'!Y96,0)</f>
        <v>0</v>
      </c>
      <c r="Z96" s="175">
        <f>IF(ISNUMBER('Corrected energy balance step 1'!Z96),'Corrected energy balance step 1'!Z96,0)</f>
        <v>0</v>
      </c>
      <c r="AA96" s="175">
        <f>IF(ISNUMBER('Corrected energy balance step 1'!AA96),'Corrected energy balance step 1'!AA96,0)</f>
        <v>0</v>
      </c>
      <c r="AB96" s="175">
        <f>IF(ISNUMBER('Corrected energy balance step 1'!AB96),'Corrected energy balance step 1'!AB96,0)</f>
        <v>0</v>
      </c>
      <c r="AC96" s="175">
        <f>IF(ISNUMBER('Corrected energy balance step 1'!AC96),'Corrected energy balance step 1'!AC96,0)</f>
        <v>0</v>
      </c>
      <c r="AD96" s="175">
        <f>IF(ISNUMBER('Corrected energy balance step 1'!AD96),'Corrected energy balance step 1'!AD96,0)</f>
        <v>0</v>
      </c>
      <c r="AE96" s="175">
        <f>IF(ISNUMBER('Corrected energy balance step 1'!AE96),'Corrected energy balance step 1'!AE96,0)</f>
        <v>0</v>
      </c>
      <c r="AF96" s="175">
        <f>IF(ISNUMBER('Corrected energy balance step 1'!AF96),'Corrected energy balance step 1'!AF96,0)</f>
        <v>0</v>
      </c>
      <c r="AG96" s="175">
        <f>IF(ISNUMBER('Corrected energy balance step 1'!AG96),'Corrected energy balance step 1'!AG96,0)</f>
        <v>0</v>
      </c>
      <c r="AH96" s="175">
        <f>IF(ISNUMBER('Corrected energy balance step 1'!AH96),'Corrected energy balance step 1'!AH96,0)</f>
        <v>0</v>
      </c>
      <c r="AI96" s="175">
        <f>IF(ISNUMBER('Corrected energy balance step 1'!AI96),'Corrected energy balance step 1'!AI96,0)</f>
        <v>0</v>
      </c>
      <c r="AJ96" s="175">
        <f>IF(ISNUMBER('Corrected energy balance step 1'!AJ96),'Corrected energy balance step 1'!AJ96,0)</f>
        <v>0</v>
      </c>
      <c r="AK96" s="175">
        <f>IF(ISNUMBER('Corrected energy balance step 1'!AK96),'Corrected energy balance step 1'!AK96,0)</f>
        <v>0</v>
      </c>
      <c r="AL96" s="175">
        <f>IF(ISNUMBER('Corrected energy balance step 1'!AL96),'Corrected energy balance step 1'!AL96,0)</f>
        <v>0</v>
      </c>
      <c r="AM96" s="175">
        <f>IF(ISNUMBER('Corrected energy balance step 1'!AM96),'Corrected energy balance step 1'!AM96,0)</f>
        <v>0</v>
      </c>
      <c r="AN96" s="175">
        <f>IF(ISNUMBER('Corrected energy balance step 1'!AN96),'Corrected energy balance step 1'!AN96,0)</f>
        <v>0</v>
      </c>
      <c r="AO96" s="175">
        <f>IF(ISNUMBER('Corrected energy balance step 1'!AO96),'Corrected energy balance step 1'!AO96,0)</f>
        <v>0</v>
      </c>
      <c r="AP96" s="175">
        <f>IF(ISNUMBER('Corrected energy balance step 1'!AP96),'Corrected energy balance step 1'!AP96,0)</f>
        <v>0</v>
      </c>
      <c r="AQ96" s="175">
        <f>IF(ISNUMBER('Corrected energy balance step 1'!AQ96),'Corrected energy balance step 1'!AQ96,0)</f>
        <v>0</v>
      </c>
      <c r="AR96" s="175">
        <f>IF(ISNUMBER('Corrected energy balance step 1'!AR96),'Corrected energy balance step 1'!AR96,0)</f>
        <v>0</v>
      </c>
      <c r="AS96" s="175">
        <f>IF(ISNUMBER('Corrected energy balance step 1'!AS96),'Corrected energy balance step 1'!AS96,0)</f>
        <v>0</v>
      </c>
      <c r="AT96" s="175">
        <f>IF(ISNUMBER('Corrected energy balance step 1'!AT96),'Corrected energy balance step 1'!AT96,0)</f>
        <v>0</v>
      </c>
      <c r="AU96" s="175">
        <f>IF(ISNUMBER('Corrected energy balance step 1'!AU96),'Corrected energy balance step 1'!AU96,0)</f>
        <v>0</v>
      </c>
      <c r="AV96" s="175">
        <f>IF(ISNUMBER('Corrected energy balance step 1'!AV96),'Corrected energy balance step 1'!AV96,0)</f>
        <v>0</v>
      </c>
      <c r="AW96" s="175">
        <f>IF(ISNUMBER('Corrected energy balance step 1'!AW96),'Corrected energy balance step 1'!AW96,0)</f>
        <v>0</v>
      </c>
      <c r="AX96" s="175">
        <f>IF(ISNUMBER('Corrected energy balance step 1'!AX96),'Corrected energy balance step 1'!AX96,0)</f>
        <v>0</v>
      </c>
      <c r="AY96" s="175">
        <f>IF(ISNUMBER('Corrected energy balance step 1'!AY96),'Corrected energy balance step 1'!AY96,0)</f>
        <v>0</v>
      </c>
      <c r="AZ96" s="175">
        <f>IF(ISNUMBER('Corrected energy balance step 1'!AZ96),'Corrected energy balance step 1'!AZ96,0)</f>
        <v>0</v>
      </c>
      <c r="BA96" s="175">
        <f>IF(ISNUMBER('Corrected energy balance step 1'!BA96),'Corrected energy balance step 1'!BA96,0)</f>
        <v>0</v>
      </c>
      <c r="BB96" s="175">
        <f>IF(ISNUMBER('Corrected energy balance step 1'!BB96),'Corrected energy balance step 1'!BB96,0)</f>
        <v>0</v>
      </c>
      <c r="BC96" s="175">
        <f>IF(ISNUMBER('Corrected energy balance step 1'!BC96),'Corrected energy balance step 1'!BC96,0)</f>
        <v>0</v>
      </c>
      <c r="BD96" s="175">
        <f>IF(ISNUMBER('Corrected energy balance step 1'!BD96),'Corrected energy balance step 1'!BD96,0)</f>
        <v>0</v>
      </c>
      <c r="BE96" s="175">
        <f>IF(ISNUMBER('Corrected energy balance step 1'!BE96),'Corrected energy balance step 1'!BE96,0)</f>
        <v>0</v>
      </c>
      <c r="BF96" s="175">
        <f>IF(ISNUMBER('Corrected energy balance step 1'!BF96),'Corrected energy balance step 1'!BF96,0)</f>
        <v>0</v>
      </c>
      <c r="BG96" s="175">
        <f>IF(ISNUMBER('Corrected energy balance step 1'!BG96),'Corrected energy balance step 1'!BG96,0)</f>
        <v>0</v>
      </c>
      <c r="BH96" s="175">
        <f>IF(ISNUMBER('Corrected energy balance step 1'!BH96),'Corrected energy balance step 1'!BH96,0)</f>
        <v>0</v>
      </c>
      <c r="BI96" s="175">
        <f>IF(ISNUMBER('Corrected energy balance step 1'!BI96),'Corrected energy balance step 1'!BI96,0)</f>
        <v>0</v>
      </c>
      <c r="BJ96" s="175">
        <f>IF(ISNUMBER('Corrected energy balance step 1'!BJ96),'Corrected energy balance step 1'!BJ96,0)</f>
        <v>0</v>
      </c>
      <c r="BK96" s="175">
        <f>IF(ISNUMBER('Corrected energy balance step 1'!BK96),'Corrected energy balance step 1'!BK96,0)</f>
        <v>0</v>
      </c>
      <c r="BL96" s="175">
        <f>IF(ISNUMBER('Corrected energy balance step 1'!BL96),'Corrected energy balance step 1'!BL96,0)</f>
        <v>0</v>
      </c>
      <c r="BM96" s="175">
        <f>IF(ISNUMBER('Corrected energy balance step 1'!BM96),'Corrected energy balance step 1'!BM96,0)</f>
        <v>0</v>
      </c>
      <c r="BN96" s="176">
        <f t="shared" si="67"/>
        <v>0</v>
      </c>
      <c r="BO96" s="177">
        <f>'Corrected energy balance step 1'!BO96</f>
        <v>0</v>
      </c>
    </row>
    <row r="97" spans="2:67" ht="17" thickBot="1">
      <c r="B97" s="44" t="s">
        <v>131</v>
      </c>
      <c r="C97" s="184">
        <f>SUM(C98:C101)</f>
        <v>0</v>
      </c>
      <c r="D97" s="184">
        <f t="shared" ref="D97:BM97" si="68">SUM(D98:D101)</f>
        <v>0</v>
      </c>
      <c r="E97" s="184">
        <f t="shared" si="68"/>
        <v>0</v>
      </c>
      <c r="F97" s="184">
        <f t="shared" si="68"/>
        <v>0</v>
      </c>
      <c r="G97" s="184">
        <f t="shared" si="68"/>
        <v>0</v>
      </c>
      <c r="H97" s="184">
        <f t="shared" si="68"/>
        <v>0</v>
      </c>
      <c r="I97" s="184">
        <f t="shared" si="68"/>
        <v>0</v>
      </c>
      <c r="J97" s="184">
        <f t="shared" si="68"/>
        <v>0</v>
      </c>
      <c r="K97" s="184">
        <f t="shared" si="68"/>
        <v>0</v>
      </c>
      <c r="L97" s="184">
        <f t="shared" si="68"/>
        <v>0</v>
      </c>
      <c r="M97" s="184">
        <f t="shared" si="68"/>
        <v>0</v>
      </c>
      <c r="N97" s="184">
        <f t="shared" si="68"/>
        <v>0</v>
      </c>
      <c r="O97" s="184">
        <f t="shared" si="68"/>
        <v>0</v>
      </c>
      <c r="P97" s="184">
        <f t="shared" si="68"/>
        <v>0</v>
      </c>
      <c r="Q97" s="184">
        <f t="shared" si="68"/>
        <v>0</v>
      </c>
      <c r="R97" s="184">
        <f t="shared" si="68"/>
        <v>0</v>
      </c>
      <c r="S97" s="184">
        <f t="shared" si="68"/>
        <v>0</v>
      </c>
      <c r="T97" s="184">
        <f t="shared" si="68"/>
        <v>0</v>
      </c>
      <c r="U97" s="184">
        <f t="shared" si="68"/>
        <v>0</v>
      </c>
      <c r="V97" s="184">
        <f t="shared" si="68"/>
        <v>0</v>
      </c>
      <c r="W97" s="184">
        <f t="shared" si="68"/>
        <v>0</v>
      </c>
      <c r="X97" s="184">
        <f t="shared" si="68"/>
        <v>0</v>
      </c>
      <c r="Y97" s="184">
        <f t="shared" si="68"/>
        <v>0</v>
      </c>
      <c r="Z97" s="184">
        <f t="shared" si="68"/>
        <v>0</v>
      </c>
      <c r="AA97" s="184">
        <f t="shared" si="68"/>
        <v>0</v>
      </c>
      <c r="AB97" s="184">
        <f t="shared" si="68"/>
        <v>0</v>
      </c>
      <c r="AC97" s="184">
        <f t="shared" si="68"/>
        <v>0</v>
      </c>
      <c r="AD97" s="184">
        <f t="shared" si="68"/>
        <v>0</v>
      </c>
      <c r="AE97" s="184">
        <f t="shared" si="68"/>
        <v>0</v>
      </c>
      <c r="AF97" s="184">
        <f t="shared" si="68"/>
        <v>0</v>
      </c>
      <c r="AG97" s="184">
        <f t="shared" si="68"/>
        <v>0</v>
      </c>
      <c r="AH97" s="184">
        <f t="shared" si="68"/>
        <v>0</v>
      </c>
      <c r="AI97" s="184">
        <f t="shared" si="68"/>
        <v>0</v>
      </c>
      <c r="AJ97" s="184">
        <f t="shared" si="68"/>
        <v>0</v>
      </c>
      <c r="AK97" s="184">
        <f t="shared" si="68"/>
        <v>0</v>
      </c>
      <c r="AL97" s="184">
        <f t="shared" si="68"/>
        <v>0</v>
      </c>
      <c r="AM97" s="184">
        <f t="shared" si="68"/>
        <v>0</v>
      </c>
      <c r="AN97" s="184">
        <f t="shared" si="68"/>
        <v>0</v>
      </c>
      <c r="AO97" s="184">
        <f t="shared" si="68"/>
        <v>0</v>
      </c>
      <c r="AP97" s="184">
        <f t="shared" si="68"/>
        <v>0</v>
      </c>
      <c r="AQ97" s="184">
        <f t="shared" si="68"/>
        <v>0</v>
      </c>
      <c r="AR97" s="184">
        <f t="shared" si="68"/>
        <v>0</v>
      </c>
      <c r="AS97" s="184">
        <f t="shared" si="68"/>
        <v>0</v>
      </c>
      <c r="AT97" s="184">
        <f t="shared" si="68"/>
        <v>0</v>
      </c>
      <c r="AU97" s="184">
        <f t="shared" si="68"/>
        <v>0</v>
      </c>
      <c r="AV97" s="184">
        <f t="shared" si="68"/>
        <v>0</v>
      </c>
      <c r="AW97" s="184">
        <f t="shared" si="68"/>
        <v>0</v>
      </c>
      <c r="AX97" s="184">
        <f t="shared" si="68"/>
        <v>0</v>
      </c>
      <c r="AY97" s="184">
        <f t="shared" si="68"/>
        <v>0</v>
      </c>
      <c r="AZ97" s="184">
        <f t="shared" si="68"/>
        <v>0</v>
      </c>
      <c r="BA97" s="184">
        <f t="shared" si="68"/>
        <v>0</v>
      </c>
      <c r="BB97" s="184">
        <f t="shared" si="68"/>
        <v>0</v>
      </c>
      <c r="BC97" s="184">
        <f t="shared" si="68"/>
        <v>0</v>
      </c>
      <c r="BD97" s="184">
        <f t="shared" si="68"/>
        <v>0</v>
      </c>
      <c r="BE97" s="184">
        <f t="shared" si="68"/>
        <v>0</v>
      </c>
      <c r="BF97" s="184">
        <f t="shared" si="68"/>
        <v>0</v>
      </c>
      <c r="BG97" s="184">
        <f t="shared" si="68"/>
        <v>0</v>
      </c>
      <c r="BH97" s="184">
        <f t="shared" si="68"/>
        <v>0</v>
      </c>
      <c r="BI97" s="184">
        <f t="shared" si="68"/>
        <v>0</v>
      </c>
      <c r="BJ97" s="184">
        <f t="shared" si="68"/>
        <v>0</v>
      </c>
      <c r="BK97" s="184">
        <f t="shared" si="68"/>
        <v>0</v>
      </c>
      <c r="BL97" s="184">
        <f t="shared" si="68"/>
        <v>0</v>
      </c>
      <c r="BM97" s="184">
        <f t="shared" si="68"/>
        <v>0</v>
      </c>
      <c r="BN97" s="271">
        <f t="shared" si="67"/>
        <v>0</v>
      </c>
      <c r="BO97" s="180">
        <f>'Corrected energy balance step 1'!BO97</f>
        <v>0</v>
      </c>
    </row>
    <row r="98" spans="2:67">
      <c r="B98" s="36" t="s">
        <v>132</v>
      </c>
      <c r="C98" s="175">
        <f>IF(ISNUMBER('Corrected energy balance step 1'!C98),'Corrected energy balance step 1'!C98,0)</f>
        <v>0</v>
      </c>
      <c r="D98" s="175">
        <f>IF(ISNUMBER('Corrected energy balance step 1'!D98),'Corrected energy balance step 1'!D98,0)</f>
        <v>0</v>
      </c>
      <c r="E98" s="175">
        <f>IF(ISNUMBER('Corrected energy balance step 1'!E98),'Corrected energy balance step 1'!E98,0)</f>
        <v>0</v>
      </c>
      <c r="F98" s="175">
        <f>IF(ISNUMBER('Corrected energy balance step 1'!F98),'Corrected energy balance step 1'!F98,0)</f>
        <v>0</v>
      </c>
      <c r="G98" s="175">
        <f>IF(ISNUMBER('Corrected energy balance step 1'!G98),'Corrected energy balance step 1'!G98,0)</f>
        <v>0</v>
      </c>
      <c r="H98" s="175">
        <f>IF(ISNUMBER('Corrected energy balance step 1'!H98),'Corrected energy balance step 1'!H98,0)</f>
        <v>0</v>
      </c>
      <c r="I98" s="175">
        <f>IF(ISNUMBER('Corrected energy balance step 1'!I98),'Corrected energy balance step 1'!I98,0)</f>
        <v>0</v>
      </c>
      <c r="J98" s="175">
        <f>IF(ISNUMBER('Corrected energy balance step 1'!J98),'Corrected energy balance step 1'!J98,0)</f>
        <v>0</v>
      </c>
      <c r="K98" s="175">
        <f>IF(ISNUMBER('Corrected energy balance step 1'!K98),'Corrected energy balance step 1'!K98,0)</f>
        <v>0</v>
      </c>
      <c r="L98" s="175">
        <f>IF(ISNUMBER('Corrected energy balance step 1'!L98),'Corrected energy balance step 1'!L98,0)</f>
        <v>0</v>
      </c>
      <c r="M98" s="175">
        <f>IF(ISNUMBER('Corrected energy balance step 1'!M98),'Corrected energy balance step 1'!M98,0)</f>
        <v>0</v>
      </c>
      <c r="N98" s="175">
        <f>IF(ISNUMBER('Corrected energy balance step 1'!N98),'Corrected energy balance step 1'!N98,0)</f>
        <v>0</v>
      </c>
      <c r="O98" s="175">
        <f>IF(ISNUMBER('Corrected energy balance step 1'!O98),'Corrected energy balance step 1'!O98,0)</f>
        <v>0</v>
      </c>
      <c r="P98" s="175">
        <f>IF(ISNUMBER('Corrected energy balance step 1'!P98),'Corrected energy balance step 1'!P98,0)</f>
        <v>0</v>
      </c>
      <c r="Q98" s="175">
        <f>IF(ISNUMBER('Corrected energy balance step 1'!Q98),'Corrected energy balance step 1'!Q98,0)</f>
        <v>0</v>
      </c>
      <c r="R98" s="175">
        <f>IF(ISNUMBER('Corrected energy balance step 1'!R98),'Corrected energy balance step 1'!R98,0)</f>
        <v>0</v>
      </c>
      <c r="S98" s="175">
        <f>IF(ISNUMBER('Corrected energy balance step 1'!S98),'Corrected energy balance step 1'!S98,0)</f>
        <v>0</v>
      </c>
      <c r="T98" s="175">
        <f>IF(ISNUMBER('Corrected energy balance step 1'!T98),'Corrected energy balance step 1'!T98,0)</f>
        <v>0</v>
      </c>
      <c r="U98" s="175">
        <f>IF(ISNUMBER('Corrected energy balance step 1'!U98),'Corrected energy balance step 1'!U98,0)</f>
        <v>0</v>
      </c>
      <c r="V98" s="175">
        <f>IF(ISNUMBER('Corrected energy balance step 1'!V98),'Corrected energy balance step 1'!V98,0)</f>
        <v>0</v>
      </c>
      <c r="W98" s="175">
        <f>IF(ISNUMBER('Corrected energy balance step 1'!W98),'Corrected energy balance step 1'!W98,0)</f>
        <v>0</v>
      </c>
      <c r="X98" s="175">
        <f>IF(ISNUMBER('Corrected energy balance step 1'!X98),'Corrected energy balance step 1'!X98,0)</f>
        <v>0</v>
      </c>
      <c r="Y98" s="175">
        <f>IF(ISNUMBER('Corrected energy balance step 1'!Y98),'Corrected energy balance step 1'!Y98,0)</f>
        <v>0</v>
      </c>
      <c r="Z98" s="175">
        <f>IF(ISNUMBER('Corrected energy balance step 1'!Z98),'Corrected energy balance step 1'!Z98,0)</f>
        <v>0</v>
      </c>
      <c r="AA98" s="175">
        <f>IF(ISNUMBER('Corrected energy balance step 1'!AA98),'Corrected energy balance step 1'!AA98,0)</f>
        <v>0</v>
      </c>
      <c r="AB98" s="175">
        <f>IF(ISNUMBER('Corrected energy balance step 1'!AB98),'Corrected energy balance step 1'!AB98,0)</f>
        <v>0</v>
      </c>
      <c r="AC98" s="175">
        <f>IF(ISNUMBER('Corrected energy balance step 1'!AC98),'Corrected energy balance step 1'!AC98,0)</f>
        <v>0</v>
      </c>
      <c r="AD98" s="175">
        <f>IF(ISNUMBER('Corrected energy balance step 1'!AD98),'Corrected energy balance step 1'!AD98,0)</f>
        <v>0</v>
      </c>
      <c r="AE98" s="175">
        <f>IF(ISNUMBER('Corrected energy balance step 1'!AE98),'Corrected energy balance step 1'!AE98,0)</f>
        <v>0</v>
      </c>
      <c r="AF98" s="175">
        <f>IF(ISNUMBER('Corrected energy balance step 1'!AF98),'Corrected energy balance step 1'!AF98,0)</f>
        <v>0</v>
      </c>
      <c r="AG98" s="175">
        <f>IF(ISNUMBER('Corrected energy balance step 1'!AG98),'Corrected energy balance step 1'!AG98,0)</f>
        <v>0</v>
      </c>
      <c r="AH98" s="175">
        <f>IF(ISNUMBER('Corrected energy balance step 1'!AH98),'Corrected energy balance step 1'!AH98,0)</f>
        <v>0</v>
      </c>
      <c r="AI98" s="175">
        <f>IF(ISNUMBER('Corrected energy balance step 1'!AI98),'Corrected energy balance step 1'!AI98,0)</f>
        <v>0</v>
      </c>
      <c r="AJ98" s="175">
        <f>IF(ISNUMBER('Corrected energy balance step 1'!AJ98),'Corrected energy balance step 1'!AJ98,0)</f>
        <v>0</v>
      </c>
      <c r="AK98" s="175">
        <f>IF(ISNUMBER('Corrected energy balance step 1'!AK98),'Corrected energy balance step 1'!AK98,0)</f>
        <v>0</v>
      </c>
      <c r="AL98" s="175">
        <f>IF(ISNUMBER('Corrected energy balance step 1'!AL98),'Corrected energy balance step 1'!AL98,0)</f>
        <v>0</v>
      </c>
      <c r="AM98" s="175">
        <f>IF(ISNUMBER('Corrected energy balance step 1'!AM98),'Corrected energy balance step 1'!AM98,0)</f>
        <v>0</v>
      </c>
      <c r="AN98" s="175">
        <f>IF(ISNUMBER('Corrected energy balance step 1'!AN98),'Corrected energy balance step 1'!AN98,0)</f>
        <v>0</v>
      </c>
      <c r="AO98" s="175">
        <f>IF(ISNUMBER('Corrected energy balance step 1'!AO98),'Corrected energy balance step 1'!AO98,0)</f>
        <v>0</v>
      </c>
      <c r="AP98" s="175">
        <f>IF(ISNUMBER('Corrected energy balance step 1'!AP98),'Corrected energy balance step 1'!AP98,0)</f>
        <v>0</v>
      </c>
      <c r="AQ98" s="175">
        <f>IF(ISNUMBER('Corrected energy balance step 1'!AQ98),'Corrected energy balance step 1'!AQ98,0)</f>
        <v>0</v>
      </c>
      <c r="AR98" s="175">
        <f>IF(ISNUMBER('Corrected energy balance step 1'!AR98),'Corrected energy balance step 1'!AR98,0)</f>
        <v>0</v>
      </c>
      <c r="AS98" s="175">
        <f>IF(ISNUMBER('Corrected energy balance step 1'!AS98),'Corrected energy balance step 1'!AS98,0)</f>
        <v>0</v>
      </c>
      <c r="AT98" s="175">
        <f>IF(ISNUMBER('Corrected energy balance step 1'!AT98),'Corrected energy balance step 1'!AT98,0)</f>
        <v>0</v>
      </c>
      <c r="AU98" s="175">
        <f>IF(ISNUMBER('Corrected energy balance step 1'!AU98),'Corrected energy balance step 1'!AU98,0)</f>
        <v>0</v>
      </c>
      <c r="AV98" s="175">
        <f>IF(ISNUMBER('Corrected energy balance step 1'!AV98),'Corrected energy balance step 1'!AV98,0)</f>
        <v>0</v>
      </c>
      <c r="AW98" s="175">
        <f>IF(ISNUMBER('Corrected energy balance step 1'!AW98),'Corrected energy balance step 1'!AW98,0)</f>
        <v>0</v>
      </c>
      <c r="AX98" s="175">
        <f>IF(ISNUMBER('Corrected energy balance step 1'!AX98),'Corrected energy balance step 1'!AX98,0)</f>
        <v>0</v>
      </c>
      <c r="AY98" s="175">
        <f>IF(ISNUMBER('Corrected energy balance step 1'!AY98),'Corrected energy balance step 1'!AY98,0)</f>
        <v>0</v>
      </c>
      <c r="AZ98" s="175">
        <f>IF(ISNUMBER('Corrected energy balance step 1'!AZ98),'Corrected energy balance step 1'!AZ98,0)</f>
        <v>0</v>
      </c>
      <c r="BA98" s="175">
        <f>IF(ISNUMBER('Corrected energy balance step 1'!BA98),'Corrected energy balance step 1'!BA98,0)</f>
        <v>0</v>
      </c>
      <c r="BB98" s="175">
        <f>IF(ISNUMBER('Corrected energy balance step 1'!BB98),'Corrected energy balance step 1'!BB98,0)</f>
        <v>0</v>
      </c>
      <c r="BC98" s="175">
        <f>IF(ISNUMBER('Corrected energy balance step 1'!BC98),'Corrected energy balance step 1'!BC98,0)</f>
        <v>0</v>
      </c>
      <c r="BD98" s="175">
        <f>IF(ISNUMBER('Corrected energy balance step 1'!BD98),'Corrected energy balance step 1'!BD98,0)</f>
        <v>0</v>
      </c>
      <c r="BE98" s="175">
        <f>IF(ISNUMBER('Corrected energy balance step 1'!BE98),'Corrected energy balance step 1'!BE98,0)</f>
        <v>0</v>
      </c>
      <c r="BF98" s="175">
        <f>IF(ISNUMBER('Corrected energy balance step 1'!BF98),'Corrected energy balance step 1'!BF98,0)</f>
        <v>0</v>
      </c>
      <c r="BG98" s="175">
        <f>IF(ISNUMBER('Corrected energy balance step 1'!BG98),'Corrected energy balance step 1'!BG98,0)</f>
        <v>0</v>
      </c>
      <c r="BH98" s="175">
        <f>IF(ISNUMBER('Corrected energy balance step 1'!BH98),'Corrected energy balance step 1'!BH98,0)</f>
        <v>0</v>
      </c>
      <c r="BI98" s="175">
        <f>IF(ISNUMBER('Corrected energy balance step 1'!BI98),'Corrected energy balance step 1'!BI98,0)</f>
        <v>0</v>
      </c>
      <c r="BJ98" s="175">
        <f>IF(ISNUMBER('Corrected energy balance step 1'!BJ98),'Corrected energy balance step 1'!BJ98,0)</f>
        <v>0</v>
      </c>
      <c r="BK98" s="175">
        <f>IF(ISNUMBER('Corrected energy balance step 1'!BK98),'Corrected energy balance step 1'!BK98,0)</f>
        <v>0</v>
      </c>
      <c r="BL98" s="175">
        <f>IF(ISNUMBER('Corrected energy balance step 1'!BL98),'Corrected energy balance step 1'!BL98,0)</f>
        <v>0</v>
      </c>
      <c r="BM98" s="175">
        <f>IF(ISNUMBER('Corrected energy balance step 1'!BM98),'Corrected energy balance step 1'!BM98,0)</f>
        <v>0</v>
      </c>
      <c r="BN98" s="176">
        <f t="shared" si="67"/>
        <v>0</v>
      </c>
      <c r="BO98" s="177">
        <f>'Corrected energy balance step 1'!BO98</f>
        <v>0</v>
      </c>
    </row>
    <row r="99" spans="2:67">
      <c r="B99" s="36" t="s">
        <v>133</v>
      </c>
      <c r="C99" s="175">
        <f>IF(ISNUMBER('Corrected energy balance step 1'!C99),'Corrected energy balance step 1'!C99,0)</f>
        <v>0</v>
      </c>
      <c r="D99" s="175">
        <f>IF(ISNUMBER('Corrected energy balance step 1'!D99),'Corrected energy balance step 1'!D99,0)</f>
        <v>0</v>
      </c>
      <c r="E99" s="175">
        <f>IF(ISNUMBER('Corrected energy balance step 1'!E99),'Corrected energy balance step 1'!E99,0)</f>
        <v>0</v>
      </c>
      <c r="F99" s="175">
        <f>IF(ISNUMBER('Corrected energy balance step 1'!F99),'Corrected energy balance step 1'!F99,0)</f>
        <v>0</v>
      </c>
      <c r="G99" s="175">
        <f>IF(ISNUMBER('Corrected energy balance step 1'!G99),'Corrected energy balance step 1'!G99,0)</f>
        <v>0</v>
      </c>
      <c r="H99" s="175">
        <f>IF(ISNUMBER('Corrected energy balance step 1'!H99),'Corrected energy balance step 1'!H99,0)</f>
        <v>0</v>
      </c>
      <c r="I99" s="175">
        <f>IF(ISNUMBER('Corrected energy balance step 1'!I99),'Corrected energy balance step 1'!I99,0)</f>
        <v>0</v>
      </c>
      <c r="J99" s="175">
        <f>IF(ISNUMBER('Corrected energy balance step 1'!J99),'Corrected energy balance step 1'!J99,0)</f>
        <v>0</v>
      </c>
      <c r="K99" s="175">
        <f>IF(ISNUMBER('Corrected energy balance step 1'!K99),'Corrected energy balance step 1'!K99,0)</f>
        <v>0</v>
      </c>
      <c r="L99" s="175">
        <f>IF(ISNUMBER('Corrected energy balance step 1'!L99),'Corrected energy balance step 1'!L99,0)</f>
        <v>0</v>
      </c>
      <c r="M99" s="175">
        <f>IF(ISNUMBER('Corrected energy balance step 1'!M99),'Corrected energy balance step 1'!M99,0)</f>
        <v>0</v>
      </c>
      <c r="N99" s="175">
        <f>IF(ISNUMBER('Corrected energy balance step 1'!N99),'Corrected energy balance step 1'!N99,0)</f>
        <v>0</v>
      </c>
      <c r="O99" s="175">
        <f>IF(ISNUMBER('Corrected energy balance step 1'!O99),'Corrected energy balance step 1'!O99,0)</f>
        <v>0</v>
      </c>
      <c r="P99" s="175">
        <f>IF(ISNUMBER('Corrected energy balance step 1'!P99),'Corrected energy balance step 1'!P99,0)</f>
        <v>0</v>
      </c>
      <c r="Q99" s="175">
        <f>IF(ISNUMBER('Corrected energy balance step 1'!Q99),'Corrected energy balance step 1'!Q99,0)</f>
        <v>0</v>
      </c>
      <c r="R99" s="175">
        <f>IF(ISNUMBER('Corrected energy balance step 1'!R99),'Corrected energy balance step 1'!R99,0)</f>
        <v>0</v>
      </c>
      <c r="S99" s="175">
        <f>IF(ISNUMBER('Corrected energy balance step 1'!S99),'Corrected energy balance step 1'!S99,0)</f>
        <v>0</v>
      </c>
      <c r="T99" s="175">
        <f>IF(ISNUMBER('Corrected energy balance step 1'!T99),'Corrected energy balance step 1'!T99,0)</f>
        <v>0</v>
      </c>
      <c r="U99" s="175">
        <f>IF(ISNUMBER('Corrected energy balance step 1'!U99),'Corrected energy balance step 1'!U99,0)</f>
        <v>0</v>
      </c>
      <c r="V99" s="175">
        <f>IF(ISNUMBER('Corrected energy balance step 1'!V99),'Corrected energy balance step 1'!V99,0)</f>
        <v>0</v>
      </c>
      <c r="W99" s="175">
        <f>IF(ISNUMBER('Corrected energy balance step 1'!W99),'Corrected energy balance step 1'!W99,0)</f>
        <v>0</v>
      </c>
      <c r="X99" s="175">
        <f>IF(ISNUMBER('Corrected energy balance step 1'!X99),'Corrected energy balance step 1'!X99,0)</f>
        <v>0</v>
      </c>
      <c r="Y99" s="175">
        <f>IF(ISNUMBER('Corrected energy balance step 1'!Y99),'Corrected energy balance step 1'!Y99,0)</f>
        <v>0</v>
      </c>
      <c r="Z99" s="175">
        <f>IF(ISNUMBER('Corrected energy balance step 1'!Z99),'Corrected energy balance step 1'!Z99,0)</f>
        <v>0</v>
      </c>
      <c r="AA99" s="175">
        <f>IF(ISNUMBER('Corrected energy balance step 1'!AA99),'Corrected energy balance step 1'!AA99,0)</f>
        <v>0</v>
      </c>
      <c r="AB99" s="175">
        <f>IF(ISNUMBER('Corrected energy balance step 1'!AB99),'Corrected energy balance step 1'!AB99,0)</f>
        <v>0</v>
      </c>
      <c r="AC99" s="175">
        <f>IF(ISNUMBER('Corrected energy balance step 1'!AC99),'Corrected energy balance step 1'!AC99,0)</f>
        <v>0</v>
      </c>
      <c r="AD99" s="175">
        <f>IF(ISNUMBER('Corrected energy balance step 1'!AD99),'Corrected energy balance step 1'!AD99,0)</f>
        <v>0</v>
      </c>
      <c r="AE99" s="175">
        <f>IF(ISNUMBER('Corrected energy balance step 1'!AE99),'Corrected energy balance step 1'!AE99,0)</f>
        <v>0</v>
      </c>
      <c r="AF99" s="175">
        <f>IF(ISNUMBER('Corrected energy balance step 1'!AF99),'Corrected energy balance step 1'!AF99,0)</f>
        <v>0</v>
      </c>
      <c r="AG99" s="175">
        <f>IF(ISNUMBER('Corrected energy balance step 1'!AG99),'Corrected energy balance step 1'!AG99,0)</f>
        <v>0</v>
      </c>
      <c r="AH99" s="175">
        <f>IF(ISNUMBER('Corrected energy balance step 1'!AH99),'Corrected energy balance step 1'!AH99,0)</f>
        <v>0</v>
      </c>
      <c r="AI99" s="175">
        <f>IF(ISNUMBER('Corrected energy balance step 1'!AI99),'Corrected energy balance step 1'!AI99,0)</f>
        <v>0</v>
      </c>
      <c r="AJ99" s="175">
        <f>IF(ISNUMBER('Corrected energy balance step 1'!AJ99),'Corrected energy balance step 1'!AJ99,0)</f>
        <v>0</v>
      </c>
      <c r="AK99" s="175">
        <f>IF(ISNUMBER('Corrected energy balance step 1'!AK99),'Corrected energy balance step 1'!AK99,0)</f>
        <v>0</v>
      </c>
      <c r="AL99" s="175">
        <f>IF(ISNUMBER('Corrected energy balance step 1'!AL99),'Corrected energy balance step 1'!AL99,0)</f>
        <v>0</v>
      </c>
      <c r="AM99" s="175">
        <f>IF(ISNUMBER('Corrected energy balance step 1'!AM99),'Corrected energy balance step 1'!AM99,0)</f>
        <v>0</v>
      </c>
      <c r="AN99" s="175">
        <f>IF(ISNUMBER('Corrected energy balance step 1'!AN99),'Corrected energy balance step 1'!AN99,0)</f>
        <v>0</v>
      </c>
      <c r="AO99" s="175">
        <f>IF(ISNUMBER('Corrected energy balance step 1'!AO99),'Corrected energy balance step 1'!AO99,0)</f>
        <v>0</v>
      </c>
      <c r="AP99" s="175">
        <f>IF(ISNUMBER('Corrected energy balance step 1'!AP99),'Corrected energy balance step 1'!AP99,0)</f>
        <v>0</v>
      </c>
      <c r="AQ99" s="175">
        <f>IF(ISNUMBER('Corrected energy balance step 1'!AQ99),'Corrected energy balance step 1'!AQ99,0)</f>
        <v>0</v>
      </c>
      <c r="AR99" s="175">
        <f>IF(ISNUMBER('Corrected energy balance step 1'!AR99),'Corrected energy balance step 1'!AR99,0)</f>
        <v>0</v>
      </c>
      <c r="AS99" s="175">
        <f>IF(ISNUMBER('Corrected energy balance step 1'!AS99),'Corrected energy balance step 1'!AS99,0)</f>
        <v>0</v>
      </c>
      <c r="AT99" s="175">
        <f>IF(ISNUMBER('Corrected energy balance step 1'!AT99),'Corrected energy balance step 1'!AT99,0)</f>
        <v>0</v>
      </c>
      <c r="AU99" s="175">
        <f>IF(ISNUMBER('Corrected energy balance step 1'!AU99),'Corrected energy balance step 1'!AU99,0)</f>
        <v>0</v>
      </c>
      <c r="AV99" s="175">
        <f>IF(ISNUMBER('Corrected energy balance step 1'!AV99),'Corrected energy balance step 1'!AV99,0)</f>
        <v>0</v>
      </c>
      <c r="AW99" s="175">
        <f>IF(ISNUMBER('Corrected energy balance step 1'!AW99),'Corrected energy balance step 1'!AW99,0)</f>
        <v>0</v>
      </c>
      <c r="AX99" s="175">
        <f>IF(ISNUMBER('Corrected energy balance step 1'!AX99),'Corrected energy balance step 1'!AX99,0)</f>
        <v>0</v>
      </c>
      <c r="AY99" s="175">
        <f>IF(ISNUMBER('Corrected energy balance step 1'!AY99),'Corrected energy balance step 1'!AY99,0)</f>
        <v>0</v>
      </c>
      <c r="AZ99" s="175">
        <f>IF(ISNUMBER('Corrected energy balance step 1'!AZ99),'Corrected energy balance step 1'!AZ99,0)</f>
        <v>0</v>
      </c>
      <c r="BA99" s="175">
        <f>IF(ISNUMBER('Corrected energy balance step 1'!BA99),'Corrected energy balance step 1'!BA99,0)</f>
        <v>0</v>
      </c>
      <c r="BB99" s="175">
        <f>IF(ISNUMBER('Corrected energy balance step 1'!BB99),'Corrected energy balance step 1'!BB99,0)</f>
        <v>0</v>
      </c>
      <c r="BC99" s="175">
        <f>IF(ISNUMBER('Corrected energy balance step 1'!BC99),'Corrected energy balance step 1'!BC99,0)</f>
        <v>0</v>
      </c>
      <c r="BD99" s="175">
        <f>IF(ISNUMBER('Corrected energy balance step 1'!BD99),'Corrected energy balance step 1'!BD99,0)</f>
        <v>0</v>
      </c>
      <c r="BE99" s="175">
        <f>IF(ISNUMBER('Corrected energy balance step 1'!BE99),'Corrected energy balance step 1'!BE99,0)</f>
        <v>0</v>
      </c>
      <c r="BF99" s="175">
        <f>IF(ISNUMBER('Corrected energy balance step 1'!BF99),'Corrected energy balance step 1'!BF99,0)</f>
        <v>0</v>
      </c>
      <c r="BG99" s="175">
        <f>IF(ISNUMBER('Corrected energy balance step 1'!BG99),'Corrected energy balance step 1'!BG99,0)</f>
        <v>0</v>
      </c>
      <c r="BH99" s="175">
        <f>IF(ISNUMBER('Corrected energy balance step 1'!BH99),'Corrected energy balance step 1'!BH99,0)</f>
        <v>0</v>
      </c>
      <c r="BI99" s="175">
        <f>IF(ISNUMBER('Corrected energy balance step 1'!BI99),'Corrected energy balance step 1'!BI99,0)</f>
        <v>0</v>
      </c>
      <c r="BJ99" s="175">
        <f>IF(ISNUMBER('Corrected energy balance step 1'!BJ99),'Corrected energy balance step 1'!BJ99,0)</f>
        <v>0</v>
      </c>
      <c r="BK99" s="175">
        <f>IF(ISNUMBER('Corrected energy balance step 1'!BK99),'Corrected energy balance step 1'!BK99,0)</f>
        <v>0</v>
      </c>
      <c r="BL99" s="175">
        <f>IF(ISNUMBER('Corrected energy balance step 1'!BL99),'Corrected energy balance step 1'!BL99,0)</f>
        <v>0</v>
      </c>
      <c r="BM99" s="175">
        <f>IF(ISNUMBER('Corrected energy balance step 1'!BM99),'Corrected energy balance step 1'!BM99,0)</f>
        <v>0</v>
      </c>
      <c r="BN99" s="176">
        <f t="shared" si="67"/>
        <v>0</v>
      </c>
      <c r="BO99" s="177">
        <f>'Corrected energy balance step 1'!BO99</f>
        <v>0</v>
      </c>
    </row>
    <row r="100" spans="2:67">
      <c r="B100" s="36" t="s">
        <v>134</v>
      </c>
      <c r="C100" s="175">
        <f>IF(ISNUMBER('Corrected energy balance step 1'!C100),'Corrected energy balance step 1'!C100,0)</f>
        <v>0</v>
      </c>
      <c r="D100" s="175">
        <f>IF(ISNUMBER('Corrected energy balance step 1'!D100),'Corrected energy balance step 1'!D100,0)</f>
        <v>0</v>
      </c>
      <c r="E100" s="175">
        <f>IF(ISNUMBER('Corrected energy balance step 1'!E100),'Corrected energy balance step 1'!E100,0)</f>
        <v>0</v>
      </c>
      <c r="F100" s="175">
        <f>IF(ISNUMBER('Corrected energy balance step 1'!F100),'Corrected energy balance step 1'!F100,0)</f>
        <v>0</v>
      </c>
      <c r="G100" s="175">
        <f>IF(ISNUMBER('Corrected energy balance step 1'!G100),'Corrected energy balance step 1'!G100,0)</f>
        <v>0</v>
      </c>
      <c r="H100" s="175">
        <f>IF(ISNUMBER('Corrected energy balance step 1'!H100),'Corrected energy balance step 1'!H100,0)</f>
        <v>0</v>
      </c>
      <c r="I100" s="175">
        <f>IF(ISNUMBER('Corrected energy balance step 1'!I100),'Corrected energy balance step 1'!I100,0)</f>
        <v>0</v>
      </c>
      <c r="J100" s="175">
        <f>IF(ISNUMBER('Corrected energy balance step 1'!J100),'Corrected energy balance step 1'!J100,0)</f>
        <v>0</v>
      </c>
      <c r="K100" s="175">
        <f>IF(ISNUMBER('Corrected energy balance step 1'!K100),'Corrected energy balance step 1'!K100,0)</f>
        <v>0</v>
      </c>
      <c r="L100" s="175">
        <f>IF(ISNUMBER('Corrected energy balance step 1'!L100),'Corrected energy balance step 1'!L100,0)</f>
        <v>0</v>
      </c>
      <c r="M100" s="175">
        <f>IF(ISNUMBER('Corrected energy balance step 1'!M100),'Corrected energy balance step 1'!M100,0)</f>
        <v>0</v>
      </c>
      <c r="N100" s="175">
        <f>IF(ISNUMBER('Corrected energy balance step 1'!N100),'Corrected energy balance step 1'!N100,0)</f>
        <v>0</v>
      </c>
      <c r="O100" s="175">
        <f>IF(ISNUMBER('Corrected energy balance step 1'!O100),'Corrected energy balance step 1'!O100,0)</f>
        <v>0</v>
      </c>
      <c r="P100" s="175">
        <f>IF(ISNUMBER('Corrected energy balance step 1'!P100),'Corrected energy balance step 1'!P100,0)</f>
        <v>0</v>
      </c>
      <c r="Q100" s="175">
        <f>IF(ISNUMBER('Corrected energy balance step 1'!Q100),'Corrected energy balance step 1'!Q100,0)</f>
        <v>0</v>
      </c>
      <c r="R100" s="175">
        <f>IF(ISNUMBER('Corrected energy balance step 1'!R100),'Corrected energy balance step 1'!R100,0)</f>
        <v>0</v>
      </c>
      <c r="S100" s="175">
        <f>IF(ISNUMBER('Corrected energy balance step 1'!S100),'Corrected energy balance step 1'!S100,0)</f>
        <v>0</v>
      </c>
      <c r="T100" s="175">
        <f>IF(ISNUMBER('Corrected energy balance step 1'!T100),'Corrected energy balance step 1'!T100,0)</f>
        <v>0</v>
      </c>
      <c r="U100" s="175">
        <f>IF(ISNUMBER('Corrected energy balance step 1'!U100),'Corrected energy balance step 1'!U100,0)</f>
        <v>0</v>
      </c>
      <c r="V100" s="175">
        <f>IF(ISNUMBER('Corrected energy balance step 1'!V100),'Corrected energy balance step 1'!V100,0)</f>
        <v>0</v>
      </c>
      <c r="W100" s="175">
        <f>IF(ISNUMBER('Corrected energy balance step 1'!W100),'Corrected energy balance step 1'!W100,0)</f>
        <v>0</v>
      </c>
      <c r="X100" s="175">
        <f>IF(ISNUMBER('Corrected energy balance step 1'!X100),'Corrected energy balance step 1'!X100,0)</f>
        <v>0</v>
      </c>
      <c r="Y100" s="175">
        <f>IF(ISNUMBER('Corrected energy balance step 1'!Y100),'Corrected energy balance step 1'!Y100,0)</f>
        <v>0</v>
      </c>
      <c r="Z100" s="175">
        <f>IF(ISNUMBER('Corrected energy balance step 1'!Z100),'Corrected energy balance step 1'!Z100,0)</f>
        <v>0</v>
      </c>
      <c r="AA100" s="175">
        <f>IF(ISNUMBER('Corrected energy balance step 1'!AA100),'Corrected energy balance step 1'!AA100,0)</f>
        <v>0</v>
      </c>
      <c r="AB100" s="175">
        <f>IF(ISNUMBER('Corrected energy balance step 1'!AB100),'Corrected energy balance step 1'!AB100,0)</f>
        <v>0</v>
      </c>
      <c r="AC100" s="175">
        <f>IF(ISNUMBER('Corrected energy balance step 1'!AC100),'Corrected energy balance step 1'!AC100,0)</f>
        <v>0</v>
      </c>
      <c r="AD100" s="175">
        <f>IF(ISNUMBER('Corrected energy balance step 1'!AD100),'Corrected energy balance step 1'!AD100,0)</f>
        <v>0</v>
      </c>
      <c r="AE100" s="175">
        <f>IF(ISNUMBER('Corrected energy balance step 1'!AE100),'Corrected energy balance step 1'!AE100,0)</f>
        <v>0</v>
      </c>
      <c r="AF100" s="175">
        <f>IF(ISNUMBER('Corrected energy balance step 1'!AF100),'Corrected energy balance step 1'!AF100,0)</f>
        <v>0</v>
      </c>
      <c r="AG100" s="175">
        <f>IF(ISNUMBER('Corrected energy balance step 1'!AG100),'Corrected energy balance step 1'!AG100,0)</f>
        <v>0</v>
      </c>
      <c r="AH100" s="175">
        <f>IF(ISNUMBER('Corrected energy balance step 1'!AH100),'Corrected energy balance step 1'!AH100,0)</f>
        <v>0</v>
      </c>
      <c r="AI100" s="175">
        <f>IF(ISNUMBER('Corrected energy balance step 1'!AI100),'Corrected energy balance step 1'!AI100,0)</f>
        <v>0</v>
      </c>
      <c r="AJ100" s="175">
        <f>IF(ISNUMBER('Corrected energy balance step 1'!AJ100),'Corrected energy balance step 1'!AJ100,0)</f>
        <v>0</v>
      </c>
      <c r="AK100" s="175">
        <f>IF(ISNUMBER('Corrected energy balance step 1'!AK100),'Corrected energy balance step 1'!AK100,0)</f>
        <v>0</v>
      </c>
      <c r="AL100" s="175">
        <f>IF(ISNUMBER('Corrected energy balance step 1'!AL100),'Corrected energy balance step 1'!AL100,0)</f>
        <v>0</v>
      </c>
      <c r="AM100" s="175">
        <f>IF(ISNUMBER('Corrected energy balance step 1'!AM100),'Corrected energy balance step 1'!AM100,0)</f>
        <v>0</v>
      </c>
      <c r="AN100" s="175">
        <f>IF(ISNUMBER('Corrected energy balance step 1'!AN100),'Corrected energy balance step 1'!AN100,0)</f>
        <v>0</v>
      </c>
      <c r="AO100" s="175">
        <f>IF(ISNUMBER('Corrected energy balance step 1'!AO100),'Corrected energy balance step 1'!AO100,0)</f>
        <v>0</v>
      </c>
      <c r="AP100" s="175">
        <f>IF(ISNUMBER('Corrected energy balance step 1'!AP100),'Corrected energy balance step 1'!AP100,0)</f>
        <v>0</v>
      </c>
      <c r="AQ100" s="175">
        <f>IF(ISNUMBER('Corrected energy balance step 1'!AQ100),'Corrected energy balance step 1'!AQ100,0)</f>
        <v>0</v>
      </c>
      <c r="AR100" s="175">
        <f>IF(ISNUMBER('Corrected energy balance step 1'!AR100),'Corrected energy balance step 1'!AR100,0)</f>
        <v>0</v>
      </c>
      <c r="AS100" s="175">
        <f>IF(ISNUMBER('Corrected energy balance step 1'!AS100),'Corrected energy balance step 1'!AS100,0)</f>
        <v>0</v>
      </c>
      <c r="AT100" s="175">
        <f>IF(ISNUMBER('Corrected energy balance step 1'!AT100),'Corrected energy balance step 1'!AT100,0)</f>
        <v>0</v>
      </c>
      <c r="AU100" s="175">
        <f>IF(ISNUMBER('Corrected energy balance step 1'!AU100),'Corrected energy balance step 1'!AU100,0)</f>
        <v>0</v>
      </c>
      <c r="AV100" s="175">
        <f>IF(ISNUMBER('Corrected energy balance step 1'!AV100),'Corrected energy balance step 1'!AV100,0)</f>
        <v>0</v>
      </c>
      <c r="AW100" s="175">
        <f>IF(ISNUMBER('Corrected energy balance step 1'!AW100),'Corrected energy balance step 1'!AW100,0)</f>
        <v>0</v>
      </c>
      <c r="AX100" s="175">
        <f>IF(ISNUMBER('Corrected energy balance step 1'!AX100),'Corrected energy balance step 1'!AX100,0)</f>
        <v>0</v>
      </c>
      <c r="AY100" s="175">
        <f>IF(ISNUMBER('Corrected energy balance step 1'!AY100),'Corrected energy balance step 1'!AY100,0)</f>
        <v>0</v>
      </c>
      <c r="AZ100" s="175">
        <f>IF(ISNUMBER('Corrected energy balance step 1'!AZ100),'Corrected energy balance step 1'!AZ100,0)</f>
        <v>0</v>
      </c>
      <c r="BA100" s="175">
        <f>IF(ISNUMBER('Corrected energy balance step 1'!BA100),'Corrected energy balance step 1'!BA100,0)</f>
        <v>0</v>
      </c>
      <c r="BB100" s="175">
        <f>IF(ISNUMBER('Corrected energy balance step 1'!BB100),'Corrected energy balance step 1'!BB100,0)</f>
        <v>0</v>
      </c>
      <c r="BC100" s="175">
        <f>IF(ISNUMBER('Corrected energy balance step 1'!BC100),'Corrected energy balance step 1'!BC100,0)</f>
        <v>0</v>
      </c>
      <c r="BD100" s="175">
        <f>IF(ISNUMBER('Corrected energy balance step 1'!BD100),'Corrected energy balance step 1'!BD100,0)</f>
        <v>0</v>
      </c>
      <c r="BE100" s="175">
        <f>IF(ISNUMBER('Corrected energy balance step 1'!BE100),'Corrected energy balance step 1'!BE100,0)</f>
        <v>0</v>
      </c>
      <c r="BF100" s="175">
        <f>IF(ISNUMBER('Corrected energy balance step 1'!BF100),'Corrected energy balance step 1'!BF100,0)</f>
        <v>0</v>
      </c>
      <c r="BG100" s="175">
        <f>IF(ISNUMBER('Corrected energy balance step 1'!BG100),'Corrected energy balance step 1'!BG100,0)</f>
        <v>0</v>
      </c>
      <c r="BH100" s="175">
        <f>IF(ISNUMBER('Corrected energy balance step 1'!BH100),'Corrected energy balance step 1'!BH100,0)</f>
        <v>0</v>
      </c>
      <c r="BI100" s="175">
        <f>IF(ISNUMBER('Corrected energy balance step 1'!BI100),'Corrected energy balance step 1'!BI100,0)</f>
        <v>0</v>
      </c>
      <c r="BJ100" s="175">
        <f>IF(ISNUMBER('Corrected energy balance step 1'!BJ100),'Corrected energy balance step 1'!BJ100,0)</f>
        <v>0</v>
      </c>
      <c r="BK100" s="175">
        <f>IF(ISNUMBER('Corrected energy balance step 1'!BK100),'Corrected energy balance step 1'!BK100,0)</f>
        <v>0</v>
      </c>
      <c r="BL100" s="175">
        <f>IF(ISNUMBER('Corrected energy balance step 1'!BL100),'Corrected energy balance step 1'!BL100,0)</f>
        <v>0</v>
      </c>
      <c r="BM100" s="175">
        <f>IF(ISNUMBER('Corrected energy balance step 1'!BM100),'Corrected energy balance step 1'!BM100,0)</f>
        <v>0</v>
      </c>
      <c r="BN100" s="176">
        <f t="shared" si="67"/>
        <v>0</v>
      </c>
      <c r="BO100" s="177">
        <f>'Corrected energy balance step 1'!BO100</f>
        <v>0</v>
      </c>
    </row>
    <row r="101" spans="2:67" ht="17" thickBot="1">
      <c r="B101" s="38" t="s">
        <v>135</v>
      </c>
      <c r="C101" s="231">
        <f>IF(ISNUMBER('Corrected energy balance step 1'!C101),'Corrected energy balance step 1'!C101,0)</f>
        <v>0</v>
      </c>
      <c r="D101" s="231">
        <f>IF(ISNUMBER('Corrected energy balance step 1'!D101),'Corrected energy balance step 1'!D101,0)</f>
        <v>0</v>
      </c>
      <c r="E101" s="231">
        <f>IF(ISNUMBER('Corrected energy balance step 1'!E101),'Corrected energy balance step 1'!E101,0)</f>
        <v>0</v>
      </c>
      <c r="F101" s="231">
        <f>IF(ISNUMBER('Corrected energy balance step 1'!F101),'Corrected energy balance step 1'!F101,0)</f>
        <v>0</v>
      </c>
      <c r="G101" s="231">
        <f>IF(ISNUMBER('Corrected energy balance step 1'!G101),'Corrected energy balance step 1'!G101,0)</f>
        <v>0</v>
      </c>
      <c r="H101" s="231">
        <f>IF(ISNUMBER('Corrected energy balance step 1'!H101),'Corrected energy balance step 1'!H101,0)</f>
        <v>0</v>
      </c>
      <c r="I101" s="231">
        <f>IF(ISNUMBER('Corrected energy balance step 1'!I101),'Corrected energy balance step 1'!I101,0)</f>
        <v>0</v>
      </c>
      <c r="J101" s="231">
        <f>IF(ISNUMBER('Corrected energy balance step 1'!J101),'Corrected energy balance step 1'!J101,0)</f>
        <v>0</v>
      </c>
      <c r="K101" s="231">
        <f>IF(ISNUMBER('Corrected energy balance step 1'!K101),'Corrected energy balance step 1'!K101,0)</f>
        <v>0</v>
      </c>
      <c r="L101" s="231">
        <f>IF(ISNUMBER('Corrected energy balance step 1'!L101),'Corrected energy balance step 1'!L101,0)</f>
        <v>0</v>
      </c>
      <c r="M101" s="231">
        <f>IF(ISNUMBER('Corrected energy balance step 1'!M101),'Corrected energy balance step 1'!M101,0)</f>
        <v>0</v>
      </c>
      <c r="N101" s="231">
        <f>IF(ISNUMBER('Corrected energy balance step 1'!N101),'Corrected energy balance step 1'!N101,0)</f>
        <v>0</v>
      </c>
      <c r="O101" s="231">
        <f>IF(ISNUMBER('Corrected energy balance step 1'!O101),'Corrected energy balance step 1'!O101,0)</f>
        <v>0</v>
      </c>
      <c r="P101" s="231">
        <f>IF(ISNUMBER('Corrected energy balance step 1'!P101),'Corrected energy balance step 1'!P101,0)</f>
        <v>0</v>
      </c>
      <c r="Q101" s="231">
        <f>IF(ISNUMBER('Corrected energy balance step 1'!Q101),'Corrected energy balance step 1'!Q101,0)</f>
        <v>0</v>
      </c>
      <c r="R101" s="231">
        <f>IF(ISNUMBER('Corrected energy balance step 1'!R101),'Corrected energy balance step 1'!R101,0)</f>
        <v>0</v>
      </c>
      <c r="S101" s="231">
        <f>IF(ISNUMBER('Corrected energy balance step 1'!S101),'Corrected energy balance step 1'!S101,0)</f>
        <v>0</v>
      </c>
      <c r="T101" s="231">
        <f>IF(ISNUMBER('Corrected energy balance step 1'!T101),'Corrected energy balance step 1'!T101,0)</f>
        <v>0</v>
      </c>
      <c r="U101" s="231">
        <f>IF(ISNUMBER('Corrected energy balance step 1'!U101),'Corrected energy balance step 1'!U101,0)</f>
        <v>0</v>
      </c>
      <c r="V101" s="231">
        <f>IF(ISNUMBER('Corrected energy balance step 1'!V101),'Corrected energy balance step 1'!V101,0)</f>
        <v>0</v>
      </c>
      <c r="W101" s="231">
        <f>IF(ISNUMBER('Corrected energy balance step 1'!W101),'Corrected energy balance step 1'!W101,0)</f>
        <v>0</v>
      </c>
      <c r="X101" s="231">
        <f>IF(ISNUMBER('Corrected energy balance step 1'!X101),'Corrected energy balance step 1'!X101,0)</f>
        <v>0</v>
      </c>
      <c r="Y101" s="231">
        <f>IF(ISNUMBER('Corrected energy balance step 1'!Y101),'Corrected energy balance step 1'!Y101,0)</f>
        <v>0</v>
      </c>
      <c r="Z101" s="231">
        <f>IF(ISNUMBER('Corrected energy balance step 1'!Z101),'Corrected energy balance step 1'!Z101,0)</f>
        <v>0</v>
      </c>
      <c r="AA101" s="231">
        <f>IF(ISNUMBER('Corrected energy balance step 1'!AA101),'Corrected energy balance step 1'!AA101,0)</f>
        <v>0</v>
      </c>
      <c r="AB101" s="231">
        <f>IF(ISNUMBER('Corrected energy balance step 1'!AB101),'Corrected energy balance step 1'!AB101,0)</f>
        <v>0</v>
      </c>
      <c r="AC101" s="231">
        <f>IF(ISNUMBER('Corrected energy balance step 1'!AC101),'Corrected energy balance step 1'!AC101,0)</f>
        <v>0</v>
      </c>
      <c r="AD101" s="231">
        <f>IF(ISNUMBER('Corrected energy balance step 1'!AD101),'Corrected energy balance step 1'!AD101,0)</f>
        <v>0</v>
      </c>
      <c r="AE101" s="231">
        <f>IF(ISNUMBER('Corrected energy balance step 1'!AE101),'Corrected energy balance step 1'!AE101,0)</f>
        <v>0</v>
      </c>
      <c r="AF101" s="231">
        <f>IF(ISNUMBER('Corrected energy balance step 1'!AF101),'Corrected energy balance step 1'!AF101,0)</f>
        <v>0</v>
      </c>
      <c r="AG101" s="231">
        <f>IF(ISNUMBER('Corrected energy balance step 1'!AG101),'Corrected energy balance step 1'!AG101,0)</f>
        <v>0</v>
      </c>
      <c r="AH101" s="231">
        <f>IF(ISNUMBER('Corrected energy balance step 1'!AH101),'Corrected energy balance step 1'!AH101,0)</f>
        <v>0</v>
      </c>
      <c r="AI101" s="231">
        <f>IF(ISNUMBER('Corrected energy balance step 1'!AI101),'Corrected energy balance step 1'!AI101,0)</f>
        <v>0</v>
      </c>
      <c r="AJ101" s="231">
        <f>IF(ISNUMBER('Corrected energy balance step 1'!AJ101),'Corrected energy balance step 1'!AJ101,0)</f>
        <v>0</v>
      </c>
      <c r="AK101" s="231">
        <f>IF(ISNUMBER('Corrected energy balance step 1'!AK101),'Corrected energy balance step 1'!AK101,0)</f>
        <v>0</v>
      </c>
      <c r="AL101" s="231">
        <f>IF(ISNUMBER('Corrected energy balance step 1'!AL101),'Corrected energy balance step 1'!AL101,0)</f>
        <v>0</v>
      </c>
      <c r="AM101" s="231">
        <f>IF(ISNUMBER('Corrected energy balance step 1'!AM101),'Corrected energy balance step 1'!AM101,0)</f>
        <v>0</v>
      </c>
      <c r="AN101" s="231">
        <f>IF(ISNUMBER('Corrected energy balance step 1'!AN101),'Corrected energy balance step 1'!AN101,0)</f>
        <v>0</v>
      </c>
      <c r="AO101" s="231">
        <f>IF(ISNUMBER('Corrected energy balance step 1'!AO101),'Corrected energy balance step 1'!AO101,0)</f>
        <v>0</v>
      </c>
      <c r="AP101" s="231">
        <f>IF(ISNUMBER('Corrected energy balance step 1'!AP101),'Corrected energy balance step 1'!AP101,0)</f>
        <v>0</v>
      </c>
      <c r="AQ101" s="231">
        <f>IF(ISNUMBER('Corrected energy balance step 1'!AQ101),'Corrected energy balance step 1'!AQ101,0)</f>
        <v>0</v>
      </c>
      <c r="AR101" s="231">
        <f>IF(ISNUMBER('Corrected energy balance step 1'!AR101),'Corrected energy balance step 1'!AR101,0)</f>
        <v>0</v>
      </c>
      <c r="AS101" s="231">
        <f>IF(ISNUMBER('Corrected energy balance step 1'!AS101),'Corrected energy balance step 1'!AS101,0)</f>
        <v>0</v>
      </c>
      <c r="AT101" s="231">
        <f>IF(ISNUMBER('Corrected energy balance step 1'!AT101),'Corrected energy balance step 1'!AT101,0)</f>
        <v>0</v>
      </c>
      <c r="AU101" s="231">
        <f>IF(ISNUMBER('Corrected energy balance step 1'!AU101),'Corrected energy balance step 1'!AU101,0)</f>
        <v>0</v>
      </c>
      <c r="AV101" s="231">
        <f>IF(ISNUMBER('Corrected energy balance step 1'!AV101),'Corrected energy balance step 1'!AV101,0)</f>
        <v>0</v>
      </c>
      <c r="AW101" s="231">
        <f>IF(ISNUMBER('Corrected energy balance step 1'!AW101),'Corrected energy balance step 1'!AW101,0)</f>
        <v>0</v>
      </c>
      <c r="AX101" s="231">
        <f>IF(ISNUMBER('Corrected energy balance step 1'!AX101),'Corrected energy balance step 1'!AX101,0)</f>
        <v>0</v>
      </c>
      <c r="AY101" s="231">
        <f>IF(ISNUMBER('Corrected energy balance step 1'!AY101),'Corrected energy balance step 1'!AY101,0)</f>
        <v>0</v>
      </c>
      <c r="AZ101" s="231">
        <f>IF(ISNUMBER('Corrected energy balance step 1'!AZ101),'Corrected energy balance step 1'!AZ101,0)</f>
        <v>0</v>
      </c>
      <c r="BA101" s="231">
        <f>IF(ISNUMBER('Corrected energy balance step 1'!BA101),'Corrected energy balance step 1'!BA101,0)</f>
        <v>0</v>
      </c>
      <c r="BB101" s="231">
        <f>IF(ISNUMBER('Corrected energy balance step 1'!BB101),'Corrected energy balance step 1'!BB101,0)</f>
        <v>0</v>
      </c>
      <c r="BC101" s="231">
        <f>IF(ISNUMBER('Corrected energy balance step 1'!BC101),'Corrected energy balance step 1'!BC101,0)</f>
        <v>0</v>
      </c>
      <c r="BD101" s="231">
        <f>IF(ISNUMBER('Corrected energy balance step 1'!BD101),'Corrected energy balance step 1'!BD101,0)</f>
        <v>0</v>
      </c>
      <c r="BE101" s="231">
        <f>IF(ISNUMBER('Corrected energy balance step 1'!BE101),'Corrected energy balance step 1'!BE101,0)</f>
        <v>0</v>
      </c>
      <c r="BF101" s="231">
        <f>IF(ISNUMBER('Corrected energy balance step 1'!BF101),'Corrected energy balance step 1'!BF101,0)</f>
        <v>0</v>
      </c>
      <c r="BG101" s="231">
        <f>IF(ISNUMBER('Corrected energy balance step 1'!BG101),'Corrected energy balance step 1'!BG101,0)</f>
        <v>0</v>
      </c>
      <c r="BH101" s="231">
        <f>IF(ISNUMBER('Corrected energy balance step 1'!BH101),'Corrected energy balance step 1'!BH101,0)</f>
        <v>0</v>
      </c>
      <c r="BI101" s="231">
        <f>IF(ISNUMBER('Corrected energy balance step 1'!BI101),'Corrected energy balance step 1'!BI101,0)</f>
        <v>0</v>
      </c>
      <c r="BJ101" s="231">
        <f>IF(ISNUMBER('Corrected energy balance step 1'!BJ101),'Corrected energy balance step 1'!BJ101,0)</f>
        <v>0</v>
      </c>
      <c r="BK101" s="231">
        <f>IF(ISNUMBER('Corrected energy balance step 1'!BK101),'Corrected energy balance step 1'!BK101,0)</f>
        <v>0</v>
      </c>
      <c r="BL101" s="231">
        <f>IF(ISNUMBER('Corrected energy balance step 1'!BL101),'Corrected energy balance step 1'!BL101,0)</f>
        <v>0</v>
      </c>
      <c r="BM101" s="231">
        <f>IF(ISNUMBER('Corrected energy balance step 1'!BM101),'Corrected energy balance step 1'!BM101,0)</f>
        <v>0</v>
      </c>
      <c r="BN101" s="232">
        <f t="shared" si="67"/>
        <v>0</v>
      </c>
      <c r="BO101" s="185">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F1048529"/>
  <sheetViews>
    <sheetView workbookViewId="0"/>
  </sheetViews>
  <sheetFormatPr baseColWidth="10" defaultRowHeight="16"/>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1">
      <c r="B2" s="22" t="s">
        <v>205</v>
      </c>
    </row>
    <row r="4" spans="2:58">
      <c r="B4" s="3" t="s">
        <v>39</v>
      </c>
      <c r="C4" s="4"/>
      <c r="D4" s="4"/>
      <c r="E4" s="4"/>
      <c r="F4" s="4"/>
      <c r="G4" s="4"/>
      <c r="H4" s="5"/>
    </row>
    <row r="5" spans="2:58">
      <c r="B5" s="16" t="s">
        <v>431</v>
      </c>
      <c r="C5" s="11"/>
      <c r="D5" s="11"/>
      <c r="E5" s="11"/>
      <c r="F5" s="11"/>
      <c r="G5" s="11"/>
      <c r="H5" s="12"/>
    </row>
    <row r="6" spans="2:58" ht="17" thickBot="1"/>
    <row r="7" spans="2:58">
      <c r="B7" s="69" t="s">
        <v>378</v>
      </c>
      <c r="C7" s="156"/>
      <c r="D7" s="89"/>
      <c r="E7" s="89"/>
      <c r="F7" s="89"/>
      <c r="G7" s="89"/>
      <c r="H7" s="89"/>
      <c r="I7" s="251"/>
      <c r="J7" s="89"/>
      <c r="K7" s="89"/>
      <c r="L7" s="89"/>
      <c r="M7" s="89"/>
      <c r="N7" s="89"/>
      <c r="O7" s="89"/>
      <c r="P7" s="89"/>
      <c r="Q7" s="89"/>
      <c r="R7" s="89"/>
      <c r="S7" s="89"/>
      <c r="T7" s="251"/>
      <c r="U7" s="89"/>
      <c r="V7" s="89"/>
      <c r="W7" s="89"/>
      <c r="X7" s="89"/>
      <c r="Y7" s="89"/>
      <c r="Z7" s="89"/>
      <c r="AA7" s="89"/>
      <c r="AB7" s="89"/>
      <c r="AC7" s="89"/>
      <c r="AD7" s="89"/>
      <c r="AE7" s="89"/>
      <c r="AF7" s="89"/>
      <c r="AG7" s="89"/>
      <c r="AH7" s="89"/>
      <c r="AI7" s="89"/>
      <c r="AJ7" s="89"/>
      <c r="AK7" s="89"/>
      <c r="AL7" s="89"/>
      <c r="AM7" s="89"/>
      <c r="AN7" s="89"/>
      <c r="AO7" s="89"/>
      <c r="AP7" s="89"/>
      <c r="AQ7" s="89"/>
      <c r="AR7" s="89"/>
      <c r="AS7" s="251"/>
      <c r="AT7" s="89"/>
      <c r="AU7" s="89"/>
      <c r="AV7" s="251"/>
      <c r="AW7" s="251"/>
      <c r="AX7" s="251"/>
      <c r="AY7" s="251"/>
      <c r="AZ7" s="262"/>
      <c r="BA7" s="251"/>
      <c r="BB7" s="251"/>
      <c r="BC7" s="251"/>
      <c r="BD7" s="251"/>
      <c r="BE7" s="251"/>
      <c r="BF7" s="260"/>
    </row>
    <row r="8" spans="2:58">
      <c r="B8" s="161" t="s">
        <v>51</v>
      </c>
      <c r="C8" s="59" t="s">
        <v>136</v>
      </c>
      <c r="D8" s="48" t="s">
        <v>137</v>
      </c>
      <c r="E8" s="48" t="s">
        <v>138</v>
      </c>
      <c r="F8" s="48" t="s">
        <v>139</v>
      </c>
      <c r="G8" s="48" t="s">
        <v>140</v>
      </c>
      <c r="H8" s="48" t="s">
        <v>141</v>
      </c>
      <c r="I8" s="247" t="s">
        <v>142</v>
      </c>
      <c r="J8" s="48" t="s">
        <v>143</v>
      </c>
      <c r="K8" s="48" t="s">
        <v>144</v>
      </c>
      <c r="L8" s="48" t="s">
        <v>145</v>
      </c>
      <c r="M8" s="48" t="s">
        <v>146</v>
      </c>
      <c r="N8" s="48" t="s">
        <v>147</v>
      </c>
      <c r="O8" s="48" t="s">
        <v>148</v>
      </c>
      <c r="P8" s="48" t="s">
        <v>149</v>
      </c>
      <c r="Q8" s="48" t="s">
        <v>150</v>
      </c>
      <c r="R8" s="48" t="s">
        <v>151</v>
      </c>
      <c r="S8" s="48" t="s">
        <v>152</v>
      </c>
      <c r="T8" s="247" t="s">
        <v>153</v>
      </c>
      <c r="U8" s="48" t="s">
        <v>154</v>
      </c>
      <c r="V8" s="48" t="s">
        <v>155</v>
      </c>
      <c r="W8" s="48" t="s">
        <v>156</v>
      </c>
      <c r="X8" s="48" t="s">
        <v>157</v>
      </c>
      <c r="Y8" s="48" t="s">
        <v>158</v>
      </c>
      <c r="Z8" s="48" t="s">
        <v>159</v>
      </c>
      <c r="AA8" s="48" t="s">
        <v>160</v>
      </c>
      <c r="AB8" s="48" t="s">
        <v>161</v>
      </c>
      <c r="AC8" s="48" t="s">
        <v>162</v>
      </c>
      <c r="AD8" s="48" t="s">
        <v>163</v>
      </c>
      <c r="AE8" s="48" t="s">
        <v>164</v>
      </c>
      <c r="AF8" s="48" t="s">
        <v>165</v>
      </c>
      <c r="AG8" s="48" t="s">
        <v>166</v>
      </c>
      <c r="AH8" s="48" t="s">
        <v>167</v>
      </c>
      <c r="AI8" s="247" t="s">
        <v>168</v>
      </c>
      <c r="AJ8" s="48" t="s">
        <v>169</v>
      </c>
      <c r="AK8" s="48" t="s">
        <v>170</v>
      </c>
      <c r="AL8" s="48" t="s">
        <v>171</v>
      </c>
      <c r="AM8" s="48" t="s">
        <v>172</v>
      </c>
      <c r="AN8" s="48" t="s">
        <v>173</v>
      </c>
      <c r="AO8" s="48" t="s">
        <v>174</v>
      </c>
      <c r="AP8" s="48" t="s">
        <v>175</v>
      </c>
      <c r="AQ8" s="48" t="s">
        <v>176</v>
      </c>
      <c r="AR8" s="48" t="s">
        <v>177</v>
      </c>
      <c r="AS8" s="247" t="s">
        <v>178</v>
      </c>
      <c r="AT8" s="48" t="s">
        <v>179</v>
      </c>
      <c r="AU8" s="48" t="s">
        <v>180</v>
      </c>
      <c r="AV8" s="247" t="s">
        <v>181</v>
      </c>
      <c r="AW8" s="247" t="s">
        <v>182</v>
      </c>
      <c r="AX8" s="247" t="s">
        <v>183</v>
      </c>
      <c r="AY8" s="247" t="s">
        <v>184</v>
      </c>
      <c r="AZ8" s="193" t="s">
        <v>185</v>
      </c>
      <c r="BA8" s="247" t="s">
        <v>186</v>
      </c>
      <c r="BB8" s="252" t="s">
        <v>187</v>
      </c>
      <c r="BC8" s="252" t="s">
        <v>188</v>
      </c>
      <c r="BD8" s="252" t="s">
        <v>189</v>
      </c>
      <c r="BE8" s="252" t="s">
        <v>190</v>
      </c>
      <c r="BF8" s="253" t="s">
        <v>191</v>
      </c>
    </row>
    <row r="9" spans="2:58">
      <c r="B9" s="160" t="s">
        <v>379</v>
      </c>
      <c r="C9" s="239">
        <f>IF(ISNUMBER('Corrected energy balance step 1'!C19),'Corrected energy balance step 1'!C19,0)</f>
        <v>0</v>
      </c>
      <c r="D9" s="30">
        <f>IF(ISNUMBER('Corrected energy balance step 1'!D19),'Corrected energy balance step 1'!D19,0)</f>
        <v>0</v>
      </c>
      <c r="E9" s="30">
        <f>IF(ISNUMBER('Corrected energy balance step 1'!E19),'Corrected energy balance step 1'!E19,0)</f>
        <v>0</v>
      </c>
      <c r="F9" s="30">
        <f>IF(ISNUMBER('Corrected energy balance step 1'!F19),'Corrected energy balance step 1'!F19,0)</f>
        <v>0</v>
      </c>
      <c r="G9" s="30">
        <f>IF(ISNUMBER('Corrected energy balance step 1'!G19),'Corrected energy balance step 1'!G19,0)</f>
        <v>0</v>
      </c>
      <c r="H9" s="30">
        <f>IF(ISNUMBER('Corrected energy balance step 1'!H19),'Corrected energy balance step 1'!H19,0)</f>
        <v>0</v>
      </c>
      <c r="I9" s="248">
        <f>IF(ISNUMBER('Corrected energy balance step 1'!I19),'Corrected energy balance step 1'!I19,0)</f>
        <v>0</v>
      </c>
      <c r="J9" s="30">
        <f>IF(ISNUMBER('Corrected energy balance step 1'!J19),'Corrected energy balance step 1'!J19,0)</f>
        <v>0</v>
      </c>
      <c r="K9" s="30">
        <f>IF(ISNUMBER('Corrected energy balance step 1'!K19),'Corrected energy balance step 1'!K19,0)</f>
        <v>0</v>
      </c>
      <c r="L9" s="30">
        <f>IF(ISNUMBER('Corrected energy balance step 1'!L19),'Corrected energy balance step 1'!L19,0)</f>
        <v>0</v>
      </c>
      <c r="M9" s="30">
        <f>IF(ISNUMBER('Corrected energy balance step 1'!M19),'Corrected energy balance step 1'!M19,0)</f>
        <v>0</v>
      </c>
      <c r="N9" s="30">
        <f>IF(ISNUMBER('Corrected energy balance step 1'!N19),'Corrected energy balance step 1'!N19,0)</f>
        <v>0</v>
      </c>
      <c r="O9" s="30">
        <f>IF(ISNUMBER('Corrected energy balance step 1'!O19),'Corrected energy balance step 1'!O19,0)</f>
        <v>0</v>
      </c>
      <c r="P9" s="30">
        <f>IF(ISNUMBER('Corrected energy balance step 1'!P19),'Corrected energy balance step 1'!P19,0)</f>
        <v>0</v>
      </c>
      <c r="Q9" s="30">
        <f>IF(ISNUMBER('Corrected energy balance step 1'!Q19),'Corrected energy balance step 1'!Q19,0)</f>
        <v>0</v>
      </c>
      <c r="R9" s="30">
        <f>IF(ISNUMBER('Corrected energy balance step 1'!R19),'Corrected energy balance step 1'!R19,0)</f>
        <v>0</v>
      </c>
      <c r="S9" s="30">
        <f>IF(ISNUMBER('Corrected energy balance step 1'!S19),'Corrected energy balance step 1'!S19,0)</f>
        <v>0</v>
      </c>
      <c r="T9" s="248">
        <f>IF(ISNUMBER('Corrected energy balance step 1'!T19),'Corrected energy balance step 1'!T19,0)</f>
        <v>0</v>
      </c>
      <c r="U9" s="30">
        <f>IF(ISNUMBER('Corrected energy balance step 1'!U19),'Corrected energy balance step 1'!U19,0)</f>
        <v>0</v>
      </c>
      <c r="V9" s="30">
        <f>IF(ISNUMBER('Corrected energy balance step 1'!V19),'Corrected energy balance step 1'!V19,0)</f>
        <v>0</v>
      </c>
      <c r="W9" s="30">
        <f>IF(ISNUMBER('Corrected energy balance step 1'!W19),'Corrected energy balance step 1'!W19,0)</f>
        <v>0</v>
      </c>
      <c r="X9" s="30">
        <f>IF(ISNUMBER('Corrected energy balance step 1'!X19),'Corrected energy balance step 1'!X19,0)</f>
        <v>0</v>
      </c>
      <c r="Y9" s="30">
        <f>IF(ISNUMBER('Corrected energy balance step 1'!Y19),'Corrected energy balance step 1'!Y19,0)</f>
        <v>0</v>
      </c>
      <c r="Z9" s="30">
        <f>IF(ISNUMBER('Corrected energy balance step 1'!Z19),'Corrected energy balance step 1'!Z19,0)</f>
        <v>0</v>
      </c>
      <c r="AA9" s="30">
        <f>IF(ISNUMBER('Corrected energy balance step 1'!AA19),'Corrected energy balance step 1'!AA19,0)</f>
        <v>0</v>
      </c>
      <c r="AB9" s="30">
        <f>IF(ISNUMBER('Corrected energy balance step 1'!AB19),'Corrected energy balance step 1'!AB19,0)</f>
        <v>0</v>
      </c>
      <c r="AC9" s="30">
        <f>IF(ISNUMBER('Corrected energy balance step 1'!AC19),'Corrected energy balance step 1'!AC19,0)</f>
        <v>0</v>
      </c>
      <c r="AD9" s="30">
        <f>IF(ISNUMBER('Corrected energy balance step 1'!AD19),'Corrected energy balance step 1'!AD19,0)</f>
        <v>0</v>
      </c>
      <c r="AE9" s="30">
        <f>IF(ISNUMBER('Corrected energy balance step 1'!AE19),'Corrected energy balance step 1'!AE19,0)</f>
        <v>0</v>
      </c>
      <c r="AF9" s="30">
        <f>IF(ISNUMBER('Corrected energy balance step 1'!AF19),'Corrected energy balance step 1'!AF19,0)</f>
        <v>0</v>
      </c>
      <c r="AG9" s="30">
        <f>IF(ISNUMBER('Corrected energy balance step 1'!AG19),'Corrected energy balance step 1'!AG19,0)</f>
        <v>0</v>
      </c>
      <c r="AH9" s="30">
        <f>IF(ISNUMBER('Corrected energy balance step 1'!AH19),'Corrected energy balance step 1'!AH19,0)</f>
        <v>0</v>
      </c>
      <c r="AI9" s="248">
        <f>IF(ISNUMBER('Corrected energy balance step 1'!AI19),'Corrected energy balance step 1'!AI19,0)</f>
        <v>0</v>
      </c>
      <c r="AJ9" s="30">
        <f>IF(ISNUMBER('Corrected energy balance step 1'!AJ19),'Corrected energy balance step 1'!AJ19,0)</f>
        <v>0</v>
      </c>
      <c r="AK9" s="30">
        <f>IF(ISNUMBER('Corrected energy balance step 1'!AK19),'Corrected energy balance step 1'!AK19,0)</f>
        <v>0</v>
      </c>
      <c r="AL9" s="30">
        <f>IF(ISNUMBER('Corrected energy balance step 1'!AL19),'Corrected energy balance step 1'!AL19,0)</f>
        <v>0</v>
      </c>
      <c r="AM9" s="30">
        <f>IF(ISNUMBER('Corrected energy balance step 1'!AM19),'Corrected energy balance step 1'!AM19,0)</f>
        <v>0</v>
      </c>
      <c r="AN9" s="30">
        <f>IF(ISNUMBER('Corrected energy balance step 1'!AN19),'Corrected energy balance step 1'!AN19,0)</f>
        <v>0</v>
      </c>
      <c r="AO9" s="30">
        <f>IF(ISNUMBER('Corrected energy balance step 1'!AO19),'Corrected energy balance step 1'!AO19,0)</f>
        <v>0</v>
      </c>
      <c r="AP9" s="30">
        <f>IF(ISNUMBER('Corrected energy balance step 1'!AP19),'Corrected energy balance step 1'!AP19,0)</f>
        <v>0</v>
      </c>
      <c r="AQ9" s="30">
        <f>IF(ISNUMBER('Corrected energy balance step 1'!AQ19),'Corrected energy balance step 1'!AQ19,0)</f>
        <v>0</v>
      </c>
      <c r="AR9" s="30">
        <f>IF(ISNUMBER('Corrected energy balance step 1'!AR19),'Corrected energy balance step 1'!AR19,0)</f>
        <v>0</v>
      </c>
      <c r="AS9" s="248">
        <f>IF(ISNUMBER('Corrected energy balance step 1'!AS19),'Corrected energy balance step 1'!AS19,0)</f>
        <v>0</v>
      </c>
      <c r="AT9" s="30">
        <f>IF(ISNUMBER('Corrected energy balance step 1'!AT19),'Corrected energy balance step 1'!AT19,0)</f>
        <v>0</v>
      </c>
      <c r="AU9" s="30">
        <f>IF(ISNUMBER('Corrected energy balance step 1'!AU19),'Corrected energy balance step 1'!AU19,0)</f>
        <v>0</v>
      </c>
      <c r="AV9" s="248">
        <f>IF(ISNUMBER('Corrected energy balance step 1'!AV19),'Corrected energy balance step 1'!AV19,0)</f>
        <v>0</v>
      </c>
      <c r="AW9" s="248">
        <f>IF(ISNUMBER('Corrected energy balance step 1'!AW19),'Corrected energy balance step 1'!AW19,0)</f>
        <v>0</v>
      </c>
      <c r="AX9" s="248">
        <f>IF(ISNUMBER('Corrected energy balance step 1'!AX19),'Corrected energy balance step 1'!AX19,0)</f>
        <v>0</v>
      </c>
      <c r="AY9" s="248">
        <f>IF(ISNUMBER('Corrected energy balance step 1'!AY19),'Corrected energy balance step 1'!AY19,0)</f>
        <v>0</v>
      </c>
      <c r="AZ9" s="192">
        <f>IF(ISNUMBER('Corrected energy balance step 1'!AZ19),'Corrected energy balance step 1'!AZ19,0)</f>
        <v>0</v>
      </c>
      <c r="BA9" s="248">
        <f>IF(ISNUMBER('Corrected energy balance step 1'!BA19),'Corrected energy balance step 1'!BA19,0)</f>
        <v>0</v>
      </c>
      <c r="BB9" s="248">
        <f>IF(ISNUMBER('Corrected energy balance step 1'!BB19),'Corrected energy balance step 1'!BB19,0)</f>
        <v>0</v>
      </c>
      <c r="BC9" s="248">
        <f>IF(ISNUMBER('Corrected energy balance step 1'!BC19),'Corrected energy balance step 1'!BC19,0)</f>
        <v>0</v>
      </c>
      <c r="BD9" s="248">
        <f>IF(ISNUMBER('Corrected energy balance step 1'!BD19),'Corrected energy balance step 1'!BD19,0)</f>
        <v>0</v>
      </c>
      <c r="BE9" s="248">
        <f>IF(ISNUMBER('Corrected energy balance step 1'!BE19),'Corrected energy balance step 1'!BE19,0)</f>
        <v>0</v>
      </c>
      <c r="BF9" s="254">
        <f>IF(ISNUMBER('Corrected energy balance step 1'!BF19),'Corrected energy balance step 1'!BF19,0)</f>
        <v>0</v>
      </c>
    </row>
    <row r="10" spans="2:58">
      <c r="B10" s="160" t="s">
        <v>380</v>
      </c>
      <c r="C10" s="59">
        <f>IF(ISNUMBER('Corrected energy balance step 1'!C20),'Corrected energy balance step 1'!C20,0)</f>
        <v>0</v>
      </c>
      <c r="D10" s="30">
        <f>IF(ISNUMBER('Corrected energy balance step 1'!D20),'Corrected energy balance step 1'!D20,0)</f>
        <v>0</v>
      </c>
      <c r="E10" s="30">
        <f>IF(ISNUMBER('Corrected energy balance step 1'!E20),'Corrected energy balance step 1'!E20,0)</f>
        <v>0</v>
      </c>
      <c r="F10" s="30">
        <f>IF(ISNUMBER('Corrected energy balance step 1'!F20),'Corrected energy balance step 1'!F20,0)</f>
        <v>0</v>
      </c>
      <c r="G10" s="30">
        <f>IF(ISNUMBER('Corrected energy balance step 1'!G20),'Corrected energy balance step 1'!G20,0)</f>
        <v>0</v>
      </c>
      <c r="H10" s="30">
        <f>IF(ISNUMBER('Corrected energy balance step 1'!H20),'Corrected energy balance step 1'!H20,0)</f>
        <v>0</v>
      </c>
      <c r="I10" s="248">
        <f>IF(ISNUMBER('Corrected energy balance step 1'!I20),'Corrected energy balance step 1'!I20,0)</f>
        <v>0</v>
      </c>
      <c r="J10" s="30">
        <f>IF(ISNUMBER('Corrected energy balance step 1'!J20),'Corrected energy balance step 1'!J20,0)</f>
        <v>0</v>
      </c>
      <c r="K10" s="30">
        <f>IF(ISNUMBER('Corrected energy balance step 1'!K20),'Corrected energy balance step 1'!K20,0)</f>
        <v>0</v>
      </c>
      <c r="L10" s="30">
        <f>IF(ISNUMBER('Corrected energy balance step 1'!L20),'Corrected energy balance step 1'!L20,0)</f>
        <v>0</v>
      </c>
      <c r="M10" s="30">
        <f>IF(ISNUMBER('Corrected energy balance step 1'!M20),'Corrected energy balance step 1'!M20,0)</f>
        <v>0</v>
      </c>
      <c r="N10" s="30">
        <f>IF(ISNUMBER('Corrected energy balance step 1'!N20),'Corrected energy balance step 1'!N20,0)</f>
        <v>0</v>
      </c>
      <c r="O10" s="30">
        <f>IF(ISNUMBER('Corrected energy balance step 1'!O20),'Corrected energy balance step 1'!O20,0)</f>
        <v>0</v>
      </c>
      <c r="P10" s="30">
        <f>IF(ISNUMBER('Corrected energy balance step 1'!P20),'Corrected energy balance step 1'!P20,0)</f>
        <v>0</v>
      </c>
      <c r="Q10" s="30">
        <f>IF(ISNUMBER('Corrected energy balance step 1'!Q20),'Corrected energy balance step 1'!Q20,0)</f>
        <v>0</v>
      </c>
      <c r="R10" s="30">
        <f>IF(ISNUMBER('Corrected energy balance step 1'!R20),'Corrected energy balance step 1'!R20,0)</f>
        <v>0</v>
      </c>
      <c r="S10" s="30">
        <f>IF(ISNUMBER('Corrected energy balance step 1'!S20),'Corrected energy balance step 1'!S20,0)</f>
        <v>0</v>
      </c>
      <c r="T10" s="248">
        <f>IF(ISNUMBER('Corrected energy balance step 1'!T20),'Corrected energy balance step 1'!T20,0)</f>
        <v>0</v>
      </c>
      <c r="U10" s="30">
        <f>IF(ISNUMBER('Corrected energy balance step 1'!U20),'Corrected energy balance step 1'!U20,0)</f>
        <v>0</v>
      </c>
      <c r="V10" s="30">
        <f>IF(ISNUMBER('Corrected energy balance step 1'!V20),'Corrected energy balance step 1'!V20,0)</f>
        <v>0</v>
      </c>
      <c r="W10" s="30">
        <f>IF(ISNUMBER('Corrected energy balance step 1'!W20),'Corrected energy balance step 1'!W20,0)</f>
        <v>0</v>
      </c>
      <c r="X10" s="30">
        <f>IF(ISNUMBER('Corrected energy balance step 1'!X20),'Corrected energy balance step 1'!X20,0)</f>
        <v>0</v>
      </c>
      <c r="Y10" s="30">
        <f>IF(ISNUMBER('Corrected energy balance step 1'!Y20),'Corrected energy balance step 1'!Y20,0)</f>
        <v>0</v>
      </c>
      <c r="Z10" s="30">
        <f>IF(ISNUMBER('Corrected energy balance step 1'!Z20),'Corrected energy balance step 1'!Z20,0)</f>
        <v>0</v>
      </c>
      <c r="AA10" s="30">
        <f>IF(ISNUMBER('Corrected energy balance step 1'!AA20),'Corrected energy balance step 1'!AA20,0)</f>
        <v>0</v>
      </c>
      <c r="AB10" s="30">
        <f>IF(ISNUMBER('Corrected energy balance step 1'!AB20),'Corrected energy balance step 1'!AB20,0)</f>
        <v>0</v>
      </c>
      <c r="AC10" s="30">
        <f>IF(ISNUMBER('Corrected energy balance step 1'!AC20),'Corrected energy balance step 1'!AC20,0)</f>
        <v>0</v>
      </c>
      <c r="AD10" s="30">
        <f>IF(ISNUMBER('Corrected energy balance step 1'!AD20),'Corrected energy balance step 1'!AD20,0)</f>
        <v>0</v>
      </c>
      <c r="AE10" s="30">
        <f>IF(ISNUMBER('Corrected energy balance step 1'!AE20),'Corrected energy balance step 1'!AE20,0)</f>
        <v>0</v>
      </c>
      <c r="AF10" s="30">
        <f>IF(ISNUMBER('Corrected energy balance step 1'!AF20),'Corrected energy balance step 1'!AF20,0)</f>
        <v>0</v>
      </c>
      <c r="AG10" s="30">
        <f>IF(ISNUMBER('Corrected energy balance step 1'!AG20),'Corrected energy balance step 1'!AG20,0)</f>
        <v>0</v>
      </c>
      <c r="AH10" s="30">
        <f>IF(ISNUMBER('Corrected energy balance step 1'!AH20),'Corrected energy balance step 1'!AH20,0)</f>
        <v>0</v>
      </c>
      <c r="AI10" s="248">
        <f>IF(ISNUMBER('Corrected energy balance step 1'!AI20),'Corrected energy balance step 1'!AI20,0)</f>
        <v>0</v>
      </c>
      <c r="AJ10" s="30">
        <f>IF(ISNUMBER('Corrected energy balance step 1'!AJ20),'Corrected energy balance step 1'!AJ20,0)</f>
        <v>0</v>
      </c>
      <c r="AK10" s="30">
        <f>IF(ISNUMBER('Corrected energy balance step 1'!AK20),'Corrected energy balance step 1'!AK20,0)</f>
        <v>0</v>
      </c>
      <c r="AL10" s="30">
        <f>IF(ISNUMBER('Corrected energy balance step 1'!AL20),'Corrected energy balance step 1'!AL20,0)</f>
        <v>0</v>
      </c>
      <c r="AM10" s="30">
        <f>IF(ISNUMBER('Corrected energy balance step 1'!AM20),'Corrected energy balance step 1'!AM20,0)</f>
        <v>0</v>
      </c>
      <c r="AN10" s="30">
        <f>IF(ISNUMBER('Corrected energy balance step 1'!AN20),'Corrected energy balance step 1'!AN20,0)</f>
        <v>0</v>
      </c>
      <c r="AO10" s="30">
        <f>IF(ISNUMBER('Corrected energy balance step 1'!AO20),'Corrected energy balance step 1'!AO20,0)</f>
        <v>0</v>
      </c>
      <c r="AP10" s="30">
        <f>IF(ISNUMBER('Corrected energy balance step 1'!AP20),'Corrected energy balance step 1'!AP20,0)</f>
        <v>0</v>
      </c>
      <c r="AQ10" s="30">
        <f>IF(ISNUMBER('Corrected energy balance step 1'!AQ20),'Corrected energy balance step 1'!AQ20,0)</f>
        <v>0</v>
      </c>
      <c r="AR10" s="30">
        <f>IF(ISNUMBER('Corrected energy balance step 1'!AR20),'Corrected energy balance step 1'!AR20,0)</f>
        <v>0</v>
      </c>
      <c r="AS10" s="248">
        <f>IF(ISNUMBER('Corrected energy balance step 1'!AS20),'Corrected energy balance step 1'!AS20,0)</f>
        <v>0</v>
      </c>
      <c r="AT10" s="30">
        <f>IF(ISNUMBER('Corrected energy balance step 1'!AT20),'Corrected energy balance step 1'!AT20,0)</f>
        <v>0</v>
      </c>
      <c r="AU10" s="30">
        <f>IF(ISNUMBER('Corrected energy balance step 1'!AU20),'Corrected energy balance step 1'!AU20,0)</f>
        <v>0</v>
      </c>
      <c r="AV10" s="248">
        <f>IF(ISNUMBER('Corrected energy balance step 1'!AV20),'Corrected energy balance step 1'!AV20,0)</f>
        <v>0</v>
      </c>
      <c r="AW10" s="248">
        <f>IF(ISNUMBER('Corrected energy balance step 1'!AW20),'Corrected energy balance step 1'!AW20,0)</f>
        <v>0</v>
      </c>
      <c r="AX10" s="248">
        <f>IF(ISNUMBER('Corrected energy balance step 1'!AX20),'Corrected energy balance step 1'!AX20,0)</f>
        <v>0</v>
      </c>
      <c r="AY10" s="248">
        <f>IF(ISNUMBER('Corrected energy balance step 1'!AY20),'Corrected energy balance step 1'!AY20,0)</f>
        <v>0</v>
      </c>
      <c r="AZ10" s="192">
        <f>IF(ISNUMBER('Corrected energy balance step 1'!AZ20),'Corrected energy balance step 1'!AZ20,0)</f>
        <v>0</v>
      </c>
      <c r="BA10" s="248">
        <f>IF(ISNUMBER('Corrected energy balance step 1'!BA20),'Corrected energy balance step 1'!BA20,0)</f>
        <v>0</v>
      </c>
      <c r="BB10" s="248">
        <f>IF(ISNUMBER('Corrected energy balance step 1'!BB20),'Corrected energy balance step 1'!BB20,0)</f>
        <v>0</v>
      </c>
      <c r="BC10" s="248">
        <f>IF(ISNUMBER('Corrected energy balance step 1'!BC20),'Corrected energy balance step 1'!BC20,0)</f>
        <v>0</v>
      </c>
      <c r="BD10" s="248">
        <f>IF(ISNUMBER('Corrected energy balance step 1'!BD20),'Corrected energy balance step 1'!BD20,0)</f>
        <v>0</v>
      </c>
      <c r="BE10" s="248">
        <f>IF(ISNUMBER('Corrected energy balance step 1'!BE20),'Corrected energy balance step 1'!BE20,0)</f>
        <v>0</v>
      </c>
      <c r="BF10" s="254">
        <f>IF(ISNUMBER('Corrected energy balance step 1'!BF20),'Corrected energy balance step 1'!BF20,0)</f>
        <v>0</v>
      </c>
    </row>
    <row r="11" spans="2:58">
      <c r="B11" s="160" t="s">
        <v>67</v>
      </c>
      <c r="C11" s="219">
        <f t="shared" ref="C11" si="0">IF(SUM($C$9:$H$10,$J$9:$S$10)=0,0,SUM(C9:C10)/SUM($C$9:$H$10,$J$9:$S$10))</f>
        <v>0</v>
      </c>
      <c r="D11" s="220">
        <f t="shared" ref="D11" si="1">IF(SUM($C$9:$H$10,$J$9:$S$10)=0,0,SUM(D9:D10)/SUM($C$9:$H$10,$J$9:$S$10))</f>
        <v>0</v>
      </c>
      <c r="E11" s="220">
        <f t="shared" ref="E11" si="2">IF(SUM($C$9:$H$10,$J$9:$S$10)=0,0,SUM(E9:E10)/SUM($C$9:$H$10,$J$9:$S$10))</f>
        <v>0</v>
      </c>
      <c r="F11" s="220">
        <f t="shared" ref="F11" si="3">IF(SUM($C$9:$H$10,$J$9:$S$10)=0,0,SUM(F9:F10)/SUM($C$9:$H$10,$J$9:$S$10))</f>
        <v>0</v>
      </c>
      <c r="G11" s="220">
        <f t="shared" ref="G11" si="4">IF(SUM($C$9:$H$10,$J$9:$S$10)=0,0,SUM(G9:G10)/SUM($C$9:$H$10,$J$9:$S$10))</f>
        <v>0</v>
      </c>
      <c r="H11" s="220">
        <f t="shared" ref="H11:R11" si="5">IF(SUM($C$9:$H$10,$J$9:$S$10)=0,0,SUM(H9:H10)/SUM($C$9:$H$10,$J$9:$S$10))</f>
        <v>0</v>
      </c>
      <c r="I11" s="249">
        <f>IF(SUM(I9:I10)=0,0,SUM(I9:I10)/SUM(I9:I10))</f>
        <v>0</v>
      </c>
      <c r="J11" s="220">
        <f t="shared" si="5"/>
        <v>0</v>
      </c>
      <c r="K11" s="220">
        <f t="shared" si="5"/>
        <v>0</v>
      </c>
      <c r="L11" s="220">
        <f t="shared" si="5"/>
        <v>0</v>
      </c>
      <c r="M11" s="220">
        <f t="shared" si="5"/>
        <v>0</v>
      </c>
      <c r="N11" s="220">
        <f t="shared" si="5"/>
        <v>0</v>
      </c>
      <c r="O11" s="220">
        <f t="shared" si="5"/>
        <v>0</v>
      </c>
      <c r="P11" s="220">
        <f t="shared" si="5"/>
        <v>0</v>
      </c>
      <c r="Q11" s="220">
        <f t="shared" si="5"/>
        <v>0</v>
      </c>
      <c r="R11" s="220">
        <f t="shared" si="5"/>
        <v>0</v>
      </c>
      <c r="S11" s="220">
        <f>IF(SUM($C$9:$H$10,$J$9:$S$10)=0,0,SUM(S9:S10)/SUM($C$9:$H$10,$J$9:$S$10))</f>
        <v>0</v>
      </c>
      <c r="T11" s="249">
        <f>IF(SUM(T9:T10)=0,0,SUM(T9:T10)/SUM(T9:T10))</f>
        <v>0</v>
      </c>
      <c r="U11" s="220">
        <f t="shared" ref="U11" si="6">IF(SUM($U$9:$AH$10,$AJ$9:$AQ$10)=0,0,SUM(U9:U10)/SUM($U$9:$AH$10,$AJ$9:$AQ$10))</f>
        <v>0</v>
      </c>
      <c r="V11" s="220">
        <f t="shared" ref="V11" si="7">IF(SUM($U$9:$AH$10,$AJ$9:$AQ$10)=0,0,SUM(V9:V10)/SUM($U$9:$AH$10,$AJ$9:$AQ$10))</f>
        <v>0</v>
      </c>
      <c r="W11" s="220">
        <f t="shared" ref="W11" si="8">IF(SUM($U$9:$AH$10,$AJ$9:$AQ$10)=0,0,SUM(W9:W10)/SUM($U$9:$AH$10,$AJ$9:$AQ$10))</f>
        <v>0</v>
      </c>
      <c r="X11" s="220">
        <f t="shared" ref="X11" si="9">IF(SUM($U$9:$AH$10,$AJ$9:$AQ$10)=0,0,SUM(X9:X10)/SUM($U$9:$AH$10,$AJ$9:$AQ$10))</f>
        <v>0</v>
      </c>
      <c r="Y11" s="220">
        <f t="shared" ref="Y11" si="10">IF(SUM($U$9:$AH$10,$AJ$9:$AQ$10)=0,0,SUM(Y9:Y10)/SUM($U$9:$AH$10,$AJ$9:$AQ$10))</f>
        <v>0</v>
      </c>
      <c r="Z11" s="220">
        <f t="shared" ref="Z11" si="11">IF(SUM($U$9:$AH$10,$AJ$9:$AQ$10)=0,0,SUM(Z9:Z10)/SUM($U$9:$AH$10,$AJ$9:$AQ$10))</f>
        <v>0</v>
      </c>
      <c r="AA11" s="220">
        <f t="shared" ref="AA11" si="12">IF(SUM($U$9:$AH$10,$AJ$9:$AQ$10)=0,0,SUM(AA9:AA10)/SUM($U$9:$AH$10,$AJ$9:$AQ$10))</f>
        <v>0</v>
      </c>
      <c r="AB11" s="220">
        <f t="shared" ref="AB11" si="13">IF(SUM($U$9:$AH$10,$AJ$9:$AQ$10)=0,0,SUM(AB9:AB10)/SUM($U$9:$AH$10,$AJ$9:$AQ$10))</f>
        <v>0</v>
      </c>
      <c r="AC11" s="220">
        <f t="shared" ref="AC11" si="14">IF(SUM($U$9:$AH$10,$AJ$9:$AQ$10)=0,0,SUM(AC9:AC10)/SUM($U$9:$AH$10,$AJ$9:$AQ$10))</f>
        <v>0</v>
      </c>
      <c r="AD11" s="220">
        <f t="shared" ref="AD11" si="15">IF(SUM($U$9:$AH$10,$AJ$9:$AQ$10)=0,0,SUM(AD9:AD10)/SUM($U$9:$AH$10,$AJ$9:$AQ$10))</f>
        <v>0</v>
      </c>
      <c r="AE11" s="220">
        <f t="shared" ref="AE11" si="16">IF(SUM($U$9:$AH$10,$AJ$9:$AQ$10)=0,0,SUM(AE9:AE10)/SUM($U$9:$AH$10,$AJ$9:$AQ$10))</f>
        <v>0</v>
      </c>
      <c r="AF11" s="220">
        <f t="shared" ref="AF11" si="17">IF(SUM($U$9:$AH$10,$AJ$9:$AQ$10)=0,0,SUM(AF9:AF10)/SUM($U$9:$AH$10,$AJ$9:$AQ$10))</f>
        <v>0</v>
      </c>
      <c r="AG11" s="220">
        <f t="shared" ref="AG11" si="18">IF(SUM($U$9:$AH$10,$AJ$9:$AQ$10)=0,0,SUM(AG9:AG10)/SUM($U$9:$AH$10,$AJ$9:$AQ$10))</f>
        <v>0</v>
      </c>
      <c r="AH11" s="220">
        <f t="shared" ref="AH11:AP11" si="19">IF(SUM($U$9:$AH$10,$AJ$9:$AQ$10)=0,0,SUM(AH9:AH10)/SUM($U$9:$AH$10,$AJ$9:$AQ$10))</f>
        <v>0</v>
      </c>
      <c r="AI11" s="249">
        <f>IF(SUM($AI$9:$AI$10)=0,0,SUM(AI9:AI10)/SUM($AI$9:$AI$10))</f>
        <v>0</v>
      </c>
      <c r="AJ11" s="220">
        <f t="shared" si="19"/>
        <v>0</v>
      </c>
      <c r="AK11" s="220">
        <f t="shared" si="19"/>
        <v>0</v>
      </c>
      <c r="AL11" s="220">
        <f t="shared" si="19"/>
        <v>0</v>
      </c>
      <c r="AM11" s="220">
        <f t="shared" si="19"/>
        <v>0</v>
      </c>
      <c r="AN11" s="220">
        <f t="shared" si="19"/>
        <v>0</v>
      </c>
      <c r="AO11" s="220">
        <f t="shared" si="19"/>
        <v>0</v>
      </c>
      <c r="AP11" s="220">
        <f t="shared" si="19"/>
        <v>0</v>
      </c>
      <c r="AQ11" s="220">
        <f>IF(SUM($U$9:$AH$10,$AJ$9:$AQ$10)=0,0,SUM(AQ9:AQ10)/SUM($U$9:$AH$10,$AJ$9:$AQ$10))</f>
        <v>0</v>
      </c>
      <c r="AR11" s="220">
        <f>IF(SUM($AR$9:$AR$10,$AT$9:$AT$10)=0,0,SUM(AR9:AR10)/SUM($AR$9:$AR$10,$AT$9:$AT$10))</f>
        <v>0</v>
      </c>
      <c r="AS11" s="249">
        <f>IF(SUM(AS9:AS10)=0,0,SUM(AS9:AS10)/SUM(AS9:AS10))</f>
        <v>0</v>
      </c>
      <c r="AT11" s="220">
        <f>IF(SUM($AR$9:$AR$10,$AT$9:$AT$10)=0,0,SUM(AT9:AT10)/SUM($AR$9:$AR$10,$AT$9:$AT$10))</f>
        <v>0</v>
      </c>
      <c r="AU11" s="220">
        <f>IF(SUM($AZ$9:$AZ$10,$AU$9:$AU$10)=0,0,SUM(AU9:AU10)/SUM($AZ$9:$AZ$10,$AU$9:$AU$10))</f>
        <v>0</v>
      </c>
      <c r="AV11" s="249">
        <f>IF(SUM(AV9:AV10)=0,0,SUM(AV9:AV10)/SUM(AV9:AV10))</f>
        <v>0</v>
      </c>
      <c r="AW11" s="249"/>
      <c r="AX11" s="249"/>
      <c r="AY11" s="249"/>
      <c r="AZ11" s="220">
        <f>IF(SUM($AZ$9:$AZ$10,$AU$9:$AU$10)=0,0,SUM(AZ9:AZ10)/SUM($AZ$9:$AZ$10,$AU$9:$AU$10))</f>
        <v>0</v>
      </c>
      <c r="BA11" s="255"/>
      <c r="BB11" s="255"/>
      <c r="BC11" s="255"/>
      <c r="BD11" s="255"/>
      <c r="BE11" s="255"/>
      <c r="BF11" s="256">
        <f>IF(SUM(BF9:BF10)=0,0,SUM(BF9:BF10)/SUM(BF9:BF10))</f>
        <v>0</v>
      </c>
    </row>
    <row r="12" spans="2:58" ht="17" thickBot="1">
      <c r="B12" s="214"/>
      <c r="C12" s="217"/>
      <c r="D12" s="162"/>
      <c r="E12" s="162"/>
      <c r="F12" s="162"/>
      <c r="G12" s="162"/>
      <c r="H12" s="162"/>
      <c r="I12" s="162"/>
      <c r="J12" s="162"/>
      <c r="K12" s="162"/>
      <c r="L12" s="162"/>
      <c r="M12" s="162"/>
      <c r="N12" s="162"/>
      <c r="O12" s="186"/>
      <c r="P12" s="186"/>
      <c r="Q12" s="186"/>
      <c r="R12" s="186"/>
      <c r="S12" s="218"/>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215"/>
      <c r="AS12" s="215"/>
      <c r="AT12" s="215"/>
      <c r="AU12" s="162"/>
      <c r="AV12" s="162"/>
      <c r="AW12" s="162"/>
      <c r="AX12" s="162"/>
      <c r="AY12" s="162"/>
      <c r="AZ12" s="162"/>
      <c r="BA12" s="216"/>
      <c r="BB12" s="39"/>
      <c r="BC12" s="39"/>
      <c r="BD12" s="39"/>
      <c r="BE12" s="39"/>
      <c r="BF12" s="40"/>
    </row>
    <row r="13" spans="2:58" ht="17" thickBot="1"/>
    <row r="14" spans="2:58">
      <c r="B14" s="69" t="s">
        <v>377</v>
      </c>
      <c r="C14" s="156"/>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71"/>
    </row>
    <row r="15" spans="2:58">
      <c r="B15" s="161" t="s">
        <v>51</v>
      </c>
      <c r="C15" s="59" t="s">
        <v>136</v>
      </c>
      <c r="D15" s="48" t="s">
        <v>137</v>
      </c>
      <c r="E15" s="48" t="s">
        <v>138</v>
      </c>
      <c r="F15" s="48" t="s">
        <v>139</v>
      </c>
      <c r="G15" s="48" t="s">
        <v>140</v>
      </c>
      <c r="H15" s="48" t="s">
        <v>141</v>
      </c>
      <c r="I15" s="247" t="s">
        <v>142</v>
      </c>
      <c r="J15" s="48" t="s">
        <v>143</v>
      </c>
      <c r="K15" s="48" t="s">
        <v>144</v>
      </c>
      <c r="L15" s="48" t="s">
        <v>145</v>
      </c>
      <c r="M15" s="48" t="s">
        <v>146</v>
      </c>
      <c r="N15" s="48" t="s">
        <v>147</v>
      </c>
      <c r="O15" s="48" t="s">
        <v>148</v>
      </c>
      <c r="P15" s="48" t="s">
        <v>149</v>
      </c>
      <c r="Q15" s="48" t="s">
        <v>150</v>
      </c>
      <c r="R15" s="48" t="s">
        <v>151</v>
      </c>
      <c r="S15" s="48" t="s">
        <v>152</v>
      </c>
      <c r="T15" s="247" t="s">
        <v>153</v>
      </c>
      <c r="U15" s="48" t="s">
        <v>154</v>
      </c>
      <c r="V15" s="48" t="s">
        <v>155</v>
      </c>
      <c r="W15" s="48" t="s">
        <v>156</v>
      </c>
      <c r="X15" s="48" t="s">
        <v>157</v>
      </c>
      <c r="Y15" s="48" t="s">
        <v>158</v>
      </c>
      <c r="Z15" s="48" t="s">
        <v>159</v>
      </c>
      <c r="AA15" s="48" t="s">
        <v>160</v>
      </c>
      <c r="AB15" s="48" t="s">
        <v>161</v>
      </c>
      <c r="AC15" s="48" t="s">
        <v>162</v>
      </c>
      <c r="AD15" s="48" t="s">
        <v>163</v>
      </c>
      <c r="AE15" s="48" t="s">
        <v>164</v>
      </c>
      <c r="AF15" s="48" t="s">
        <v>165</v>
      </c>
      <c r="AG15" s="48" t="s">
        <v>166</v>
      </c>
      <c r="AH15" s="48" t="s">
        <v>167</v>
      </c>
      <c r="AI15" s="48" t="s">
        <v>168</v>
      </c>
      <c r="AJ15" s="48" t="s">
        <v>169</v>
      </c>
      <c r="AK15" s="48" t="s">
        <v>170</v>
      </c>
      <c r="AL15" s="48" t="s">
        <v>171</v>
      </c>
      <c r="AM15" s="48" t="s">
        <v>172</v>
      </c>
      <c r="AN15" s="48" t="s">
        <v>173</v>
      </c>
      <c r="AO15" s="48" t="s">
        <v>174</v>
      </c>
      <c r="AP15" s="48" t="s">
        <v>175</v>
      </c>
      <c r="AQ15" s="48" t="s">
        <v>176</v>
      </c>
      <c r="AR15" s="48" t="s">
        <v>177</v>
      </c>
      <c r="AS15" s="247" t="s">
        <v>178</v>
      </c>
      <c r="AT15" s="48" t="s">
        <v>179</v>
      </c>
      <c r="AU15" s="48" t="s">
        <v>180</v>
      </c>
      <c r="AV15" s="247" t="s">
        <v>181</v>
      </c>
      <c r="AW15" s="247" t="s">
        <v>182</v>
      </c>
      <c r="AX15" s="247" t="s">
        <v>183</v>
      </c>
      <c r="AY15" s="247" t="s">
        <v>184</v>
      </c>
      <c r="AZ15" s="193" t="s">
        <v>185</v>
      </c>
      <c r="BA15" s="247" t="s">
        <v>186</v>
      </c>
      <c r="BB15" s="252" t="s">
        <v>187</v>
      </c>
      <c r="BC15" s="252" t="s">
        <v>188</v>
      </c>
      <c r="BD15" s="252" t="s">
        <v>189</v>
      </c>
      <c r="BE15" s="252" t="s">
        <v>190</v>
      </c>
      <c r="BF15" s="253" t="s">
        <v>191</v>
      </c>
    </row>
    <row r="16" spans="2:58">
      <c r="B16" s="160" t="s">
        <v>67</v>
      </c>
      <c r="C16" s="58">
        <f>IF(ISNUMBER('Corrected energy balance step 1'!C23),'Corrected energy balance step 1'!C23,0)</f>
        <v>0</v>
      </c>
      <c r="D16" s="30">
        <f>IF(ISNUMBER('Corrected energy balance step 1'!D23),'Corrected energy balance step 1'!D23,0)</f>
        <v>0</v>
      </c>
      <c r="E16" s="30">
        <f>IF(ISNUMBER('Corrected energy balance step 1'!E23),'Corrected energy balance step 1'!E23,0)</f>
        <v>0</v>
      </c>
      <c r="F16" s="30">
        <f>IF(ISNUMBER('Corrected energy balance step 1'!F23),'Corrected energy balance step 1'!F23,0)</f>
        <v>0</v>
      </c>
      <c r="G16" s="30">
        <f>IF(ISNUMBER('Corrected energy balance step 1'!G23),'Corrected energy balance step 1'!G23,0)</f>
        <v>0</v>
      </c>
      <c r="H16" s="30">
        <f>IF(ISNUMBER('Corrected energy balance step 1'!H23),'Corrected energy balance step 1'!H23,0)</f>
        <v>0</v>
      </c>
      <c r="I16" s="248">
        <f>IF(ISNUMBER('Corrected energy balance step 1'!I23),'Corrected energy balance step 1'!I23,0)</f>
        <v>0</v>
      </c>
      <c r="J16" s="30">
        <f>IF(ISNUMBER('Corrected energy balance step 1'!J23),'Corrected energy balance step 1'!J23,0)</f>
        <v>0</v>
      </c>
      <c r="K16" s="30">
        <f>IF(ISNUMBER('Corrected energy balance step 1'!K23),'Corrected energy balance step 1'!K23,0)</f>
        <v>0</v>
      </c>
      <c r="L16" s="30">
        <f>IF(ISNUMBER('Corrected energy balance step 1'!L23),'Corrected energy balance step 1'!L23,0)</f>
        <v>0</v>
      </c>
      <c r="M16" s="30">
        <f>IF(ISNUMBER('Corrected energy balance step 1'!M23),'Corrected energy balance step 1'!M23,0)</f>
        <v>0</v>
      </c>
      <c r="N16" s="30">
        <f>IF(ISNUMBER('Corrected energy balance step 1'!N23),'Corrected energy balance step 1'!N23,0)</f>
        <v>0</v>
      </c>
      <c r="O16" s="30">
        <f>IF(ISNUMBER('Corrected energy balance step 1'!O23),'Corrected energy balance step 1'!O23,0)</f>
        <v>0</v>
      </c>
      <c r="P16" s="30">
        <f>IF(ISNUMBER('Corrected energy balance step 1'!P23),'Corrected energy balance step 1'!P23,0)</f>
        <v>0</v>
      </c>
      <c r="Q16" s="30">
        <f>IF(ISNUMBER('Corrected energy balance step 1'!Q23),'Corrected energy balance step 1'!Q23,0)</f>
        <v>0</v>
      </c>
      <c r="R16" s="30">
        <f>IF(ISNUMBER('Corrected energy balance step 1'!R23),'Corrected energy balance step 1'!R23,0)</f>
        <v>0</v>
      </c>
      <c r="S16" s="30">
        <f>IF(ISNUMBER('Corrected energy balance step 1'!S23),'Corrected energy balance step 1'!S23,0)</f>
        <v>0</v>
      </c>
      <c r="T16" s="248">
        <f>IF(ISNUMBER('Corrected energy balance step 1'!T23),'Corrected energy balance step 1'!T23,0)</f>
        <v>0</v>
      </c>
      <c r="U16" s="30">
        <f>IF(ISNUMBER('Corrected energy balance step 1'!U23),'Corrected energy balance step 1'!U23,0)</f>
        <v>0</v>
      </c>
      <c r="V16" s="30">
        <f>IF(ISNUMBER('Corrected energy balance step 1'!V23),'Corrected energy balance step 1'!V23,0)</f>
        <v>0</v>
      </c>
      <c r="W16" s="30">
        <f>IF(ISNUMBER('Corrected energy balance step 1'!W23),'Corrected energy balance step 1'!W23,0)</f>
        <v>0</v>
      </c>
      <c r="X16" s="30">
        <f>IF(ISNUMBER('Corrected energy balance step 1'!X23),'Corrected energy balance step 1'!X23,0)</f>
        <v>0</v>
      </c>
      <c r="Y16" s="30">
        <f>IF(ISNUMBER('Corrected energy balance step 1'!Y23),'Corrected energy balance step 1'!Y23,0)</f>
        <v>0</v>
      </c>
      <c r="Z16" s="30">
        <f>IF(ISNUMBER('Corrected energy balance step 1'!Z23),'Corrected energy balance step 1'!Z23,0)</f>
        <v>0</v>
      </c>
      <c r="AA16" s="30">
        <f>IF(ISNUMBER('Corrected energy balance step 1'!AA23),'Corrected energy balance step 1'!AA23,0)</f>
        <v>0</v>
      </c>
      <c r="AB16" s="30">
        <f>IF(ISNUMBER('Corrected energy balance step 1'!AB23),'Corrected energy balance step 1'!AB23,0)</f>
        <v>0</v>
      </c>
      <c r="AC16" s="30">
        <f>IF(ISNUMBER('Corrected energy balance step 1'!AC23),'Corrected energy balance step 1'!AC23,0)</f>
        <v>0</v>
      </c>
      <c r="AD16" s="30">
        <f>IF(ISNUMBER('Corrected energy balance step 1'!AD23),'Corrected energy balance step 1'!AD23,0)</f>
        <v>0</v>
      </c>
      <c r="AE16" s="30">
        <f>IF(ISNUMBER('Corrected energy balance step 1'!AE23),'Corrected energy balance step 1'!AE23,0)</f>
        <v>0</v>
      </c>
      <c r="AF16" s="30">
        <f>IF(ISNUMBER('Corrected energy balance step 1'!AF23),'Corrected energy balance step 1'!AF23,0)</f>
        <v>0</v>
      </c>
      <c r="AG16" s="30">
        <f>IF(ISNUMBER('Corrected energy balance step 1'!AG23),'Corrected energy balance step 1'!AG23,0)</f>
        <v>0</v>
      </c>
      <c r="AH16" s="30">
        <f>IF(ISNUMBER('Corrected energy balance step 1'!AH23),'Corrected energy balance step 1'!AH23,0)</f>
        <v>0</v>
      </c>
      <c r="AI16" s="30">
        <f>IF(ISNUMBER('Corrected energy balance step 1'!AI23),'Corrected energy balance step 1'!AI23,0)</f>
        <v>0</v>
      </c>
      <c r="AJ16" s="30">
        <f>IF(ISNUMBER('Corrected energy balance step 1'!AJ23),'Corrected energy balance step 1'!AJ23,0)</f>
        <v>0</v>
      </c>
      <c r="AK16" s="30">
        <f>IF(ISNUMBER('Corrected energy balance step 1'!AK23),'Corrected energy balance step 1'!AK23,0)</f>
        <v>0</v>
      </c>
      <c r="AL16" s="30">
        <f>IF(ISNUMBER('Corrected energy balance step 1'!AL23),'Corrected energy balance step 1'!AL23,0)</f>
        <v>0</v>
      </c>
      <c r="AM16" s="30">
        <f>IF(ISNUMBER('Corrected energy balance step 1'!AM23),'Corrected energy balance step 1'!AM23,0)</f>
        <v>0</v>
      </c>
      <c r="AN16" s="30">
        <f>IF(ISNUMBER('Corrected energy balance step 1'!AN23),'Corrected energy balance step 1'!AN23,0)</f>
        <v>0</v>
      </c>
      <c r="AO16" s="30">
        <f>IF(ISNUMBER('Corrected energy balance step 1'!AO23),'Corrected energy balance step 1'!AO23,0)</f>
        <v>0</v>
      </c>
      <c r="AP16" s="30">
        <f>IF(ISNUMBER('Corrected energy balance step 1'!AP23),'Corrected energy balance step 1'!AP23,0)</f>
        <v>0</v>
      </c>
      <c r="AQ16" s="30">
        <f>IF(ISNUMBER('Corrected energy balance step 1'!AQ23),'Corrected energy balance step 1'!AQ23,0)</f>
        <v>0</v>
      </c>
      <c r="AR16" s="30">
        <f>IF(ISNUMBER('Corrected energy balance step 1'!AR23),'Corrected energy balance step 1'!AR23,0)</f>
        <v>0</v>
      </c>
      <c r="AS16" s="248">
        <f>IF(ISNUMBER('Corrected energy balance step 1'!AS23),'Corrected energy balance step 1'!AS23,0)</f>
        <v>0</v>
      </c>
      <c r="AT16" s="30">
        <f>IF(ISNUMBER('Corrected energy balance step 1'!AT23),'Corrected energy balance step 1'!AT23,0)</f>
        <v>0</v>
      </c>
      <c r="AU16" s="30">
        <f>IF(ISNUMBER('Corrected energy balance step 1'!AU23),'Corrected energy balance step 1'!AU23,0)</f>
        <v>0</v>
      </c>
      <c r="AV16" s="248">
        <f>IF(ISNUMBER('Corrected energy balance step 1'!AV23),'Corrected energy balance step 1'!AV23,0)</f>
        <v>0</v>
      </c>
      <c r="AW16" s="248">
        <f>IF(ISNUMBER('Corrected energy balance step 1'!AW23),'Corrected energy balance step 1'!AW23,0)</f>
        <v>0</v>
      </c>
      <c r="AX16" s="248">
        <f>IF(ISNUMBER('Corrected energy balance step 1'!AX23),'Corrected energy balance step 1'!AX23,0)</f>
        <v>0</v>
      </c>
      <c r="AY16" s="248">
        <f>IF(ISNUMBER('Corrected energy balance step 1'!AY23),'Corrected energy balance step 1'!AY23,0)</f>
        <v>0</v>
      </c>
      <c r="AZ16" s="192">
        <f>IF(ISNUMBER('Corrected energy balance step 1'!AZ23),'Corrected energy balance step 1'!AZ23,0)</f>
        <v>0</v>
      </c>
      <c r="BA16" s="248">
        <f>IF(ISNUMBER('Corrected energy balance step 1'!BA23),'Corrected energy balance step 1'!BA23,0)</f>
        <v>0</v>
      </c>
      <c r="BB16" s="248">
        <f>IF(ISNUMBER('Corrected energy balance step 1'!BB23),'Corrected energy balance step 1'!BB23,0)</f>
        <v>0</v>
      </c>
      <c r="BC16" s="248">
        <f>IF(ISNUMBER('Corrected energy balance step 1'!BC23),'Corrected energy balance step 1'!BC23,0)</f>
        <v>0</v>
      </c>
      <c r="BD16" s="248">
        <f>IF(ISNUMBER('Corrected energy balance step 1'!BD23),'Corrected energy balance step 1'!BD23,0)</f>
        <v>0</v>
      </c>
      <c r="BE16" s="248">
        <f>IF(ISNUMBER('Corrected energy balance step 1'!BE23),'Corrected energy balance step 1'!BE23,0)</f>
        <v>0</v>
      </c>
      <c r="BF16" s="254">
        <f>IF(ISNUMBER('Corrected energy balance step 1'!BF23),'Corrected energy balance step 1'!BF23,0)</f>
        <v>0</v>
      </c>
    </row>
    <row r="17" spans="2:58">
      <c r="B17" s="160" t="s">
        <v>68</v>
      </c>
      <c r="C17" s="58">
        <f>IF(ISNUMBER('Corrected energy balance step 1'!C24),'Corrected energy balance step 1'!C24,0)</f>
        <v>0</v>
      </c>
      <c r="D17" s="30">
        <f>IF(ISNUMBER('Corrected energy balance step 1'!D24),'Corrected energy balance step 1'!D24,0)</f>
        <v>0</v>
      </c>
      <c r="E17" s="30">
        <f>IF(ISNUMBER('Corrected energy balance step 1'!E24),'Corrected energy balance step 1'!E24,0)</f>
        <v>0</v>
      </c>
      <c r="F17" s="30">
        <f>IF(ISNUMBER('Corrected energy balance step 1'!F24),'Corrected energy balance step 1'!F24,0)</f>
        <v>0</v>
      </c>
      <c r="G17" s="30">
        <f>IF(ISNUMBER('Corrected energy balance step 1'!G24),'Corrected energy balance step 1'!G24,0)</f>
        <v>0</v>
      </c>
      <c r="H17" s="30">
        <f>IF(ISNUMBER('Corrected energy balance step 1'!H24),'Corrected energy balance step 1'!H24,0)</f>
        <v>0</v>
      </c>
      <c r="I17" s="248">
        <f>IF(ISNUMBER('Corrected energy balance step 1'!I24),'Corrected energy balance step 1'!I24,0)</f>
        <v>0</v>
      </c>
      <c r="J17" s="30">
        <f>IF(ISNUMBER('Corrected energy balance step 1'!J24),'Corrected energy balance step 1'!J24,0)</f>
        <v>0</v>
      </c>
      <c r="K17" s="30">
        <f>IF(ISNUMBER('Corrected energy balance step 1'!K24),'Corrected energy balance step 1'!K24,0)</f>
        <v>0</v>
      </c>
      <c r="L17" s="30">
        <f>IF(ISNUMBER('Corrected energy balance step 1'!L24),'Corrected energy balance step 1'!L24,0)</f>
        <v>0</v>
      </c>
      <c r="M17" s="30">
        <f>IF(ISNUMBER('Corrected energy balance step 1'!M24),'Corrected energy balance step 1'!M24,0)</f>
        <v>0</v>
      </c>
      <c r="N17" s="30">
        <f>IF(ISNUMBER('Corrected energy balance step 1'!N24),'Corrected energy balance step 1'!N24,0)</f>
        <v>0</v>
      </c>
      <c r="O17" s="30">
        <f>IF(ISNUMBER('Corrected energy balance step 1'!O24),'Corrected energy balance step 1'!O24,0)</f>
        <v>0</v>
      </c>
      <c r="P17" s="30">
        <f>IF(ISNUMBER('Corrected energy balance step 1'!P24),'Corrected energy balance step 1'!P24,0)</f>
        <v>0</v>
      </c>
      <c r="Q17" s="30">
        <f>IF(ISNUMBER('Corrected energy balance step 1'!Q24),'Corrected energy balance step 1'!Q24,0)</f>
        <v>0</v>
      </c>
      <c r="R17" s="30">
        <f>IF(ISNUMBER('Corrected energy balance step 1'!R24),'Corrected energy balance step 1'!R24,0)</f>
        <v>0</v>
      </c>
      <c r="S17" s="30">
        <f>IF(ISNUMBER('Corrected energy balance step 1'!S24),'Corrected energy balance step 1'!S24,0)</f>
        <v>0</v>
      </c>
      <c r="T17" s="248">
        <f>IF(ISNUMBER('Corrected energy balance step 1'!T24),'Corrected energy balance step 1'!T24,0)</f>
        <v>0</v>
      </c>
      <c r="U17" s="30">
        <f>IF(ISNUMBER('Corrected energy balance step 1'!U24),'Corrected energy balance step 1'!U24,0)</f>
        <v>0</v>
      </c>
      <c r="V17" s="30">
        <f>IF(ISNUMBER('Corrected energy balance step 1'!V24),'Corrected energy balance step 1'!V24,0)</f>
        <v>0</v>
      </c>
      <c r="W17" s="30">
        <f>IF(ISNUMBER('Corrected energy balance step 1'!W24),'Corrected energy balance step 1'!W24,0)</f>
        <v>0</v>
      </c>
      <c r="X17" s="30">
        <f>IF(ISNUMBER('Corrected energy balance step 1'!X24),'Corrected energy balance step 1'!X24,0)</f>
        <v>0</v>
      </c>
      <c r="Y17" s="30">
        <f>IF(ISNUMBER('Corrected energy balance step 1'!Y24),'Corrected energy balance step 1'!Y24,0)</f>
        <v>0</v>
      </c>
      <c r="Z17" s="30">
        <f>IF(ISNUMBER('Corrected energy balance step 1'!Z24),'Corrected energy balance step 1'!Z24,0)</f>
        <v>0</v>
      </c>
      <c r="AA17" s="30">
        <f>IF(ISNUMBER('Corrected energy balance step 1'!AA24),'Corrected energy balance step 1'!AA24,0)</f>
        <v>0</v>
      </c>
      <c r="AB17" s="30">
        <f>IF(ISNUMBER('Corrected energy balance step 1'!AB24),'Corrected energy balance step 1'!AB24,0)</f>
        <v>0</v>
      </c>
      <c r="AC17" s="30">
        <f>IF(ISNUMBER('Corrected energy balance step 1'!AC24),'Corrected energy balance step 1'!AC24,0)</f>
        <v>0</v>
      </c>
      <c r="AD17" s="30">
        <f>IF(ISNUMBER('Corrected energy balance step 1'!AD24),'Corrected energy balance step 1'!AD24,0)</f>
        <v>0</v>
      </c>
      <c r="AE17" s="30">
        <f>IF(ISNUMBER('Corrected energy balance step 1'!AE24),'Corrected energy balance step 1'!AE24,0)</f>
        <v>0</v>
      </c>
      <c r="AF17" s="30">
        <f>IF(ISNUMBER('Corrected energy balance step 1'!AF24),'Corrected energy balance step 1'!AF24,0)</f>
        <v>0</v>
      </c>
      <c r="AG17" s="30">
        <f>IF(ISNUMBER('Corrected energy balance step 1'!AG24),'Corrected energy balance step 1'!AG24,0)</f>
        <v>0</v>
      </c>
      <c r="AH17" s="30">
        <f>IF(ISNUMBER('Corrected energy balance step 1'!AH24),'Corrected energy balance step 1'!AH24,0)</f>
        <v>0</v>
      </c>
      <c r="AI17" s="30">
        <f>IF(ISNUMBER('Corrected energy balance step 1'!AI24),'Corrected energy balance step 1'!AI24,0)</f>
        <v>0</v>
      </c>
      <c r="AJ17" s="30">
        <f>IF(ISNUMBER('Corrected energy balance step 1'!AJ24),'Corrected energy balance step 1'!AJ24,0)</f>
        <v>0</v>
      </c>
      <c r="AK17" s="30">
        <f>IF(ISNUMBER('Corrected energy balance step 1'!AK24),'Corrected energy balance step 1'!AK24,0)</f>
        <v>0</v>
      </c>
      <c r="AL17" s="30">
        <f>IF(ISNUMBER('Corrected energy balance step 1'!AL24),'Corrected energy balance step 1'!AL24,0)</f>
        <v>0</v>
      </c>
      <c r="AM17" s="30">
        <f>IF(ISNUMBER('Corrected energy balance step 1'!AM24),'Corrected energy balance step 1'!AM24,0)</f>
        <v>0</v>
      </c>
      <c r="AN17" s="30">
        <f>IF(ISNUMBER('Corrected energy balance step 1'!AN24),'Corrected energy balance step 1'!AN24,0)</f>
        <v>0</v>
      </c>
      <c r="AO17" s="30">
        <f>IF(ISNUMBER('Corrected energy balance step 1'!AO24),'Corrected energy balance step 1'!AO24,0)</f>
        <v>0</v>
      </c>
      <c r="AP17" s="30">
        <f>IF(ISNUMBER('Corrected energy balance step 1'!AP24),'Corrected energy balance step 1'!AP24,0)</f>
        <v>0</v>
      </c>
      <c r="AQ17" s="30">
        <f>IF(ISNUMBER('Corrected energy balance step 1'!AQ24),'Corrected energy balance step 1'!AQ24,0)</f>
        <v>0</v>
      </c>
      <c r="AR17" s="30">
        <f>IF(ISNUMBER('Corrected energy balance step 1'!AR24),'Corrected energy balance step 1'!AR24,0)</f>
        <v>0</v>
      </c>
      <c r="AS17" s="248">
        <f>IF(ISNUMBER('Corrected energy balance step 1'!AS24),'Corrected energy balance step 1'!AS24,0)</f>
        <v>0</v>
      </c>
      <c r="AT17" s="30">
        <f>IF(ISNUMBER('Corrected energy balance step 1'!AT24),'Corrected energy balance step 1'!AT24,0)</f>
        <v>0</v>
      </c>
      <c r="AU17" s="30">
        <f>IF(ISNUMBER('Corrected energy balance step 1'!AU24),'Corrected energy balance step 1'!AU24,0)</f>
        <v>0</v>
      </c>
      <c r="AV17" s="248">
        <f>IF(ISNUMBER('Corrected energy balance step 1'!AV24),'Corrected energy balance step 1'!AV24,0)</f>
        <v>0</v>
      </c>
      <c r="AW17" s="248">
        <f>IF(ISNUMBER('Corrected energy balance step 1'!AW24),'Corrected energy balance step 1'!AW24,0)</f>
        <v>0</v>
      </c>
      <c r="AX17" s="248">
        <f>IF(ISNUMBER('Corrected energy balance step 1'!AX24),'Corrected energy balance step 1'!AX24,0)</f>
        <v>0</v>
      </c>
      <c r="AY17" s="248">
        <f>IF(ISNUMBER('Corrected energy balance step 1'!AY24),'Corrected energy balance step 1'!AY24,0)</f>
        <v>0</v>
      </c>
      <c r="AZ17" s="192">
        <f>IF(ISNUMBER('Corrected energy balance step 1'!AZ24),'Corrected energy balance step 1'!AZ24,0)</f>
        <v>0</v>
      </c>
      <c r="BA17" s="248">
        <f>IF(ISNUMBER('Corrected energy balance step 1'!BA24),'Corrected energy balance step 1'!BA24,0)</f>
        <v>0</v>
      </c>
      <c r="BB17" s="248">
        <f>IF(ISNUMBER('Corrected energy balance step 1'!BB24),'Corrected energy balance step 1'!BB24,0)</f>
        <v>0</v>
      </c>
      <c r="BC17" s="248">
        <f>IF(ISNUMBER('Corrected energy balance step 1'!BC24),'Corrected energy balance step 1'!BC24,0)</f>
        <v>0</v>
      </c>
      <c r="BD17" s="248">
        <f>IF(ISNUMBER('Corrected energy balance step 1'!BD24),'Corrected energy balance step 1'!BD24,0)</f>
        <v>0</v>
      </c>
      <c r="BE17" s="248">
        <f>IF(ISNUMBER('Corrected energy balance step 1'!BE24),'Corrected energy balance step 1'!BE24,0)</f>
        <v>0</v>
      </c>
      <c r="BF17" s="254">
        <f>IF(ISNUMBER('Corrected energy balance step 1'!BF24),'Corrected energy balance step 1'!BF24,0)</f>
        <v>0</v>
      </c>
    </row>
    <row r="18" spans="2:58">
      <c r="B18" s="160" t="s">
        <v>67</v>
      </c>
      <c r="C18" s="219">
        <f t="shared" ref="C18:H18" si="20">IF(SUM($C$16:$H$17,$J$16:$S$17)=0,0,SUM(C16:C17)/SUM($C$16:$H$17,$J$16:$S$17))</f>
        <v>0</v>
      </c>
      <c r="D18" s="220">
        <f t="shared" si="20"/>
        <v>0</v>
      </c>
      <c r="E18" s="220">
        <f t="shared" si="20"/>
        <v>0</v>
      </c>
      <c r="F18" s="220">
        <f t="shared" si="20"/>
        <v>0</v>
      </c>
      <c r="G18" s="220">
        <f t="shared" si="20"/>
        <v>0</v>
      </c>
      <c r="H18" s="220">
        <f t="shared" si="20"/>
        <v>0</v>
      </c>
      <c r="I18" s="249">
        <f>IF(SUM(I16:I17)=0,0,SUM(I16:I17)/SUM(I16:I17))</f>
        <v>0</v>
      </c>
      <c r="J18" s="220">
        <f t="shared" ref="J18:S18" si="21">IF(SUM($C$16:$H$17,$J$16:$S$17)=0,0,SUM(J16:J17)/SUM($C$16:$H$17,$J$16:$S$17))</f>
        <v>0</v>
      </c>
      <c r="K18" s="220">
        <f t="shared" si="21"/>
        <v>0</v>
      </c>
      <c r="L18" s="220">
        <f t="shared" si="21"/>
        <v>0</v>
      </c>
      <c r="M18" s="220">
        <f t="shared" si="21"/>
        <v>0</v>
      </c>
      <c r="N18" s="220">
        <f t="shared" si="21"/>
        <v>0</v>
      </c>
      <c r="O18" s="220">
        <f t="shared" si="21"/>
        <v>0</v>
      </c>
      <c r="P18" s="220">
        <f t="shared" si="21"/>
        <v>0</v>
      </c>
      <c r="Q18" s="220">
        <f t="shared" si="21"/>
        <v>0</v>
      </c>
      <c r="R18" s="220">
        <f t="shared" si="21"/>
        <v>0</v>
      </c>
      <c r="S18" s="220">
        <f t="shared" si="21"/>
        <v>0</v>
      </c>
      <c r="T18" s="249">
        <f>IF(SUM(T16:T17)=0,0,SUM(T16:T17)/SUM(T16:T17))</f>
        <v>0</v>
      </c>
      <c r="U18" s="220">
        <f t="shared" ref="U18:AQ18" si="22">IF(SUM($U$16:$AQ$17)=0,0,SUM(U16:U17)/SUM($U$16:$AQ$17))</f>
        <v>0</v>
      </c>
      <c r="V18" s="220">
        <f t="shared" si="22"/>
        <v>0</v>
      </c>
      <c r="W18" s="220">
        <f t="shared" si="22"/>
        <v>0</v>
      </c>
      <c r="X18" s="220">
        <f t="shared" si="22"/>
        <v>0</v>
      </c>
      <c r="Y18" s="220">
        <f t="shared" si="22"/>
        <v>0</v>
      </c>
      <c r="Z18" s="220">
        <f t="shared" si="22"/>
        <v>0</v>
      </c>
      <c r="AA18" s="220">
        <f t="shared" si="22"/>
        <v>0</v>
      </c>
      <c r="AB18" s="220">
        <f t="shared" si="22"/>
        <v>0</v>
      </c>
      <c r="AC18" s="220">
        <f t="shared" si="22"/>
        <v>0</v>
      </c>
      <c r="AD18" s="220">
        <f t="shared" si="22"/>
        <v>0</v>
      </c>
      <c r="AE18" s="220">
        <f t="shared" si="22"/>
        <v>0</v>
      </c>
      <c r="AF18" s="220">
        <f t="shared" si="22"/>
        <v>0</v>
      </c>
      <c r="AG18" s="220">
        <f t="shared" si="22"/>
        <v>0</v>
      </c>
      <c r="AH18" s="220">
        <f t="shared" si="22"/>
        <v>0</v>
      </c>
      <c r="AI18" s="220">
        <f t="shared" si="22"/>
        <v>0</v>
      </c>
      <c r="AJ18" s="220">
        <f t="shared" si="22"/>
        <v>0</v>
      </c>
      <c r="AK18" s="220">
        <f t="shared" si="22"/>
        <v>0</v>
      </c>
      <c r="AL18" s="220">
        <f t="shared" si="22"/>
        <v>0</v>
      </c>
      <c r="AM18" s="220">
        <f t="shared" si="22"/>
        <v>0</v>
      </c>
      <c r="AN18" s="220">
        <f t="shared" si="22"/>
        <v>0</v>
      </c>
      <c r="AO18" s="220">
        <f t="shared" si="22"/>
        <v>0</v>
      </c>
      <c r="AP18" s="220">
        <f t="shared" si="22"/>
        <v>0</v>
      </c>
      <c r="AQ18" s="220">
        <f t="shared" si="22"/>
        <v>0</v>
      </c>
      <c r="AR18" s="220">
        <f>IF(SUM($AR$16:$AR$17,$AT$16:$AT$17)=0,0,SUM(AR16:AR17)/SUM($AR$16:$AR$17,$AT$16:$AT$17))</f>
        <v>0</v>
      </c>
      <c r="AS18" s="249">
        <f>IF(SUM(AS16:AS17)=0,0,SUM(AS16:AS17)/SUM(AS16:AS17))</f>
        <v>0</v>
      </c>
      <c r="AT18" s="220">
        <f>IF(SUM($AR$16:$AR$17,$AT$16:$AT$17)=0,0,SUM(AT16:AT17)/SUM($AR$16:$AR$17,$AT$16:$AT$17))</f>
        <v>0</v>
      </c>
      <c r="AU18" s="220">
        <f>IF(SUM($AZ$16:$AZ$17,$AU$16:$AU$17)=0,0,SUM(AU16:AU17)/SUM($AZ$16:$AZ$17,$AU$16:$AU$17))</f>
        <v>0</v>
      </c>
      <c r="AV18" s="249">
        <f>IF(SUM(AV16:AV17)=0,0,SUM(AV16:AV17)/SUM(AV16:AV17))</f>
        <v>0</v>
      </c>
      <c r="AW18" s="249"/>
      <c r="AX18" s="249"/>
      <c r="AY18" s="249"/>
      <c r="AZ18" s="220">
        <f>IF(SUM($AZ$16:$AZ$17,$AU$16:$AU$17)=0,0,SUM(AZ16:AZ17)/SUM($AZ$16:$AZ$17,$AU$16:$AU$17))</f>
        <v>0</v>
      </c>
      <c r="BA18" s="255"/>
      <c r="BB18" s="255"/>
      <c r="BC18" s="255"/>
      <c r="BD18" s="255"/>
      <c r="BE18" s="255"/>
      <c r="BF18" s="256">
        <f>IF(SUM(BF16:BF17)=0,0,SUM(BF16:BF17)/SUM(BF16:BF17))</f>
        <v>0</v>
      </c>
    </row>
    <row r="19" spans="2:58" ht="17" thickBot="1">
      <c r="B19" s="214"/>
      <c r="C19" s="217"/>
      <c r="D19" s="162"/>
      <c r="E19" s="162"/>
      <c r="F19" s="162"/>
      <c r="G19" s="162"/>
      <c r="H19" s="162"/>
      <c r="I19" s="250"/>
      <c r="J19" s="162"/>
      <c r="K19" s="162"/>
      <c r="L19" s="162"/>
      <c r="M19" s="162"/>
      <c r="N19" s="162"/>
      <c r="O19" s="186"/>
      <c r="P19" s="186"/>
      <c r="Q19" s="186"/>
      <c r="R19" s="186"/>
      <c r="S19" s="218"/>
      <c r="T19" s="250"/>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215"/>
      <c r="AS19" s="250"/>
      <c r="AT19" s="215"/>
      <c r="AU19" s="162"/>
      <c r="AV19" s="250"/>
      <c r="AW19" s="250"/>
      <c r="AX19" s="250"/>
      <c r="AY19" s="250"/>
      <c r="AZ19" s="186"/>
      <c r="BA19" s="257"/>
      <c r="BB19" s="258"/>
      <c r="BC19" s="258"/>
      <c r="BD19" s="258"/>
      <c r="BE19" s="258"/>
      <c r="BF19" s="259"/>
    </row>
    <row r="1048529" spans="50:50">
      <c r="AX1048529" s="51" t="s">
        <v>230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L137"/>
  <sheetViews>
    <sheetView topLeftCell="A4" workbookViewId="0"/>
  </sheetViews>
  <sheetFormatPr baseColWidth="10" defaultRowHeight="16"/>
  <cols>
    <col min="1" max="1" width="10.83203125" style="2"/>
    <col min="2" max="2" width="21.5" style="2" customWidth="1"/>
    <col min="3" max="10" width="19" style="2" customWidth="1"/>
    <col min="11" max="11" width="3.83203125" style="2" customWidth="1"/>
    <col min="12" max="12" width="39.1640625" style="2" bestFit="1" customWidth="1"/>
    <col min="13" max="16384" width="10.83203125" style="2"/>
  </cols>
  <sheetData>
    <row r="2" spans="2:12" ht="21">
      <c r="B2" s="22" t="s">
        <v>324</v>
      </c>
    </row>
    <row r="4" spans="2:12">
      <c r="B4" s="3" t="s">
        <v>39</v>
      </c>
      <c r="C4" s="4"/>
      <c r="D4" s="4"/>
      <c r="E4" s="5"/>
    </row>
    <row r="5" spans="2:12" ht="46" customHeight="1">
      <c r="B5" s="631" t="s">
        <v>477</v>
      </c>
      <c r="C5" s="632"/>
      <c r="D5" s="632"/>
      <c r="E5" s="633"/>
    </row>
    <row r="6" spans="2:12" ht="17" thickBot="1"/>
    <row r="7" spans="2:12">
      <c r="B7" s="69" t="s">
        <v>212</v>
      </c>
      <c r="C7" s="89"/>
      <c r="D7" s="89"/>
      <c r="E7" s="89"/>
      <c r="F7" s="89"/>
      <c r="G7" s="89"/>
      <c r="H7" s="89"/>
      <c r="I7" s="89"/>
      <c r="J7" s="89"/>
      <c r="K7" s="89"/>
      <c r="L7" s="71"/>
    </row>
    <row r="8" spans="2:12">
      <c r="B8" s="72"/>
      <c r="C8" s="9"/>
      <c r="D8" s="9"/>
      <c r="E8" s="9"/>
      <c r="F8" s="9"/>
      <c r="G8" s="9"/>
      <c r="H8" s="9"/>
      <c r="I8" s="9"/>
      <c r="J8" s="9"/>
      <c r="K8" s="9"/>
      <c r="L8" s="73"/>
    </row>
    <row r="9" spans="2:12" ht="34">
      <c r="B9" s="98" t="s">
        <v>40</v>
      </c>
      <c r="C9" s="66" t="s">
        <v>41</v>
      </c>
      <c r="D9" s="502" t="s">
        <v>637</v>
      </c>
      <c r="E9" s="502" t="s">
        <v>638</v>
      </c>
      <c r="F9" s="503"/>
      <c r="G9" s="503"/>
      <c r="H9" s="502"/>
      <c r="I9" s="503"/>
      <c r="J9" s="504"/>
      <c r="K9" s="502"/>
      <c r="L9" s="505" t="s">
        <v>19</v>
      </c>
    </row>
    <row r="10" spans="2:12">
      <c r="B10" s="125" t="s">
        <v>324</v>
      </c>
      <c r="C10" s="55"/>
      <c r="D10" s="30"/>
      <c r="E10" s="30"/>
      <c r="F10" s="9"/>
      <c r="G10" s="9"/>
      <c r="H10" s="9"/>
      <c r="I10" s="9"/>
      <c r="J10" s="8"/>
      <c r="K10" s="9"/>
      <c r="L10" s="73"/>
    </row>
    <row r="11" spans="2:12">
      <c r="B11" s="125"/>
      <c r="C11" s="55" t="s">
        <v>42</v>
      </c>
      <c r="D11" s="349">
        <f>'Fuel aggregation PP'!D54</f>
        <v>0</v>
      </c>
      <c r="E11" s="349"/>
      <c r="F11" s="9"/>
      <c r="G11" s="9"/>
      <c r="H11" s="9"/>
      <c r="I11" s="9"/>
      <c r="J11" s="8"/>
      <c r="K11" s="9"/>
      <c r="L11" s="73" t="s">
        <v>696</v>
      </c>
    </row>
    <row r="12" spans="2:12">
      <c r="B12" s="125"/>
      <c r="C12" s="55" t="s">
        <v>142</v>
      </c>
      <c r="D12" s="349">
        <f>'Fuel aggregation PP'!D55</f>
        <v>0</v>
      </c>
      <c r="E12" s="349"/>
      <c r="F12" s="9"/>
      <c r="G12" s="9"/>
      <c r="H12" s="9"/>
      <c r="I12" s="9"/>
      <c r="J12" s="8"/>
      <c r="K12" s="9"/>
      <c r="L12" s="73"/>
    </row>
    <row r="13" spans="2:12">
      <c r="B13" s="125"/>
      <c r="C13" s="55" t="s">
        <v>43</v>
      </c>
      <c r="D13" s="349">
        <f>'Fuel aggregation PP'!D56</f>
        <v>0</v>
      </c>
      <c r="E13" s="349"/>
      <c r="F13" s="9"/>
      <c r="G13" s="9"/>
      <c r="H13" s="9"/>
      <c r="I13" s="9"/>
      <c r="J13" s="8"/>
      <c r="K13" s="9"/>
      <c r="L13" s="73"/>
    </row>
    <row r="14" spans="2:12">
      <c r="B14" s="125"/>
      <c r="C14" s="55" t="s">
        <v>44</v>
      </c>
      <c r="D14" s="349">
        <f>'Fuel aggregation PP'!D57</f>
        <v>0</v>
      </c>
      <c r="E14" s="349"/>
      <c r="F14" s="9"/>
      <c r="G14" s="9"/>
      <c r="H14" s="9"/>
      <c r="I14" s="9"/>
      <c r="J14" s="8"/>
      <c r="K14" s="9"/>
      <c r="L14" s="73"/>
    </row>
    <row r="15" spans="2:12">
      <c r="B15" s="125"/>
      <c r="C15" s="55" t="s">
        <v>317</v>
      </c>
      <c r="D15" s="349">
        <f>'Fuel aggregation PP'!D58</f>
        <v>0</v>
      </c>
      <c r="E15" s="349"/>
      <c r="F15" s="9"/>
      <c r="G15" s="9"/>
      <c r="H15" s="9"/>
      <c r="I15" s="9"/>
      <c r="J15" s="8"/>
      <c r="K15" s="9"/>
      <c r="L15" s="73"/>
    </row>
    <row r="16" spans="2:12">
      <c r="B16" s="125"/>
      <c r="C16" s="67" t="s">
        <v>223</v>
      </c>
      <c r="D16" s="349">
        <f>'Fuel aggregation PP'!D59</f>
        <v>0</v>
      </c>
      <c r="E16" s="349"/>
      <c r="F16" s="9"/>
      <c r="G16" s="9"/>
      <c r="H16" s="9"/>
      <c r="I16" s="9"/>
      <c r="J16" s="8"/>
      <c r="K16" s="9"/>
      <c r="L16" s="73"/>
    </row>
    <row r="17" spans="2:12">
      <c r="B17" s="125"/>
      <c r="C17" s="67" t="s">
        <v>224</v>
      </c>
      <c r="D17" s="349">
        <f>'Fuel aggregation PP'!D60</f>
        <v>0</v>
      </c>
      <c r="E17" s="349"/>
      <c r="F17" s="9"/>
      <c r="G17" s="9"/>
      <c r="H17" s="9"/>
      <c r="I17" s="9"/>
      <c r="J17" s="8"/>
      <c r="K17" s="9"/>
      <c r="L17" s="73"/>
    </row>
    <row r="18" spans="2:12">
      <c r="B18" s="125"/>
      <c r="C18" s="302" t="s">
        <v>486</v>
      </c>
      <c r="D18" s="349">
        <f>'Fuel aggregation PP'!D61</f>
        <v>0</v>
      </c>
      <c r="E18" s="349"/>
      <c r="F18" s="9"/>
      <c r="G18" s="9"/>
      <c r="H18" s="9"/>
      <c r="I18" s="9"/>
      <c r="J18" s="8"/>
      <c r="K18" s="9"/>
      <c r="L18" s="73"/>
    </row>
    <row r="19" spans="2:12">
      <c r="B19" s="125"/>
      <c r="C19" s="206" t="s">
        <v>203</v>
      </c>
      <c r="D19" s="349">
        <f>'Fuel aggregation PP'!D62</f>
        <v>0</v>
      </c>
      <c r="E19" s="349"/>
      <c r="F19" s="9"/>
      <c r="G19" s="9"/>
      <c r="H19" s="9"/>
      <c r="I19" s="9"/>
      <c r="J19" s="8"/>
      <c r="K19" s="9"/>
      <c r="L19" s="73" t="s">
        <v>695</v>
      </c>
    </row>
    <row r="20" spans="2:12">
      <c r="B20" s="125"/>
      <c r="C20" s="206" t="s">
        <v>189</v>
      </c>
      <c r="D20" s="349">
        <f>'Fuel aggregation PP'!D63</f>
        <v>0</v>
      </c>
      <c r="E20" s="349"/>
      <c r="F20" s="9"/>
      <c r="G20" s="9"/>
      <c r="H20" s="9"/>
      <c r="I20" s="9"/>
      <c r="J20" s="8"/>
      <c r="K20" s="9"/>
      <c r="L20" s="73"/>
    </row>
    <row r="21" spans="2:12">
      <c r="B21" s="125"/>
      <c r="C21" s="206" t="s">
        <v>195</v>
      </c>
      <c r="D21" s="349">
        <f>'Fuel aggregation PP'!D64</f>
        <v>0</v>
      </c>
      <c r="E21" s="349"/>
      <c r="F21" s="9"/>
      <c r="G21" s="9"/>
      <c r="H21" s="9"/>
      <c r="I21" s="9"/>
      <c r="J21" s="8"/>
      <c r="K21" s="9"/>
      <c r="L21" s="73"/>
    </row>
    <row r="22" spans="2:12">
      <c r="B22" s="125"/>
      <c r="C22" s="68" t="s">
        <v>190</v>
      </c>
      <c r="D22" s="349">
        <f>'Fuel aggregation PP'!D65</f>
        <v>0</v>
      </c>
      <c r="E22" s="349"/>
      <c r="F22" s="9"/>
      <c r="G22" s="9"/>
      <c r="H22" s="9"/>
      <c r="I22" s="9"/>
      <c r="J22" s="8"/>
      <c r="K22" s="9"/>
      <c r="L22" s="73"/>
    </row>
    <row r="23" spans="2:12">
      <c r="B23" s="125"/>
      <c r="C23" s="68" t="s">
        <v>191</v>
      </c>
      <c r="D23" s="349">
        <f>'Fuel aggregation PP'!D66</f>
        <v>0</v>
      </c>
      <c r="E23" s="349"/>
      <c r="F23" s="9"/>
      <c r="G23" s="9"/>
      <c r="H23" s="9"/>
      <c r="I23" s="9"/>
      <c r="J23" s="8"/>
      <c r="K23" s="9"/>
      <c r="L23" s="73"/>
    </row>
    <row r="24" spans="2:12">
      <c r="B24" s="125"/>
      <c r="C24" s="68" t="s">
        <v>326</v>
      </c>
      <c r="D24" s="349">
        <f>'Fuel aggregation PP'!D67</f>
        <v>0</v>
      </c>
      <c r="E24" s="349"/>
      <c r="F24" s="9"/>
      <c r="G24" s="9"/>
      <c r="H24" s="9"/>
      <c r="I24" s="9"/>
      <c r="J24" s="8"/>
      <c r="K24" s="9"/>
      <c r="L24" s="73"/>
    </row>
    <row r="25" spans="2:12">
      <c r="B25" s="125"/>
      <c r="C25" s="68" t="s">
        <v>193</v>
      </c>
      <c r="D25" s="349">
        <f>'Fuel aggregation PP'!D68</f>
        <v>0</v>
      </c>
      <c r="E25" s="349"/>
      <c r="F25" s="9"/>
      <c r="G25" s="9"/>
      <c r="H25" s="9"/>
      <c r="I25" s="9"/>
      <c r="J25" s="8"/>
      <c r="K25" s="9"/>
      <c r="L25" s="73"/>
    </row>
    <row r="26" spans="2:12" ht="17" thickBot="1">
      <c r="B26" s="125"/>
      <c r="C26" s="128" t="s">
        <v>228</v>
      </c>
      <c r="D26" s="351">
        <f>'Fuel aggregation PP'!D69</f>
        <v>0</v>
      </c>
      <c r="E26" s="351"/>
      <c r="F26" s="530"/>
      <c r="G26" s="530"/>
      <c r="H26" s="530"/>
      <c r="I26" s="530"/>
      <c r="J26" s="510"/>
      <c r="K26" s="9"/>
      <c r="L26" s="73"/>
    </row>
    <row r="27" spans="2:12" ht="17" thickTop="1">
      <c r="B27" s="241"/>
      <c r="C27" s="12"/>
      <c r="D27" s="557"/>
      <c r="E27" s="557"/>
      <c r="F27" s="11"/>
      <c r="G27" s="11"/>
      <c r="H27" s="11"/>
      <c r="I27" s="11"/>
      <c r="J27" s="12"/>
      <c r="K27" s="11"/>
      <c r="L27" s="78"/>
    </row>
    <row r="28" spans="2:12">
      <c r="B28" s="125" t="s">
        <v>370</v>
      </c>
      <c r="C28" s="55"/>
      <c r="D28" s="349"/>
      <c r="E28" s="349"/>
      <c r="F28" s="9"/>
      <c r="G28" s="9"/>
      <c r="H28" s="9"/>
      <c r="I28" s="9"/>
      <c r="J28" s="8"/>
      <c r="K28" s="9"/>
      <c r="L28" s="73"/>
    </row>
    <row r="29" spans="2:12">
      <c r="B29" s="125"/>
      <c r="C29" s="55" t="s">
        <v>42</v>
      </c>
      <c r="D29" s="350">
        <f>D30</f>
        <v>0</v>
      </c>
      <c r="E29" s="350" t="e">
        <f>D29/technical_specs!H14</f>
        <v>#DIV/0!</v>
      </c>
      <c r="F29" s="9"/>
      <c r="G29" s="9"/>
      <c r="H29" s="409"/>
      <c r="I29" s="9"/>
      <c r="J29" s="8"/>
      <c r="K29" s="9"/>
      <c r="L29" s="73"/>
    </row>
    <row r="30" spans="2:12">
      <c r="B30" s="125"/>
      <c r="C30" s="55" t="s">
        <v>203</v>
      </c>
      <c r="D30" s="350">
        <f>D19</f>
        <v>0</v>
      </c>
      <c r="E30" s="350" t="e">
        <f>D30/technical_specs!H14</f>
        <v>#DIV/0!</v>
      </c>
      <c r="F30" s="9"/>
      <c r="G30" s="9"/>
      <c r="H30" s="9"/>
      <c r="I30" s="9"/>
      <c r="J30" s="8"/>
      <c r="K30" s="9"/>
      <c r="L30" s="73"/>
    </row>
    <row r="31" spans="2:12" ht="17" thickBot="1">
      <c r="B31" s="125"/>
      <c r="C31" s="128" t="s">
        <v>228</v>
      </c>
      <c r="D31" s="360">
        <f>SUM(D29:D30)</f>
        <v>0</v>
      </c>
      <c r="E31" s="360" t="e">
        <f>SUM(E29:E30)</f>
        <v>#DIV/0!</v>
      </c>
      <c r="F31" s="9"/>
      <c r="G31" s="9"/>
      <c r="H31" s="9"/>
      <c r="I31" s="9"/>
      <c r="J31" s="8"/>
      <c r="K31" s="9"/>
      <c r="L31" s="73"/>
    </row>
    <row r="32" spans="2:12" ht="17" thickTop="1">
      <c r="B32" s="125"/>
      <c r="C32" s="8"/>
      <c r="D32" s="518"/>
      <c r="E32" s="518"/>
      <c r="F32" s="9"/>
      <c r="G32" s="9"/>
      <c r="H32" s="409"/>
      <c r="I32" s="9"/>
      <c r="J32" s="8"/>
      <c r="K32" s="9"/>
      <c r="L32" s="73"/>
    </row>
    <row r="33" spans="2:12">
      <c r="B33" s="125" t="s">
        <v>389</v>
      </c>
      <c r="C33" s="30"/>
      <c r="D33" s="361"/>
      <c r="E33" s="350"/>
      <c r="F33" s="9"/>
      <c r="G33" s="9"/>
      <c r="H33" s="409"/>
      <c r="I33" s="9"/>
      <c r="J33" s="8"/>
      <c r="K33" s="9"/>
      <c r="L33" s="73"/>
    </row>
    <row r="34" spans="2:12">
      <c r="B34" s="125"/>
      <c r="C34" s="30" t="s">
        <v>42</v>
      </c>
      <c r="D34" s="361">
        <f>(D11+D30)*Dashboard!E23</f>
        <v>0</v>
      </c>
      <c r="E34" s="350" t="e">
        <f>D34/technical_specs!H11</f>
        <v>#DIV/0!</v>
      </c>
      <c r="F34" s="9"/>
      <c r="G34" s="9"/>
      <c r="H34" s="409"/>
      <c r="I34" s="9"/>
      <c r="J34" s="9"/>
      <c r="K34" s="15"/>
      <c r="L34" s="73"/>
    </row>
    <row r="35" spans="2:12">
      <c r="B35" s="125"/>
      <c r="C35" s="9"/>
      <c r="D35" s="561"/>
      <c r="E35" s="518"/>
      <c r="F35" s="9"/>
      <c r="G35" s="9"/>
      <c r="H35" s="9"/>
      <c r="I35" s="9"/>
      <c r="J35" s="9"/>
      <c r="K35" s="15"/>
      <c r="L35" s="73"/>
    </row>
    <row r="36" spans="2:12">
      <c r="B36" s="125" t="s">
        <v>349</v>
      </c>
      <c r="C36" s="30"/>
      <c r="D36" s="361"/>
      <c r="E36" s="350"/>
      <c r="F36" s="9"/>
      <c r="G36" s="9"/>
      <c r="H36" s="9"/>
      <c r="I36" s="9"/>
      <c r="J36" s="9"/>
      <c r="K36" s="15"/>
      <c r="L36" s="73"/>
    </row>
    <row r="37" spans="2:12">
      <c r="B37" s="125"/>
      <c r="C37" s="30" t="s">
        <v>42</v>
      </c>
      <c r="D37" s="361">
        <f>(D11+D30)*Dashboard!E19</f>
        <v>0</v>
      </c>
      <c r="E37" s="350" t="e">
        <f>D37/technical_specs!H12</f>
        <v>#DIV/0!</v>
      </c>
      <c r="F37" s="9"/>
      <c r="G37" s="9"/>
      <c r="H37" s="409"/>
      <c r="I37" s="9"/>
      <c r="J37" s="9"/>
      <c r="K37" s="15"/>
      <c r="L37" s="73"/>
    </row>
    <row r="38" spans="2:12">
      <c r="B38" s="125"/>
      <c r="C38" s="9"/>
      <c r="D38" s="561"/>
      <c r="E38" s="518"/>
      <c r="F38" s="9"/>
      <c r="G38" s="9"/>
      <c r="H38" s="9"/>
      <c r="I38" s="9"/>
      <c r="J38" s="9"/>
      <c r="K38" s="15"/>
      <c r="L38" s="73"/>
    </row>
    <row r="39" spans="2:12">
      <c r="B39" s="125" t="s">
        <v>350</v>
      </c>
      <c r="C39" s="30"/>
      <c r="D39" s="361"/>
      <c r="E39" s="350"/>
      <c r="F39" s="9"/>
      <c r="G39" s="9"/>
      <c r="H39" s="9"/>
      <c r="I39" s="9"/>
      <c r="J39" s="9"/>
      <c r="K39" s="15"/>
      <c r="L39" s="73"/>
    </row>
    <row r="40" spans="2:12">
      <c r="B40" s="125"/>
      <c r="C40" s="30" t="s">
        <v>42</v>
      </c>
      <c r="D40" s="361">
        <f>(D11+D30)*Dashboard!E20</f>
        <v>0</v>
      </c>
      <c r="E40" s="350" t="e">
        <f>D40/technical_specs!H13</f>
        <v>#DIV/0!</v>
      </c>
      <c r="F40" s="9"/>
      <c r="G40" s="9"/>
      <c r="H40" s="409"/>
      <c r="I40" s="9"/>
      <c r="J40" s="9"/>
      <c r="K40" s="15"/>
      <c r="L40" s="73"/>
    </row>
    <row r="41" spans="2:12">
      <c r="B41" s="72"/>
      <c r="C41" s="9"/>
      <c r="D41" s="561"/>
      <c r="E41" s="518"/>
      <c r="F41" s="409"/>
      <c r="G41" s="409"/>
      <c r="H41" s="409"/>
      <c r="I41" s="409"/>
      <c r="J41" s="409"/>
      <c r="K41" s="15"/>
      <c r="L41" s="73"/>
    </row>
    <row r="42" spans="2:12">
      <c r="B42" s="95" t="s">
        <v>351</v>
      </c>
      <c r="C42" s="30"/>
      <c r="D42" s="361"/>
      <c r="E42" s="350"/>
      <c r="F42" s="409"/>
      <c r="G42" s="409"/>
      <c r="H42" s="409"/>
      <c r="I42" s="409"/>
      <c r="J42" s="409"/>
      <c r="K42" s="15"/>
      <c r="L42" s="73"/>
    </row>
    <row r="43" spans="2:12">
      <c r="B43" s="72"/>
      <c r="C43" s="30" t="s">
        <v>42</v>
      </c>
      <c r="D43" s="361">
        <f>(D11+D30)*Dashboard!E21</f>
        <v>0</v>
      </c>
      <c r="E43" s="350" t="e">
        <f>D43/technical_specs!H15</f>
        <v>#DIV/0!</v>
      </c>
      <c r="F43" s="409"/>
      <c r="G43" s="409"/>
      <c r="H43" s="409"/>
      <c r="I43" s="409"/>
      <c r="J43" s="409"/>
      <c r="K43" s="15"/>
      <c r="L43" s="73"/>
    </row>
    <row r="44" spans="2:12">
      <c r="B44" s="95"/>
      <c r="C44" s="9"/>
      <c r="D44" s="561"/>
      <c r="E44" s="518"/>
      <c r="F44" s="409"/>
      <c r="G44" s="409"/>
      <c r="H44" s="409"/>
      <c r="I44" s="409"/>
      <c r="J44" s="409"/>
      <c r="K44" s="15"/>
      <c r="L44" s="73"/>
    </row>
    <row r="45" spans="2:12">
      <c r="B45" s="95" t="s">
        <v>352</v>
      </c>
      <c r="C45" s="30"/>
      <c r="D45" s="361"/>
      <c r="E45" s="350"/>
      <c r="F45" s="409"/>
      <c r="G45" s="409"/>
      <c r="H45" s="409"/>
      <c r="I45" s="409"/>
      <c r="J45" s="409"/>
      <c r="K45" s="15"/>
      <c r="L45" s="73"/>
    </row>
    <row r="46" spans="2:12">
      <c r="B46" s="95"/>
      <c r="C46" s="30" t="s">
        <v>42</v>
      </c>
      <c r="D46" s="361">
        <f>(D11+D29)*Dashboard!E22</f>
        <v>0</v>
      </c>
      <c r="E46" s="350" t="e">
        <f>D46/technical_specs!H16</f>
        <v>#DIV/0!</v>
      </c>
      <c r="F46" s="409"/>
      <c r="G46" s="409"/>
      <c r="H46" s="409"/>
      <c r="I46" s="409"/>
      <c r="J46" s="409"/>
      <c r="K46" s="15"/>
      <c r="L46" s="73"/>
    </row>
    <row r="47" spans="2:12">
      <c r="B47" s="95"/>
      <c r="C47" s="9"/>
      <c r="D47" s="561"/>
      <c r="E47" s="518"/>
      <c r="F47" s="409"/>
      <c r="G47" s="409"/>
      <c r="H47" s="409"/>
      <c r="I47" s="409"/>
      <c r="J47" s="409"/>
      <c r="K47" s="15"/>
      <c r="L47" s="73"/>
    </row>
    <row r="48" spans="2:12">
      <c r="B48" s="95" t="s">
        <v>353</v>
      </c>
      <c r="C48" s="30"/>
      <c r="D48" s="361"/>
      <c r="E48" s="350"/>
      <c r="F48" s="409"/>
      <c r="G48" s="409"/>
      <c r="H48" s="409"/>
      <c r="I48" s="409"/>
      <c r="J48" s="409"/>
      <c r="K48" s="15"/>
      <c r="L48" s="73"/>
    </row>
    <row r="49" spans="2:12">
      <c r="B49" s="95"/>
      <c r="C49" s="30" t="s">
        <v>142</v>
      </c>
      <c r="D49" s="361">
        <f>D12*Dashboard!E27</f>
        <v>0</v>
      </c>
      <c r="E49" s="350" t="e">
        <f>D49/technical_specs!H17</f>
        <v>#DIV/0!</v>
      </c>
      <c r="F49" s="409"/>
      <c r="G49" s="409"/>
      <c r="H49" s="409"/>
      <c r="I49" s="409"/>
      <c r="J49" s="409"/>
      <c r="K49" s="15"/>
      <c r="L49" s="73"/>
    </row>
    <row r="50" spans="2:12">
      <c r="B50" s="95"/>
      <c r="C50" s="9"/>
      <c r="D50" s="561"/>
      <c r="E50" s="518"/>
      <c r="F50" s="409"/>
      <c r="G50" s="409"/>
      <c r="H50" s="409"/>
      <c r="I50" s="409"/>
      <c r="J50" s="409"/>
      <c r="K50" s="15"/>
      <c r="L50" s="73"/>
    </row>
    <row r="51" spans="2:12">
      <c r="B51" s="95" t="s">
        <v>390</v>
      </c>
      <c r="C51" s="30"/>
      <c r="D51" s="361"/>
      <c r="E51" s="350"/>
      <c r="F51" s="409"/>
      <c r="G51" s="409"/>
      <c r="H51" s="409"/>
      <c r="I51" s="409"/>
      <c r="J51" s="409"/>
      <c r="K51" s="15"/>
      <c r="L51" s="73"/>
    </row>
    <row r="52" spans="2:12">
      <c r="B52" s="95"/>
      <c r="C52" s="30" t="s">
        <v>142</v>
      </c>
      <c r="D52" s="361">
        <f>D12*Dashboard!E28</f>
        <v>0</v>
      </c>
      <c r="E52" s="350" t="e">
        <f>D52/technical_specs!H18</f>
        <v>#DIV/0!</v>
      </c>
      <c r="F52" s="409"/>
      <c r="G52" s="409"/>
      <c r="H52" s="409"/>
      <c r="I52" s="409"/>
      <c r="J52" s="409"/>
      <c r="K52" s="15"/>
      <c r="L52" s="73"/>
    </row>
    <row r="53" spans="2:12">
      <c r="B53" s="95"/>
      <c r="C53" s="9"/>
      <c r="D53" s="561"/>
      <c r="E53" s="518"/>
      <c r="F53" s="409"/>
      <c r="G53" s="409"/>
      <c r="H53" s="409"/>
      <c r="I53" s="409"/>
      <c r="J53" s="409"/>
      <c r="K53" s="15"/>
      <c r="L53" s="73"/>
    </row>
    <row r="54" spans="2:12">
      <c r="B54" s="95" t="s">
        <v>727</v>
      </c>
      <c r="C54" s="30"/>
      <c r="D54" s="361"/>
      <c r="E54" s="350"/>
      <c r="F54" s="409"/>
      <c r="G54" s="409"/>
      <c r="H54" s="409"/>
      <c r="I54" s="409"/>
      <c r="J54" s="409"/>
      <c r="K54" s="15"/>
      <c r="L54" s="73"/>
    </row>
    <row r="55" spans="2:12">
      <c r="B55" s="95"/>
      <c r="C55" s="30" t="s">
        <v>43</v>
      </c>
      <c r="D55" s="361">
        <f>D13*Dashboard!E35</f>
        <v>0</v>
      </c>
      <c r="E55" s="350" t="e">
        <f>D55/technical_specs!H19</f>
        <v>#DIV/0!</v>
      </c>
      <c r="F55" s="409"/>
      <c r="G55" s="409"/>
      <c r="H55" s="409"/>
      <c r="I55" s="409"/>
      <c r="J55" s="409"/>
      <c r="K55" s="15"/>
      <c r="L55" s="73"/>
    </row>
    <row r="56" spans="2:12">
      <c r="B56" s="95"/>
      <c r="C56" s="302" t="s">
        <v>486</v>
      </c>
      <c r="D56" s="361">
        <f>D18*Dashboard!E35</f>
        <v>0</v>
      </c>
      <c r="E56" s="350" t="e">
        <f>D56/technical_specs!H19</f>
        <v>#DIV/0!</v>
      </c>
      <c r="F56" s="409"/>
      <c r="G56" s="409"/>
      <c r="H56" s="409"/>
      <c r="I56" s="409"/>
      <c r="J56" s="409"/>
      <c r="K56" s="15"/>
      <c r="L56" s="73"/>
    </row>
    <row r="57" spans="2:12" ht="17" thickBot="1">
      <c r="B57" s="95"/>
      <c r="C57" s="128" t="s">
        <v>228</v>
      </c>
      <c r="D57" s="360">
        <f>SUM(D55:D56)</f>
        <v>0</v>
      </c>
      <c r="E57" s="360" t="e">
        <f>SUM(E55:E56)</f>
        <v>#DIV/0!</v>
      </c>
      <c r="F57" s="409"/>
      <c r="G57" s="409"/>
      <c r="H57" s="409"/>
      <c r="I57" s="409"/>
      <c r="J57" s="409"/>
      <c r="K57" s="15"/>
      <c r="L57" s="73"/>
    </row>
    <row r="58" spans="2:12" ht="17" thickTop="1">
      <c r="B58" s="95"/>
      <c r="C58" s="9"/>
      <c r="D58" s="561"/>
      <c r="E58" s="518"/>
      <c r="F58" s="409"/>
      <c r="G58" s="409"/>
      <c r="H58" s="409"/>
      <c r="I58" s="409"/>
      <c r="J58" s="409"/>
      <c r="K58" s="15"/>
      <c r="L58" s="73"/>
    </row>
    <row r="59" spans="2:12">
      <c r="B59" s="95" t="s">
        <v>355</v>
      </c>
      <c r="C59" s="30"/>
      <c r="D59" s="361"/>
      <c r="E59" s="350"/>
      <c r="F59" s="409"/>
      <c r="G59" s="409"/>
      <c r="H59" s="409"/>
      <c r="I59" s="409"/>
      <c r="J59" s="409"/>
      <c r="K59" s="15"/>
      <c r="L59" s="73"/>
    </row>
    <row r="60" spans="2:12">
      <c r="B60" s="95"/>
      <c r="C60" s="30" t="s">
        <v>43</v>
      </c>
      <c r="D60" s="361">
        <f>D13*Dashboard!E32</f>
        <v>0</v>
      </c>
      <c r="E60" s="350" t="e">
        <f>D60/technical_specs!H20</f>
        <v>#DIV/0!</v>
      </c>
      <c r="F60" s="409"/>
      <c r="G60" s="409"/>
      <c r="H60" s="409"/>
      <c r="I60" s="409"/>
      <c r="J60" s="409"/>
      <c r="K60" s="15"/>
      <c r="L60" s="73"/>
    </row>
    <row r="61" spans="2:12">
      <c r="B61" s="95"/>
      <c r="C61" s="302" t="s">
        <v>486</v>
      </c>
      <c r="D61" s="361">
        <f>D18*Dashboard!E32</f>
        <v>0</v>
      </c>
      <c r="E61" s="350" t="e">
        <f>D61/technical_specs!H20</f>
        <v>#DIV/0!</v>
      </c>
      <c r="F61" s="409"/>
      <c r="G61" s="409"/>
      <c r="H61" s="409"/>
      <c r="I61" s="409"/>
      <c r="J61" s="409"/>
      <c r="K61" s="15"/>
      <c r="L61" s="73"/>
    </row>
    <row r="62" spans="2:12" ht="17" thickBot="1">
      <c r="B62" s="95"/>
      <c r="C62" s="128" t="s">
        <v>228</v>
      </c>
      <c r="D62" s="360">
        <f>SUM(D60:D61)</f>
        <v>0</v>
      </c>
      <c r="E62" s="360" t="e">
        <f>SUM(E60:E61)</f>
        <v>#DIV/0!</v>
      </c>
      <c r="F62" s="409"/>
      <c r="G62" s="409"/>
      <c r="H62" s="409"/>
      <c r="I62" s="409"/>
      <c r="J62" s="409"/>
      <c r="K62" s="15"/>
      <c r="L62" s="73"/>
    </row>
    <row r="63" spans="2:12" ht="17" thickTop="1">
      <c r="B63" s="95"/>
      <c r="C63" s="9"/>
      <c r="D63" s="561"/>
      <c r="E63" s="518"/>
      <c r="F63" s="409"/>
      <c r="G63" s="409"/>
      <c r="H63" s="409"/>
      <c r="I63" s="409"/>
      <c r="J63" s="409"/>
      <c r="K63" s="15"/>
      <c r="L63" s="73"/>
    </row>
    <row r="64" spans="2:12">
      <c r="B64" s="95" t="s">
        <v>356</v>
      </c>
      <c r="C64" s="30"/>
      <c r="D64" s="361"/>
      <c r="E64" s="350"/>
      <c r="F64" s="409"/>
      <c r="G64" s="409"/>
      <c r="H64" s="409"/>
      <c r="I64" s="409"/>
      <c r="J64" s="409"/>
      <c r="K64" s="15"/>
      <c r="L64" s="73"/>
    </row>
    <row r="65" spans="2:12">
      <c r="B65" s="95"/>
      <c r="C65" s="30" t="s">
        <v>43</v>
      </c>
      <c r="D65" s="361">
        <f>D13*Dashboard!E33</f>
        <v>0</v>
      </c>
      <c r="E65" s="350" t="e">
        <f>D65/technical_specs!H21</f>
        <v>#DIV/0!</v>
      </c>
      <c r="F65" s="409"/>
      <c r="G65" s="409"/>
      <c r="H65" s="409"/>
      <c r="I65" s="409"/>
      <c r="J65" s="409"/>
      <c r="K65" s="15"/>
      <c r="L65" s="73"/>
    </row>
    <row r="66" spans="2:12">
      <c r="B66" s="95"/>
      <c r="C66" s="302" t="s">
        <v>486</v>
      </c>
      <c r="D66" s="361">
        <f>D18*Dashboard!E33</f>
        <v>0</v>
      </c>
      <c r="E66" s="350" t="e">
        <f>D66/technical_specs!H21</f>
        <v>#DIV/0!</v>
      </c>
      <c r="F66" s="409"/>
      <c r="G66" s="409"/>
      <c r="H66" s="409"/>
      <c r="I66" s="409"/>
      <c r="J66" s="409"/>
      <c r="K66" s="15"/>
      <c r="L66" s="73"/>
    </row>
    <row r="67" spans="2:12" ht="17" thickBot="1">
      <c r="B67" s="95"/>
      <c r="C67" s="128" t="s">
        <v>228</v>
      </c>
      <c r="D67" s="360">
        <f>SUM(D65:D66)</f>
        <v>0</v>
      </c>
      <c r="E67" s="360" t="e">
        <f>SUM(E65:E66)</f>
        <v>#DIV/0!</v>
      </c>
      <c r="F67" s="409"/>
      <c r="G67" s="409"/>
      <c r="H67" s="409"/>
      <c r="I67" s="409"/>
      <c r="J67" s="409"/>
      <c r="K67" s="15"/>
      <c r="L67" s="73"/>
    </row>
    <row r="68" spans="2:12" ht="17" thickTop="1">
      <c r="B68" s="95"/>
      <c r="C68" s="9"/>
      <c r="D68" s="561"/>
      <c r="E68" s="518"/>
      <c r="F68" s="409"/>
      <c r="G68" s="409"/>
      <c r="H68" s="409"/>
      <c r="I68" s="409"/>
      <c r="J68" s="409"/>
      <c r="K68" s="15"/>
      <c r="L68" s="73"/>
    </row>
    <row r="69" spans="2:12">
      <c r="B69" s="95" t="s">
        <v>357</v>
      </c>
      <c r="C69" s="30"/>
      <c r="D69" s="361"/>
      <c r="E69" s="350"/>
      <c r="F69" s="409"/>
      <c r="G69" s="409"/>
      <c r="H69" s="409"/>
      <c r="I69" s="409"/>
      <c r="J69" s="409"/>
      <c r="K69" s="15"/>
      <c r="L69" s="73"/>
    </row>
    <row r="70" spans="2:12">
      <c r="B70" s="95"/>
      <c r="C70" s="30" t="s">
        <v>43</v>
      </c>
      <c r="D70" s="361">
        <f>D13*Dashboard!E34</f>
        <v>0</v>
      </c>
      <c r="E70" s="350" t="e">
        <f>D70/technical_specs!H22</f>
        <v>#DIV/0!</v>
      </c>
      <c r="F70" s="409"/>
      <c r="G70" s="409"/>
      <c r="H70" s="409"/>
      <c r="I70" s="409"/>
      <c r="J70" s="409"/>
      <c r="K70" s="15"/>
      <c r="L70" s="73"/>
    </row>
    <row r="71" spans="2:12">
      <c r="B71" s="95"/>
      <c r="C71" s="302" t="s">
        <v>486</v>
      </c>
      <c r="D71" s="361">
        <f>D18*Dashboard!E34</f>
        <v>0</v>
      </c>
      <c r="E71" s="350" t="e">
        <f>D71/technical_specs!H22</f>
        <v>#DIV/0!</v>
      </c>
      <c r="F71" s="409"/>
      <c r="G71" s="409"/>
      <c r="H71" s="409"/>
      <c r="I71" s="409"/>
      <c r="J71" s="409"/>
      <c r="K71" s="15"/>
      <c r="L71" s="73"/>
    </row>
    <row r="72" spans="2:12" ht="17" thickBot="1">
      <c r="B72" s="95"/>
      <c r="C72" s="128" t="s">
        <v>228</v>
      </c>
      <c r="D72" s="360">
        <f>SUM(D70:D71)</f>
        <v>0</v>
      </c>
      <c r="E72" s="360" t="e">
        <f>SUM(E70:E71)</f>
        <v>#DIV/0!</v>
      </c>
      <c r="F72" s="409"/>
      <c r="G72" s="409"/>
      <c r="H72" s="409"/>
      <c r="I72" s="409"/>
      <c r="J72" s="409"/>
      <c r="K72" s="15"/>
      <c r="L72" s="73"/>
    </row>
    <row r="73" spans="2:12" ht="17" thickTop="1">
      <c r="B73" s="95"/>
      <c r="C73" s="9"/>
      <c r="D73" s="561"/>
      <c r="E73" s="518"/>
      <c r="F73" s="409"/>
      <c r="G73" s="409"/>
      <c r="H73" s="409"/>
      <c r="I73" s="409"/>
      <c r="J73" s="409"/>
      <c r="K73" s="15"/>
      <c r="L73" s="73"/>
    </row>
    <row r="74" spans="2:12">
      <c r="B74" s="95" t="s">
        <v>358</v>
      </c>
      <c r="C74" s="30"/>
      <c r="D74" s="361"/>
      <c r="E74" s="350"/>
      <c r="F74" s="409"/>
      <c r="G74" s="409"/>
      <c r="H74" s="409"/>
      <c r="I74" s="409"/>
      <c r="J74" s="409"/>
      <c r="K74" s="15"/>
      <c r="L74" s="73"/>
    </row>
    <row r="75" spans="2:12">
      <c r="B75" s="95"/>
      <c r="C75" s="243" t="s">
        <v>43</v>
      </c>
      <c r="D75" s="361">
        <f>D13*Dashboard!E36</f>
        <v>0</v>
      </c>
      <c r="E75" s="350" t="e">
        <f>D75/technical_specs!H23</f>
        <v>#DIV/0!</v>
      </c>
      <c r="F75" s="409"/>
      <c r="G75" s="409"/>
      <c r="H75" s="409"/>
      <c r="I75" s="409"/>
      <c r="J75" s="409"/>
      <c r="K75" s="15"/>
      <c r="L75" s="73"/>
    </row>
    <row r="76" spans="2:12">
      <c r="B76" s="95"/>
      <c r="C76" s="302" t="s">
        <v>486</v>
      </c>
      <c r="D76" s="361">
        <f>D18*Dashboard!E36</f>
        <v>0</v>
      </c>
      <c r="E76" s="350" t="e">
        <f>D76/technical_specs!H23</f>
        <v>#DIV/0!</v>
      </c>
      <c r="F76" s="409"/>
      <c r="G76" s="409"/>
      <c r="H76" s="409"/>
      <c r="I76" s="409"/>
      <c r="J76" s="409"/>
      <c r="K76" s="15"/>
      <c r="L76" s="73"/>
    </row>
    <row r="77" spans="2:12" ht="17" thickBot="1">
      <c r="B77" s="95"/>
      <c r="C77" s="128" t="s">
        <v>228</v>
      </c>
      <c r="D77" s="360">
        <f>SUM(D75:D76)</f>
        <v>0</v>
      </c>
      <c r="E77" s="360" t="e">
        <f>SUM(E75:E76)</f>
        <v>#DIV/0!</v>
      </c>
      <c r="F77" s="409"/>
      <c r="G77" s="409"/>
      <c r="H77" s="409"/>
      <c r="I77" s="409"/>
      <c r="J77" s="409"/>
      <c r="K77" s="15"/>
      <c r="L77" s="73"/>
    </row>
    <row r="78" spans="2:12" ht="17" thickTop="1">
      <c r="B78" s="95"/>
      <c r="C78" s="562"/>
      <c r="D78" s="561"/>
      <c r="E78" s="518"/>
      <c r="F78" s="409"/>
      <c r="G78" s="409"/>
      <c r="H78" s="409"/>
      <c r="I78" s="409"/>
      <c r="J78" s="409"/>
      <c r="K78" s="15"/>
      <c r="L78" s="73"/>
    </row>
    <row r="79" spans="2:12">
      <c r="B79" s="95" t="s">
        <v>359</v>
      </c>
      <c r="C79" s="243"/>
      <c r="D79" s="361"/>
      <c r="E79" s="350"/>
      <c r="F79" s="409"/>
      <c r="G79" s="409"/>
      <c r="H79" s="409"/>
      <c r="I79" s="409"/>
      <c r="J79" s="409"/>
      <c r="K79" s="15"/>
      <c r="L79" s="73"/>
    </row>
    <row r="80" spans="2:12">
      <c r="B80" s="95"/>
      <c r="C80" s="243" t="s">
        <v>44</v>
      </c>
      <c r="D80" s="361">
        <f>D14</f>
        <v>0</v>
      </c>
      <c r="E80" s="350" t="e">
        <f>D80/technical_specs!H24</f>
        <v>#DIV/0!</v>
      </c>
      <c r="F80" s="409"/>
      <c r="G80" s="409"/>
      <c r="H80" s="409"/>
      <c r="I80" s="409"/>
      <c r="J80" s="409"/>
      <c r="K80" s="15"/>
      <c r="L80" s="73"/>
    </row>
    <row r="81" spans="2:12">
      <c r="B81" s="95"/>
      <c r="C81" s="562"/>
      <c r="D81" s="561"/>
      <c r="E81" s="518"/>
      <c r="F81" s="409"/>
      <c r="G81" s="409"/>
      <c r="H81" s="409"/>
      <c r="I81" s="409"/>
      <c r="J81" s="409"/>
      <c r="K81" s="15"/>
      <c r="L81" s="73"/>
    </row>
    <row r="82" spans="2:12">
      <c r="B82" s="95" t="s">
        <v>391</v>
      </c>
      <c r="C82" s="243"/>
      <c r="D82" s="361"/>
      <c r="E82" s="350"/>
      <c r="F82" s="409"/>
      <c r="G82" s="409"/>
      <c r="H82" s="409"/>
      <c r="I82" s="409"/>
      <c r="J82" s="409"/>
      <c r="K82" s="15"/>
      <c r="L82" s="73"/>
    </row>
    <row r="83" spans="2:12">
      <c r="B83" s="95"/>
      <c r="C83" s="243" t="s">
        <v>317</v>
      </c>
      <c r="D83" s="361">
        <f>D15</f>
        <v>0</v>
      </c>
      <c r="E83" s="350" t="e">
        <f>D83/technical_specs!H25</f>
        <v>#DIV/0!</v>
      </c>
      <c r="F83" s="409"/>
      <c r="G83" s="409"/>
      <c r="H83" s="409"/>
      <c r="I83" s="409"/>
      <c r="J83" s="409"/>
      <c r="K83" s="15"/>
      <c r="L83" s="73"/>
    </row>
    <row r="84" spans="2:12">
      <c r="B84" s="95"/>
      <c r="C84" s="562"/>
      <c r="D84" s="561"/>
      <c r="E84" s="518"/>
      <c r="F84" s="409"/>
      <c r="G84" s="409"/>
      <c r="H84" s="409"/>
      <c r="I84" s="409"/>
      <c r="J84" s="409"/>
      <c r="K84" s="15"/>
      <c r="L84" s="73"/>
    </row>
    <row r="85" spans="2:12">
      <c r="B85" s="95" t="s">
        <v>361</v>
      </c>
      <c r="C85" s="243"/>
      <c r="D85" s="361"/>
      <c r="E85" s="350"/>
      <c r="F85" s="409"/>
      <c r="G85" s="409"/>
      <c r="H85" s="409"/>
      <c r="I85" s="409"/>
      <c r="J85" s="409"/>
      <c r="K85" s="15"/>
      <c r="L85" s="73"/>
    </row>
    <row r="86" spans="2:12">
      <c r="B86" s="95"/>
      <c r="C86" s="243" t="s">
        <v>223</v>
      </c>
      <c r="D86" s="361">
        <f>D16</f>
        <v>0</v>
      </c>
      <c r="E86" s="350" t="e">
        <f>D86/technical_specs!H26</f>
        <v>#DIV/0!</v>
      </c>
      <c r="F86" s="409"/>
      <c r="G86" s="409"/>
      <c r="H86" s="409"/>
      <c r="I86" s="409"/>
      <c r="J86" s="409"/>
      <c r="K86" s="15"/>
      <c r="L86" s="73"/>
    </row>
    <row r="87" spans="2:12">
      <c r="B87" s="95"/>
      <c r="C87" s="243" t="s">
        <v>224</v>
      </c>
      <c r="D87" s="361">
        <f>D17</f>
        <v>0</v>
      </c>
      <c r="E87" s="350" t="e">
        <f>D87/technical_specs!H26</f>
        <v>#DIV/0!</v>
      </c>
      <c r="F87" s="409"/>
      <c r="G87" s="409"/>
      <c r="H87" s="409"/>
      <c r="I87" s="409"/>
      <c r="J87" s="409"/>
      <c r="K87" s="15"/>
      <c r="L87" s="73"/>
    </row>
    <row r="88" spans="2:12" ht="17" thickBot="1">
      <c r="B88" s="95"/>
      <c r="C88" s="242" t="s">
        <v>228</v>
      </c>
      <c r="D88" s="362">
        <f>SUM(D86:D87)</f>
        <v>0</v>
      </c>
      <c r="E88" s="360" t="e">
        <f>SUM(E86:E87)</f>
        <v>#DIV/0!</v>
      </c>
      <c r="F88" s="409"/>
      <c r="G88" s="409"/>
      <c r="H88" s="409"/>
      <c r="I88" s="409"/>
      <c r="J88" s="409"/>
      <c r="K88" s="15"/>
      <c r="L88" s="73"/>
    </row>
    <row r="89" spans="2:12" ht="17" thickTop="1">
      <c r="B89" s="95"/>
      <c r="C89" s="562"/>
      <c r="D89" s="561"/>
      <c r="E89" s="518"/>
      <c r="F89" s="409"/>
      <c r="G89" s="409"/>
      <c r="H89" s="409"/>
      <c r="I89" s="409"/>
      <c r="J89" s="409"/>
      <c r="K89" s="15"/>
      <c r="L89" s="73"/>
    </row>
    <row r="90" spans="2:12">
      <c r="B90" s="95" t="s">
        <v>392</v>
      </c>
      <c r="C90" s="243"/>
      <c r="D90" s="361"/>
      <c r="E90" s="350"/>
      <c r="F90" s="409"/>
      <c r="G90" s="409"/>
      <c r="H90" s="409"/>
      <c r="I90" s="409"/>
      <c r="J90" s="409"/>
      <c r="K90" s="15"/>
      <c r="L90" s="73"/>
    </row>
    <row r="91" spans="2:12">
      <c r="B91" s="95"/>
      <c r="C91" s="243" t="s">
        <v>321</v>
      </c>
      <c r="D91" s="361">
        <f>D20*Dashboard!E40</f>
        <v>0</v>
      </c>
      <c r="E91" s="350" t="e">
        <f>D91/technical_specs!H27</f>
        <v>#DIV/0!</v>
      </c>
      <c r="F91" s="409"/>
      <c r="G91" s="409"/>
      <c r="H91" s="409"/>
      <c r="I91" s="409"/>
      <c r="J91" s="409"/>
      <c r="K91" s="15"/>
      <c r="L91" s="73"/>
    </row>
    <row r="92" spans="2:12">
      <c r="B92" s="95"/>
      <c r="C92" s="562"/>
      <c r="D92" s="561"/>
      <c r="E92" s="518"/>
      <c r="F92" s="409"/>
      <c r="G92" s="409"/>
      <c r="H92" s="409"/>
      <c r="I92" s="409"/>
      <c r="J92" s="409"/>
      <c r="K92" s="15"/>
      <c r="L92" s="73"/>
    </row>
    <row r="93" spans="2:12">
      <c r="B93" s="95" t="s">
        <v>393</v>
      </c>
      <c r="C93" s="243"/>
      <c r="D93" s="361"/>
      <c r="E93" s="350"/>
      <c r="F93" s="409"/>
      <c r="G93" s="409"/>
      <c r="H93" s="409"/>
      <c r="I93" s="409"/>
      <c r="J93" s="409"/>
      <c r="K93" s="15"/>
      <c r="L93" s="73"/>
    </row>
    <row r="94" spans="2:12">
      <c r="B94" s="95"/>
      <c r="C94" s="243" t="s">
        <v>321</v>
      </c>
      <c r="D94" s="361">
        <f>D20*Dashboard!E41</f>
        <v>0</v>
      </c>
      <c r="E94" s="350" t="e">
        <f>D94/technical_specs!H28</f>
        <v>#DIV/0!</v>
      </c>
      <c r="F94" s="409"/>
      <c r="G94" s="409"/>
      <c r="H94" s="409"/>
      <c r="I94" s="409"/>
      <c r="J94" s="409"/>
      <c r="K94" s="15"/>
      <c r="L94" s="73"/>
    </row>
    <row r="95" spans="2:12">
      <c r="B95" s="95"/>
      <c r="C95" s="562"/>
      <c r="D95" s="561"/>
      <c r="E95" s="518"/>
      <c r="F95" s="409"/>
      <c r="G95" s="409"/>
      <c r="H95" s="409"/>
      <c r="I95" s="409"/>
      <c r="J95" s="409"/>
      <c r="K95" s="15"/>
      <c r="L95" s="73"/>
    </row>
    <row r="96" spans="2:12">
      <c r="B96" s="95" t="s">
        <v>315</v>
      </c>
      <c r="C96" s="243"/>
      <c r="D96" s="361"/>
      <c r="E96" s="350"/>
      <c r="F96" s="409"/>
      <c r="G96" s="409"/>
      <c r="H96" s="409"/>
      <c r="I96" s="409"/>
      <c r="J96" s="409"/>
      <c r="K96" s="15"/>
      <c r="L96" s="73"/>
    </row>
    <row r="97" spans="2:12">
      <c r="B97" s="95"/>
      <c r="C97" s="243" t="s">
        <v>190</v>
      </c>
      <c r="D97" s="361">
        <f>D22*Dashboard!E45</f>
        <v>0</v>
      </c>
      <c r="E97" s="350" t="e">
        <f>D97/technical_specs!H29</f>
        <v>#DIV/0!</v>
      </c>
      <c r="F97" s="409"/>
      <c r="G97" s="409"/>
      <c r="H97" s="409"/>
      <c r="I97" s="409"/>
      <c r="J97" s="409"/>
      <c r="K97" s="15"/>
      <c r="L97" s="73"/>
    </row>
    <row r="98" spans="2:12">
      <c r="B98" s="95"/>
      <c r="C98" s="562"/>
      <c r="D98" s="561"/>
      <c r="E98" s="518"/>
      <c r="F98" s="409"/>
      <c r="G98" s="409"/>
      <c r="H98" s="409"/>
      <c r="I98" s="409"/>
      <c r="J98" s="409"/>
      <c r="K98" s="15"/>
      <c r="L98" s="73"/>
    </row>
    <row r="99" spans="2:12">
      <c r="B99" s="95" t="s">
        <v>311</v>
      </c>
      <c r="C99" s="243"/>
      <c r="D99" s="361"/>
      <c r="E99" s="350"/>
      <c r="F99" s="409"/>
      <c r="G99" s="409"/>
      <c r="H99" s="409"/>
      <c r="I99" s="409"/>
      <c r="J99" s="409"/>
      <c r="K99" s="15"/>
      <c r="L99" s="73"/>
    </row>
    <row r="100" spans="2:12">
      <c r="B100" s="95"/>
      <c r="C100" s="243" t="s">
        <v>190</v>
      </c>
      <c r="D100" s="361">
        <f>D22*Dashboard!E46</f>
        <v>0</v>
      </c>
      <c r="E100" s="350" t="e">
        <f>D100/technical_specs!H30</f>
        <v>#DIV/0!</v>
      </c>
      <c r="F100" s="409"/>
      <c r="G100" s="409"/>
      <c r="H100" s="409"/>
      <c r="I100" s="409"/>
      <c r="J100" s="409"/>
      <c r="K100" s="15"/>
      <c r="L100" s="73"/>
    </row>
    <row r="101" spans="2:12">
      <c r="B101" s="95"/>
      <c r="C101" s="562"/>
      <c r="D101" s="561"/>
      <c r="E101" s="518"/>
      <c r="F101" s="409"/>
      <c r="G101" s="409"/>
      <c r="H101" s="409"/>
      <c r="I101" s="409"/>
      <c r="J101" s="409"/>
      <c r="K101" s="15"/>
      <c r="L101" s="73"/>
    </row>
    <row r="102" spans="2:12">
      <c r="B102" s="95" t="s">
        <v>191</v>
      </c>
      <c r="C102" s="243"/>
      <c r="D102" s="361"/>
      <c r="E102" s="350"/>
      <c r="F102" s="409"/>
      <c r="G102" s="409"/>
      <c r="H102" s="409"/>
      <c r="I102" s="409"/>
      <c r="J102" s="409"/>
      <c r="K102" s="15"/>
      <c r="L102" s="73"/>
    </row>
    <row r="103" spans="2:12">
      <c r="B103" s="95"/>
      <c r="C103" s="243" t="s">
        <v>286</v>
      </c>
      <c r="D103" s="361">
        <f>D23</f>
        <v>0</v>
      </c>
      <c r="E103" s="350" t="e">
        <f>D103/technical_specs!H31</f>
        <v>#DIV/0!</v>
      </c>
      <c r="F103" s="409"/>
      <c r="G103" s="409"/>
      <c r="H103" s="409"/>
      <c r="I103" s="409"/>
      <c r="J103" s="409"/>
      <c r="K103" s="15"/>
      <c r="L103" s="73"/>
    </row>
    <row r="104" spans="2:12">
      <c r="B104" s="95"/>
      <c r="C104" s="562"/>
      <c r="D104" s="561"/>
      <c r="E104" s="518"/>
      <c r="F104" s="409"/>
      <c r="G104" s="409"/>
      <c r="H104" s="409"/>
      <c r="I104" s="409"/>
      <c r="J104" s="409"/>
      <c r="K104" s="15"/>
      <c r="L104" s="73"/>
    </row>
    <row r="105" spans="2:12">
      <c r="B105" s="95" t="s">
        <v>475</v>
      </c>
      <c r="C105" s="243"/>
      <c r="D105" s="361"/>
      <c r="E105" s="350"/>
      <c r="F105" s="409"/>
      <c r="G105" s="409"/>
      <c r="H105" s="409"/>
      <c r="I105" s="409"/>
      <c r="J105" s="409"/>
      <c r="K105" s="15"/>
      <c r="L105" s="73"/>
    </row>
    <row r="106" spans="2:12">
      <c r="B106" s="95"/>
      <c r="C106" s="243" t="s">
        <v>373</v>
      </c>
      <c r="D106" s="361">
        <f>D24</f>
        <v>0</v>
      </c>
      <c r="E106" s="350" t="e">
        <f>D106/technical_specs!H32</f>
        <v>#DIV/0!</v>
      </c>
      <c r="F106" s="409"/>
      <c r="G106" s="409"/>
      <c r="H106" s="409"/>
      <c r="I106" s="409"/>
      <c r="J106" s="409"/>
      <c r="K106" s="15"/>
      <c r="L106" s="73"/>
    </row>
    <row r="107" spans="2:12">
      <c r="B107" s="95"/>
      <c r="C107" s="562"/>
      <c r="D107" s="561"/>
      <c r="E107" s="518"/>
      <c r="F107" s="409"/>
      <c r="G107" s="409"/>
      <c r="H107" s="409"/>
      <c r="I107" s="409"/>
      <c r="J107" s="409"/>
      <c r="K107" s="15"/>
      <c r="L107" s="73"/>
    </row>
    <row r="108" spans="2:12">
      <c r="B108" s="95" t="s">
        <v>476</v>
      </c>
      <c r="C108" s="243"/>
      <c r="D108" s="361"/>
      <c r="E108" s="350"/>
      <c r="F108" s="409"/>
      <c r="G108" s="409"/>
      <c r="H108" s="409"/>
      <c r="I108" s="409"/>
      <c r="J108" s="409"/>
      <c r="K108" s="15"/>
      <c r="L108" s="73"/>
    </row>
    <row r="109" spans="2:12">
      <c r="B109" s="95"/>
      <c r="C109" s="243" t="s">
        <v>373</v>
      </c>
      <c r="D109" s="361">
        <f>D25</f>
        <v>0</v>
      </c>
      <c r="E109" s="350" t="e">
        <f>D109/technical_specs!H35</f>
        <v>#DIV/0!</v>
      </c>
      <c r="F109" s="409"/>
      <c r="G109" s="409"/>
      <c r="H109" s="409"/>
      <c r="I109" s="409"/>
      <c r="J109" s="409"/>
      <c r="K109" s="15"/>
      <c r="L109" s="73"/>
    </row>
    <row r="110" spans="2:12">
      <c r="B110" s="95"/>
      <c r="C110" s="562"/>
      <c r="D110" s="561"/>
      <c r="E110" s="518"/>
      <c r="F110" s="409"/>
      <c r="G110" s="409"/>
      <c r="H110" s="409"/>
      <c r="I110" s="409"/>
      <c r="J110" s="409"/>
      <c r="K110" s="15"/>
      <c r="L110" s="73"/>
    </row>
    <row r="111" spans="2:12">
      <c r="B111" s="95" t="s">
        <v>312</v>
      </c>
      <c r="C111" s="243"/>
      <c r="D111" s="361"/>
      <c r="E111" s="350"/>
      <c r="F111" s="409"/>
      <c r="G111" s="409"/>
      <c r="H111" s="409"/>
      <c r="I111" s="409"/>
      <c r="J111" s="409"/>
      <c r="K111" s="15"/>
      <c r="L111" s="73"/>
    </row>
    <row r="112" spans="2:12">
      <c r="B112" s="95"/>
      <c r="C112" s="243" t="s">
        <v>195</v>
      </c>
      <c r="D112" s="361">
        <f>D21*Dashboard!E49</f>
        <v>0</v>
      </c>
      <c r="E112" s="350" t="e">
        <f>D112/technical_specs!H36</f>
        <v>#DIV/0!</v>
      </c>
      <c r="F112" s="409"/>
      <c r="G112" s="409"/>
      <c r="H112" s="409"/>
      <c r="I112" s="409"/>
      <c r="J112" s="409"/>
      <c r="K112" s="15"/>
      <c r="L112" s="73"/>
    </row>
    <row r="113" spans="2:12">
      <c r="B113" s="95"/>
      <c r="C113" s="562"/>
      <c r="D113" s="561"/>
      <c r="E113" s="518"/>
      <c r="F113" s="409"/>
      <c r="G113" s="409"/>
      <c r="H113" s="409"/>
      <c r="I113" s="409"/>
      <c r="J113" s="409"/>
      <c r="K113" s="15"/>
      <c r="L113" s="73"/>
    </row>
    <row r="114" spans="2:12">
      <c r="B114" s="95" t="s">
        <v>313</v>
      </c>
      <c r="C114" s="243"/>
      <c r="D114" s="361"/>
      <c r="E114" s="350"/>
      <c r="F114" s="409"/>
      <c r="G114" s="409"/>
      <c r="H114" s="409"/>
      <c r="I114" s="409"/>
      <c r="J114" s="409"/>
      <c r="K114" s="15"/>
      <c r="L114" s="73"/>
    </row>
    <row r="115" spans="2:12">
      <c r="B115" s="95"/>
      <c r="C115" s="243" t="s">
        <v>195</v>
      </c>
      <c r="D115" s="361">
        <f>D21*Dashboard!E50</f>
        <v>0</v>
      </c>
      <c r="E115" s="350" t="e">
        <f>D115/technical_specs!H37</f>
        <v>#DIV/0!</v>
      </c>
      <c r="F115" s="409"/>
      <c r="G115" s="409"/>
      <c r="H115" s="409"/>
      <c r="I115" s="409"/>
      <c r="J115" s="409"/>
      <c r="K115" s="15"/>
      <c r="L115" s="73"/>
    </row>
    <row r="116" spans="2:12">
      <c r="B116" s="95"/>
      <c r="C116" s="562"/>
      <c r="D116" s="561"/>
      <c r="E116" s="518"/>
      <c r="F116" s="409"/>
      <c r="G116" s="409"/>
      <c r="H116" s="409"/>
      <c r="I116" s="409"/>
      <c r="J116" s="409"/>
      <c r="K116" s="15"/>
      <c r="L116" s="73"/>
    </row>
    <row r="117" spans="2:12">
      <c r="B117" s="95" t="s">
        <v>314</v>
      </c>
      <c r="C117" s="243"/>
      <c r="D117" s="361"/>
      <c r="E117" s="350"/>
      <c r="F117" s="409"/>
      <c r="G117" s="409"/>
      <c r="H117" s="409"/>
      <c r="I117" s="409"/>
      <c r="J117" s="409"/>
      <c r="K117" s="15"/>
      <c r="L117" s="73"/>
    </row>
    <row r="118" spans="2:12">
      <c r="B118" s="95"/>
      <c r="C118" s="243" t="s">
        <v>195</v>
      </c>
      <c r="D118" s="361">
        <f>D21*Dashboard!E51</f>
        <v>0</v>
      </c>
      <c r="E118" s="350" t="e">
        <f>D118/technical_specs!H38</f>
        <v>#DIV/0!</v>
      </c>
      <c r="F118" s="409"/>
      <c r="G118" s="409"/>
      <c r="H118" s="409"/>
      <c r="I118" s="409"/>
      <c r="J118" s="409"/>
      <c r="K118" s="15"/>
      <c r="L118" s="73"/>
    </row>
    <row r="119" spans="2:12" ht="17" thickBot="1">
      <c r="B119" s="210"/>
      <c r="C119" s="558"/>
      <c r="D119" s="559"/>
      <c r="E119" s="559"/>
      <c r="F119" s="554"/>
      <c r="G119" s="554"/>
      <c r="H119" s="554"/>
      <c r="I119" s="554"/>
      <c r="J119" s="554"/>
      <c r="K119" s="540"/>
      <c r="L119" s="542"/>
    </row>
    <row r="120" spans="2:12" ht="17" thickTop="1">
      <c r="B120" s="125" t="s">
        <v>324</v>
      </c>
      <c r="C120" s="55"/>
      <c r="D120" s="350"/>
      <c r="E120" s="350"/>
      <c r="F120" s="409"/>
      <c r="G120" s="409"/>
      <c r="H120" s="409"/>
      <c r="I120" s="409"/>
      <c r="J120" s="409"/>
      <c r="K120" s="15"/>
      <c r="L120" s="73"/>
    </row>
    <row r="121" spans="2:12">
      <c r="B121" s="125"/>
      <c r="C121" s="55" t="s">
        <v>42</v>
      </c>
      <c r="D121" s="350">
        <f>D29+D34+D37+D40+D43+D46</f>
        <v>0</v>
      </c>
      <c r="E121" s="350" t="e">
        <f>E29+E34+E37+E40+E43+E46</f>
        <v>#DIV/0!</v>
      </c>
      <c r="F121" s="409"/>
      <c r="G121" s="409"/>
      <c r="H121" s="409"/>
      <c r="I121" s="409"/>
      <c r="J121" s="409"/>
      <c r="K121" s="15"/>
      <c r="L121" s="73"/>
    </row>
    <row r="122" spans="2:12">
      <c r="B122" s="125"/>
      <c r="C122" s="55" t="s">
        <v>142</v>
      </c>
      <c r="D122" s="350">
        <f>D49+D52</f>
        <v>0</v>
      </c>
      <c r="E122" s="350" t="e">
        <f>E49+E52</f>
        <v>#DIV/0!</v>
      </c>
      <c r="F122" s="409"/>
      <c r="G122" s="409"/>
      <c r="H122" s="409"/>
      <c r="I122" s="409"/>
      <c r="J122" s="409"/>
      <c r="K122" s="15"/>
      <c r="L122" s="73"/>
    </row>
    <row r="123" spans="2:12">
      <c r="B123" s="125"/>
      <c r="C123" s="55" t="s">
        <v>43</v>
      </c>
      <c r="D123" s="350">
        <f>D55+D60+D65+D70+D75</f>
        <v>0</v>
      </c>
      <c r="E123" s="350" t="e">
        <f>E55+E60+E65+E70+E75</f>
        <v>#DIV/0!</v>
      </c>
      <c r="F123" s="409"/>
      <c r="G123" s="409"/>
      <c r="H123" s="409"/>
      <c r="I123" s="409"/>
      <c r="J123" s="409"/>
      <c r="K123" s="15"/>
      <c r="L123" s="73"/>
    </row>
    <row r="124" spans="2:12">
      <c r="B124" s="125"/>
      <c r="C124" s="55" t="s">
        <v>44</v>
      </c>
      <c r="D124" s="350">
        <f>D80</f>
        <v>0</v>
      </c>
      <c r="E124" s="350" t="e">
        <f>E80</f>
        <v>#DIV/0!</v>
      </c>
      <c r="F124" s="409"/>
      <c r="G124" s="409"/>
      <c r="H124" s="409"/>
      <c r="I124" s="409"/>
      <c r="J124" s="409"/>
      <c r="K124" s="15"/>
      <c r="L124" s="73"/>
    </row>
    <row r="125" spans="2:12">
      <c r="B125" s="125"/>
      <c r="C125" s="55" t="s">
        <v>317</v>
      </c>
      <c r="D125" s="350">
        <f>D83</f>
        <v>0</v>
      </c>
      <c r="E125" s="350" t="e">
        <f>E83</f>
        <v>#DIV/0!</v>
      </c>
      <c r="F125" s="409"/>
      <c r="G125" s="409"/>
      <c r="H125" s="409"/>
      <c r="I125" s="409"/>
      <c r="J125" s="409"/>
      <c r="K125" s="15"/>
      <c r="L125" s="73"/>
    </row>
    <row r="126" spans="2:12">
      <c r="B126" s="125"/>
      <c r="C126" s="67" t="s">
        <v>223</v>
      </c>
      <c r="D126" s="350">
        <f>D86</f>
        <v>0</v>
      </c>
      <c r="E126" s="350" t="e">
        <f>E86</f>
        <v>#DIV/0!</v>
      </c>
      <c r="F126" s="409"/>
      <c r="G126" s="409"/>
      <c r="H126" s="409"/>
      <c r="I126" s="409"/>
      <c r="J126" s="409"/>
      <c r="K126" s="15"/>
      <c r="L126" s="73"/>
    </row>
    <row r="127" spans="2:12">
      <c r="B127" s="125"/>
      <c r="C127" s="67" t="s">
        <v>224</v>
      </c>
      <c r="D127" s="350">
        <f>D87</f>
        <v>0</v>
      </c>
      <c r="E127" s="350" t="e">
        <f>E87</f>
        <v>#DIV/0!</v>
      </c>
      <c r="F127" s="409"/>
      <c r="G127" s="409"/>
      <c r="H127" s="409"/>
      <c r="I127" s="409"/>
      <c r="J127" s="409"/>
      <c r="K127" s="15"/>
      <c r="L127" s="73"/>
    </row>
    <row r="128" spans="2:12">
      <c r="B128" s="125"/>
      <c r="C128" s="302" t="s">
        <v>486</v>
      </c>
      <c r="D128" s="350">
        <f>D56+D61+D66+D71+D76</f>
        <v>0</v>
      </c>
      <c r="E128" s="350" t="e">
        <f>E56+E61+E66+E71+E76</f>
        <v>#DIV/0!</v>
      </c>
      <c r="F128" s="409"/>
      <c r="G128" s="409"/>
      <c r="H128" s="409"/>
      <c r="I128" s="409"/>
      <c r="J128" s="409"/>
      <c r="K128" s="15"/>
      <c r="L128" s="73"/>
    </row>
    <row r="129" spans="2:12">
      <c r="B129" s="125"/>
      <c r="C129" s="206" t="s">
        <v>203</v>
      </c>
      <c r="D129" s="350">
        <f>D30</f>
        <v>0</v>
      </c>
      <c r="E129" s="350" t="e">
        <f>E30</f>
        <v>#DIV/0!</v>
      </c>
      <c r="F129" s="409"/>
      <c r="G129" s="409"/>
      <c r="H129" s="409"/>
      <c r="I129" s="409"/>
      <c r="J129" s="409"/>
      <c r="K129" s="15"/>
      <c r="L129" s="73"/>
    </row>
    <row r="130" spans="2:12">
      <c r="B130" s="125"/>
      <c r="C130" s="206" t="s">
        <v>189</v>
      </c>
      <c r="D130" s="350">
        <f>D91+D94</f>
        <v>0</v>
      </c>
      <c r="E130" s="350" t="e">
        <f>E91+E94</f>
        <v>#DIV/0!</v>
      </c>
      <c r="F130" s="409"/>
      <c r="G130" s="409"/>
      <c r="H130" s="409"/>
      <c r="I130" s="409"/>
      <c r="J130" s="409"/>
      <c r="K130" s="15"/>
      <c r="L130" s="73"/>
    </row>
    <row r="131" spans="2:12">
      <c r="B131" s="125"/>
      <c r="C131" s="206" t="s">
        <v>195</v>
      </c>
      <c r="D131" s="350">
        <f>D112+D115+D118</f>
        <v>0</v>
      </c>
      <c r="E131" s="350" t="e">
        <f>E112+E115+E118</f>
        <v>#DIV/0!</v>
      </c>
      <c r="F131" s="409"/>
      <c r="G131" s="409"/>
      <c r="H131" s="409"/>
      <c r="I131" s="409"/>
      <c r="J131" s="409"/>
      <c r="K131" s="15"/>
      <c r="L131" s="73"/>
    </row>
    <row r="132" spans="2:12">
      <c r="B132" s="125"/>
      <c r="C132" s="68" t="s">
        <v>190</v>
      </c>
      <c r="D132" s="350">
        <f>D97+D100</f>
        <v>0</v>
      </c>
      <c r="E132" s="350" t="e">
        <f>E97+E100</f>
        <v>#DIV/0!</v>
      </c>
      <c r="F132" s="409"/>
      <c r="G132" s="409"/>
      <c r="H132" s="409"/>
      <c r="I132" s="409"/>
      <c r="J132" s="409"/>
      <c r="K132" s="15"/>
      <c r="L132" s="73"/>
    </row>
    <row r="133" spans="2:12">
      <c r="B133" s="125"/>
      <c r="C133" s="68" t="s">
        <v>191</v>
      </c>
      <c r="D133" s="350">
        <f>D103</f>
        <v>0</v>
      </c>
      <c r="E133" s="350" t="e">
        <f>E103</f>
        <v>#DIV/0!</v>
      </c>
      <c r="F133" s="409"/>
      <c r="G133" s="409"/>
      <c r="H133" s="409"/>
      <c r="I133" s="409"/>
      <c r="J133" s="409"/>
      <c r="K133" s="15"/>
      <c r="L133" s="73"/>
    </row>
    <row r="134" spans="2:12">
      <c r="B134" s="125"/>
      <c r="C134" s="68" t="s">
        <v>326</v>
      </c>
      <c r="D134" s="350">
        <f>D106</f>
        <v>0</v>
      </c>
      <c r="E134" s="350" t="e">
        <f>E106</f>
        <v>#DIV/0!</v>
      </c>
      <c r="F134" s="409"/>
      <c r="G134" s="409"/>
      <c r="H134" s="409"/>
      <c r="I134" s="409"/>
      <c r="J134" s="409"/>
      <c r="K134" s="15"/>
      <c r="L134" s="73"/>
    </row>
    <row r="135" spans="2:12">
      <c r="B135" s="125"/>
      <c r="C135" s="68" t="s">
        <v>193</v>
      </c>
      <c r="D135" s="350">
        <f>D109</f>
        <v>0</v>
      </c>
      <c r="E135" s="350" t="e">
        <f>E109</f>
        <v>#DIV/0!</v>
      </c>
      <c r="F135" s="409"/>
      <c r="G135" s="409"/>
      <c r="H135" s="409"/>
      <c r="I135" s="409"/>
      <c r="J135" s="409"/>
      <c r="K135" s="15"/>
      <c r="L135" s="73"/>
    </row>
    <row r="136" spans="2:12" ht="17" thickBot="1">
      <c r="B136" s="125"/>
      <c r="C136" s="128" t="s">
        <v>228</v>
      </c>
      <c r="D136" s="360">
        <f>SUM(D121:D135)</f>
        <v>0</v>
      </c>
      <c r="E136" s="360" t="e">
        <f>SUM(E121:E135)</f>
        <v>#DIV/0!</v>
      </c>
      <c r="F136" s="521"/>
      <c r="G136" s="521"/>
      <c r="H136" s="521"/>
      <c r="I136" s="521"/>
      <c r="J136" s="521"/>
      <c r="K136" s="15"/>
      <c r="L136" s="73"/>
    </row>
    <row r="137" spans="2:12" ht="18" thickTop="1" thickBot="1">
      <c r="B137" s="113"/>
      <c r="C137" s="560"/>
      <c r="D137" s="555"/>
      <c r="E137" s="555"/>
      <c r="F137" s="555"/>
      <c r="G137" s="555"/>
      <c r="H137" s="555"/>
      <c r="I137" s="555"/>
      <c r="J137" s="555"/>
      <c r="K137" s="124"/>
      <c r="L1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N44"/>
  <sheetViews>
    <sheetView workbookViewId="0">
      <selection activeCell="E12" sqref="E12"/>
    </sheetView>
  </sheetViews>
  <sheetFormatPr baseColWidth="10" defaultRowHeight="16"/>
  <cols>
    <col min="1" max="1" width="10.83203125" style="2"/>
    <col min="2" max="2" width="36"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1">
      <c r="B2" s="22" t="s">
        <v>287</v>
      </c>
    </row>
    <row r="4" spans="2:14">
      <c r="B4" s="3" t="s">
        <v>39</v>
      </c>
      <c r="C4" s="4"/>
      <c r="D4" s="4"/>
      <c r="E4" s="5"/>
    </row>
    <row r="5" spans="2:14" ht="46" customHeight="1">
      <c r="B5" s="631" t="s">
        <v>499</v>
      </c>
      <c r="C5" s="632"/>
      <c r="D5" s="632"/>
      <c r="E5" s="633"/>
    </row>
    <row r="6" spans="2:14" ht="46" customHeight="1" thickBot="1"/>
    <row r="7" spans="2:14">
      <c r="B7" s="69" t="s">
        <v>212</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4">
      <c r="B9" s="98" t="s">
        <v>40</v>
      </c>
      <c r="C9" s="66" t="s">
        <v>41</v>
      </c>
      <c r="D9" s="28"/>
      <c r="E9" s="28" t="s">
        <v>638</v>
      </c>
      <c r="F9" s="102"/>
      <c r="G9" s="102"/>
      <c r="H9" s="28" t="s">
        <v>639</v>
      </c>
      <c r="I9" s="503"/>
      <c r="J9" s="504"/>
      <c r="K9" s="502"/>
      <c r="L9" s="502" t="s">
        <v>29</v>
      </c>
      <c r="M9" s="502"/>
      <c r="N9" s="505" t="s">
        <v>19</v>
      </c>
    </row>
    <row r="10" spans="2:14">
      <c r="B10" s="125" t="s">
        <v>278</v>
      </c>
      <c r="C10" s="55"/>
      <c r="D10" s="30"/>
      <c r="E10" s="30"/>
      <c r="F10" s="30"/>
      <c r="G10" s="30"/>
      <c r="H10" s="30"/>
      <c r="I10" s="9"/>
      <c r="J10" s="8"/>
      <c r="K10" s="9"/>
      <c r="L10" s="9"/>
      <c r="M10" s="9"/>
      <c r="N10" s="73"/>
    </row>
    <row r="11" spans="2:14">
      <c r="B11" s="125"/>
      <c r="C11" s="55" t="s">
        <v>42</v>
      </c>
      <c r="D11" s="30"/>
      <c r="E11" s="350" t="e">
        <f>SUM(E14:E15)</f>
        <v>#DIV/0!</v>
      </c>
      <c r="F11" s="349"/>
      <c r="G11" s="349"/>
      <c r="H11" s="349">
        <f>'Fuel aggregation HP'!H41</f>
        <v>0</v>
      </c>
      <c r="I11" s="9"/>
      <c r="J11" s="8"/>
      <c r="K11" s="9"/>
      <c r="L11" s="9"/>
      <c r="M11" s="9"/>
      <c r="N11" s="73"/>
    </row>
    <row r="12" spans="2:14">
      <c r="B12" s="125"/>
      <c r="C12" s="55"/>
      <c r="D12" s="30"/>
      <c r="E12" s="350"/>
      <c r="F12" s="349"/>
      <c r="G12" s="349"/>
      <c r="H12" s="349"/>
      <c r="I12" s="9"/>
      <c r="J12" s="8"/>
      <c r="K12" s="9"/>
      <c r="L12" s="9"/>
      <c r="M12" s="9"/>
      <c r="N12" s="73"/>
    </row>
    <row r="13" spans="2:14">
      <c r="B13" s="573" t="s">
        <v>819</v>
      </c>
      <c r="C13" s="55"/>
      <c r="D13" s="30"/>
      <c r="E13" s="350"/>
      <c r="F13" s="349"/>
      <c r="G13" s="349"/>
      <c r="H13" s="349"/>
      <c r="I13" s="9"/>
      <c r="J13" s="8"/>
      <c r="K13" s="9"/>
      <c r="L13" s="9"/>
      <c r="M13" s="9"/>
      <c r="N13" s="73"/>
    </row>
    <row r="14" spans="2:14">
      <c r="B14" s="573"/>
      <c r="C14" s="55" t="s">
        <v>818</v>
      </c>
      <c r="D14" s="30"/>
      <c r="E14" s="350" t="e">
        <f>H14/technical_specs!I41</f>
        <v>#DIV/0!</v>
      </c>
      <c r="F14" s="349"/>
      <c r="G14" s="349"/>
      <c r="H14" s="349">
        <f>H11*Dashboard!E117</f>
        <v>0</v>
      </c>
      <c r="I14" s="9"/>
      <c r="J14" s="8"/>
      <c r="K14" s="9"/>
      <c r="L14" s="9"/>
      <c r="M14" s="9"/>
      <c r="N14" s="73"/>
    </row>
    <row r="15" spans="2:14">
      <c r="B15" s="125"/>
      <c r="C15" s="55" t="s">
        <v>817</v>
      </c>
      <c r="D15" s="30"/>
      <c r="E15" s="350" t="e">
        <f>H15/technical_specs!I49</f>
        <v>#DIV/0!</v>
      </c>
      <c r="F15" s="349"/>
      <c r="G15" s="349"/>
      <c r="H15" s="349">
        <f>H11*Dashboard!E118</f>
        <v>0</v>
      </c>
      <c r="I15" s="9"/>
      <c r="J15" s="8"/>
      <c r="K15" s="9"/>
      <c r="L15" s="9"/>
      <c r="M15" s="9"/>
      <c r="N15" s="73"/>
    </row>
    <row r="16" spans="2:14">
      <c r="B16" s="125"/>
      <c r="C16" s="53"/>
      <c r="D16" s="48"/>
      <c r="E16" s="364"/>
      <c r="F16" s="359"/>
      <c r="G16" s="359"/>
      <c r="H16" s="359"/>
      <c r="I16" s="11"/>
      <c r="J16" s="12"/>
      <c r="K16" s="9"/>
      <c r="L16" s="9"/>
      <c r="M16" s="9"/>
      <c r="N16" s="73"/>
    </row>
    <row r="17" spans="2:14">
      <c r="B17" s="125" t="s">
        <v>279</v>
      </c>
      <c r="C17" s="55"/>
      <c r="D17" s="30"/>
      <c r="E17" s="350"/>
      <c r="F17" s="349"/>
      <c r="G17" s="349"/>
      <c r="H17" s="349"/>
      <c r="I17" s="9"/>
      <c r="J17" s="8"/>
      <c r="K17" s="9"/>
      <c r="L17" s="9"/>
      <c r="M17" s="9"/>
      <c r="N17" s="73"/>
    </row>
    <row r="18" spans="2:14">
      <c r="B18" s="125"/>
      <c r="C18" s="55" t="s">
        <v>142</v>
      </c>
      <c r="D18" s="30"/>
      <c r="E18" s="350" t="e">
        <f>H18/technical_specs!I42</f>
        <v>#DIV/0!</v>
      </c>
      <c r="F18" s="349"/>
      <c r="G18" s="349"/>
      <c r="H18" s="349">
        <f>'Fuel aggregation HP'!H42</f>
        <v>0</v>
      </c>
      <c r="I18" s="9"/>
      <c r="J18" s="8"/>
      <c r="K18" s="9"/>
      <c r="L18" s="9"/>
      <c r="M18" s="9"/>
      <c r="N18" s="73"/>
    </row>
    <row r="19" spans="2:14">
      <c r="B19" s="125"/>
      <c r="C19" s="53"/>
      <c r="D19" s="48"/>
      <c r="E19" s="364"/>
      <c r="F19" s="359"/>
      <c r="G19" s="359"/>
      <c r="H19" s="359"/>
      <c r="I19" s="11"/>
      <c r="J19" s="12"/>
      <c r="K19" s="9"/>
      <c r="L19" s="9"/>
      <c r="M19" s="9"/>
      <c r="N19" s="73"/>
    </row>
    <row r="20" spans="2:14">
      <c r="B20" s="125" t="s">
        <v>280</v>
      </c>
      <c r="C20" s="55"/>
      <c r="D20" s="30"/>
      <c r="E20" s="350"/>
      <c r="F20" s="349"/>
      <c r="G20" s="349"/>
      <c r="H20" s="349"/>
      <c r="I20" s="9"/>
      <c r="J20" s="8"/>
      <c r="K20" s="9"/>
      <c r="L20" s="9"/>
      <c r="M20" s="9"/>
      <c r="N20" s="73"/>
    </row>
    <row r="21" spans="2:14">
      <c r="B21" s="125"/>
      <c r="C21" s="55" t="s">
        <v>43</v>
      </c>
      <c r="D21" s="30"/>
      <c r="E21" s="350" t="e">
        <f>H21/technical_specs!I43</f>
        <v>#DIV/0!</v>
      </c>
      <c r="F21" s="349"/>
      <c r="G21" s="349"/>
      <c r="H21" s="349">
        <f>'Fuel aggregation HP'!H43</f>
        <v>0</v>
      </c>
      <c r="I21" s="9"/>
      <c r="J21" s="8"/>
      <c r="K21" s="9"/>
      <c r="L21" s="9"/>
      <c r="M21" s="9"/>
      <c r="N21" s="73"/>
    </row>
    <row r="22" spans="2:14">
      <c r="B22" s="125"/>
      <c r="C22" s="55" t="s">
        <v>288</v>
      </c>
      <c r="D22" s="30"/>
      <c r="E22" s="350" t="e">
        <f>H22/technical_specs!I43</f>
        <v>#DIV/0!</v>
      </c>
      <c r="F22" s="349"/>
      <c r="G22" s="349"/>
      <c r="H22" s="349">
        <f>'Fuel aggregation HP'!H47</f>
        <v>0</v>
      </c>
      <c r="I22" s="9"/>
      <c r="J22" s="8"/>
      <c r="K22" s="9"/>
      <c r="L22" s="9"/>
      <c r="M22" s="9"/>
      <c r="N22" s="73"/>
    </row>
    <row r="23" spans="2:14" ht="17" thickBot="1">
      <c r="B23" s="125"/>
      <c r="C23" s="128" t="s">
        <v>228</v>
      </c>
      <c r="D23" s="208"/>
      <c r="E23" s="360" t="e">
        <f>SUM(E21:E22)</f>
        <v>#DIV/0!</v>
      </c>
      <c r="F23" s="351"/>
      <c r="G23" s="351"/>
      <c r="H23" s="351">
        <f>SUM(H21:H22)</f>
        <v>0</v>
      </c>
      <c r="I23" s="530"/>
      <c r="J23" s="510"/>
      <c r="K23" s="9"/>
      <c r="L23" s="9"/>
      <c r="M23" s="9"/>
      <c r="N23" s="73"/>
    </row>
    <row r="24" spans="2:14" ht="17" thickTop="1">
      <c r="B24" s="125"/>
      <c r="C24" s="211"/>
      <c r="D24" s="212"/>
      <c r="E24" s="365"/>
      <c r="F24" s="366"/>
      <c r="G24" s="366"/>
      <c r="H24" s="366"/>
      <c r="I24" s="549"/>
      <c r="J24" s="550"/>
      <c r="K24" s="9"/>
      <c r="L24" s="9"/>
      <c r="M24" s="9"/>
      <c r="N24" s="73"/>
    </row>
    <row r="25" spans="2:14">
      <c r="B25" s="125" t="s">
        <v>281</v>
      </c>
      <c r="C25" s="55"/>
      <c r="D25" s="30"/>
      <c r="E25" s="350"/>
      <c r="F25" s="349"/>
      <c r="G25" s="349"/>
      <c r="H25" s="349"/>
      <c r="I25" s="9"/>
      <c r="J25" s="8"/>
      <c r="K25" s="9"/>
      <c r="L25" s="9"/>
      <c r="M25" s="9"/>
      <c r="N25" s="73"/>
    </row>
    <row r="26" spans="2:14">
      <c r="B26" s="125"/>
      <c r="C26" s="55" t="s">
        <v>44</v>
      </c>
      <c r="D26" s="30"/>
      <c r="E26" s="350" t="e">
        <f>SUM(E29:E30)</f>
        <v>#DIV/0!</v>
      </c>
      <c r="F26" s="349"/>
      <c r="G26" s="349"/>
      <c r="H26" s="349">
        <f>'Fuel aggregation HP'!H44</f>
        <v>0</v>
      </c>
      <c r="I26" s="9"/>
      <c r="J26" s="8"/>
      <c r="K26" s="9"/>
      <c r="L26" s="9"/>
      <c r="M26" s="9"/>
      <c r="N26" s="73"/>
    </row>
    <row r="27" spans="2:14">
      <c r="B27" s="125"/>
      <c r="C27" s="55"/>
      <c r="D27" s="30"/>
      <c r="E27" s="350"/>
      <c r="F27" s="349"/>
      <c r="G27" s="349"/>
      <c r="H27" s="349"/>
      <c r="I27" s="9"/>
      <c r="J27" s="8"/>
      <c r="K27" s="9"/>
      <c r="L27" s="9"/>
      <c r="M27" s="9"/>
      <c r="N27" s="73"/>
    </row>
    <row r="28" spans="2:14">
      <c r="B28" s="573" t="s">
        <v>819</v>
      </c>
      <c r="C28" s="55"/>
      <c r="D28" s="30"/>
      <c r="E28" s="350"/>
      <c r="F28" s="349"/>
      <c r="G28" s="349"/>
      <c r="H28" s="349"/>
      <c r="I28" s="9"/>
      <c r="J28" s="8"/>
      <c r="K28" s="9"/>
      <c r="L28" s="9"/>
      <c r="M28" s="9"/>
      <c r="N28" s="73"/>
    </row>
    <row r="29" spans="2:14">
      <c r="B29" s="573"/>
      <c r="C29" s="55" t="s">
        <v>818</v>
      </c>
      <c r="D29" s="30"/>
      <c r="E29" s="350" t="e">
        <f>H29/technical_specs!I44</f>
        <v>#DIV/0!</v>
      </c>
      <c r="F29" s="349"/>
      <c r="G29" s="349"/>
      <c r="H29" s="349">
        <f>H26*Dashboard!E122</f>
        <v>0</v>
      </c>
      <c r="I29" s="9"/>
      <c r="J29" s="8"/>
      <c r="K29" s="9"/>
      <c r="L29" s="9"/>
      <c r="M29" s="9"/>
      <c r="N29" s="73"/>
    </row>
    <row r="30" spans="2:14">
      <c r="B30" s="125"/>
      <c r="C30" s="55" t="s">
        <v>817</v>
      </c>
      <c r="D30" s="30"/>
      <c r="E30" s="350" t="e">
        <f>H30/technical_specs!I50</f>
        <v>#DIV/0!</v>
      </c>
      <c r="F30" s="349"/>
      <c r="G30" s="349"/>
      <c r="H30" s="349">
        <f>H26*Dashboard!E123</f>
        <v>0</v>
      </c>
      <c r="I30" s="9"/>
      <c r="J30" s="8"/>
      <c r="K30" s="9"/>
      <c r="L30" s="9"/>
      <c r="M30" s="9"/>
      <c r="N30" s="73"/>
    </row>
    <row r="31" spans="2:14">
      <c r="B31" s="125"/>
      <c r="C31" s="55"/>
      <c r="D31" s="30"/>
      <c r="E31" s="350"/>
      <c r="F31" s="349"/>
      <c r="G31" s="349"/>
      <c r="H31" s="349"/>
      <c r="I31" s="9"/>
      <c r="J31" s="8"/>
      <c r="K31" s="9"/>
      <c r="L31" s="9"/>
      <c r="M31" s="9"/>
      <c r="N31" s="73"/>
    </row>
    <row r="32" spans="2:14">
      <c r="B32" s="125"/>
      <c r="C32" s="53"/>
      <c r="D32" s="48"/>
      <c r="E32" s="364"/>
      <c r="F32" s="359"/>
      <c r="G32" s="359"/>
      <c r="H32" s="359"/>
      <c r="I32" s="11"/>
      <c r="J32" s="12"/>
      <c r="K32" s="9"/>
      <c r="L32" s="9"/>
      <c r="M32" s="9"/>
      <c r="N32" s="73"/>
    </row>
    <row r="33" spans="2:14">
      <c r="B33" s="125" t="s">
        <v>290</v>
      </c>
      <c r="C33" s="55"/>
      <c r="D33" s="30"/>
      <c r="E33" s="350"/>
      <c r="F33" s="349"/>
      <c r="G33" s="349"/>
      <c r="H33" s="349"/>
      <c r="I33" s="9"/>
      <c r="J33" s="8"/>
      <c r="K33" s="9"/>
      <c r="L33" s="9"/>
      <c r="M33" s="9"/>
      <c r="N33" s="73"/>
    </row>
    <row r="34" spans="2:14">
      <c r="B34" s="125"/>
      <c r="C34" s="55" t="s">
        <v>223</v>
      </c>
      <c r="D34" s="30"/>
      <c r="E34" s="350" t="e">
        <f>H34/technical_specs!I45</f>
        <v>#DIV/0!</v>
      </c>
      <c r="F34" s="349"/>
      <c r="G34" s="349"/>
      <c r="H34" s="349">
        <f>'Fuel aggregation HP'!H45</f>
        <v>0</v>
      </c>
      <c r="I34" s="9"/>
      <c r="J34" s="8"/>
      <c r="K34" s="9"/>
      <c r="L34" s="9"/>
      <c r="M34" s="9"/>
      <c r="N34" s="73"/>
    </row>
    <row r="35" spans="2:14">
      <c r="B35" s="72"/>
      <c r="C35" s="55" t="s">
        <v>450</v>
      </c>
      <c r="D35" s="153"/>
      <c r="E35" s="350" t="e">
        <f>H35/technical_specs!I45</f>
        <v>#DIV/0!</v>
      </c>
      <c r="F35" s="349"/>
      <c r="G35" s="349"/>
      <c r="H35" s="349">
        <f>'Fuel aggregation HP'!H46</f>
        <v>0</v>
      </c>
      <c r="I35" s="409"/>
      <c r="J35" s="152"/>
      <c r="K35" s="9"/>
      <c r="L35" s="9"/>
      <c r="M35" s="9"/>
      <c r="N35" s="73"/>
    </row>
    <row r="36" spans="2:14" ht="17" thickBot="1">
      <c r="B36" s="72"/>
      <c r="C36" s="128" t="s">
        <v>228</v>
      </c>
      <c r="D36" s="158"/>
      <c r="E36" s="360" t="e">
        <f>SUM(E34:E35)</f>
        <v>#DIV/0!</v>
      </c>
      <c r="F36" s="351"/>
      <c r="G36" s="351"/>
      <c r="H36" s="351">
        <f>SUM(H34:H35)</f>
        <v>0</v>
      </c>
      <c r="I36" s="521"/>
      <c r="J36" s="513"/>
      <c r="K36" s="9"/>
      <c r="L36" s="9"/>
      <c r="M36" s="9"/>
      <c r="N36" s="73"/>
    </row>
    <row r="37" spans="2:14" ht="17" thickTop="1">
      <c r="B37" s="72"/>
      <c r="C37" s="211"/>
      <c r="D37" s="213"/>
      <c r="E37" s="365"/>
      <c r="F37" s="366"/>
      <c r="G37" s="366"/>
      <c r="H37" s="366"/>
      <c r="I37" s="551"/>
      <c r="J37" s="552"/>
      <c r="K37" s="9"/>
      <c r="L37" s="9"/>
      <c r="M37" s="9"/>
      <c r="N37" s="73"/>
    </row>
    <row r="38" spans="2:14">
      <c r="B38" s="95" t="s">
        <v>285</v>
      </c>
      <c r="C38" s="55"/>
      <c r="D38" s="153"/>
      <c r="E38" s="350"/>
      <c r="F38" s="349"/>
      <c r="G38" s="349"/>
      <c r="H38" s="349"/>
      <c r="I38" s="409"/>
      <c r="J38" s="152"/>
      <c r="K38" s="9"/>
      <c r="L38" s="9"/>
      <c r="M38" s="9"/>
      <c r="N38" s="73"/>
    </row>
    <row r="39" spans="2:14">
      <c r="B39" s="95"/>
      <c r="C39" s="55" t="s">
        <v>203</v>
      </c>
      <c r="D39" s="153"/>
      <c r="E39" s="350" t="e">
        <f>H39/technical_specs!I46</f>
        <v>#DIV/0!</v>
      </c>
      <c r="F39" s="349"/>
      <c r="G39" s="349"/>
      <c r="H39" s="349">
        <f>'Fuel aggregation HP'!H48</f>
        <v>0</v>
      </c>
      <c r="I39" s="409"/>
      <c r="J39" s="152"/>
      <c r="K39" s="9"/>
      <c r="L39" s="9"/>
      <c r="M39" s="9"/>
      <c r="N39" s="73"/>
    </row>
    <row r="40" spans="2:14">
      <c r="B40" s="95"/>
      <c r="C40" s="53"/>
      <c r="D40" s="144"/>
      <c r="E40" s="364"/>
      <c r="F40" s="359"/>
      <c r="G40" s="359"/>
      <c r="H40" s="359"/>
      <c r="I40" s="553"/>
      <c r="J40" s="149"/>
      <c r="K40" s="9"/>
      <c r="L40" s="9"/>
      <c r="M40" s="9"/>
      <c r="N40" s="73"/>
    </row>
    <row r="41" spans="2:14" ht="17" thickBot="1">
      <c r="B41" s="210"/>
      <c r="C41" s="100"/>
      <c r="D41" s="164"/>
      <c r="E41" s="363"/>
      <c r="F41" s="367"/>
      <c r="G41" s="367"/>
      <c r="H41" s="367"/>
      <c r="I41" s="554"/>
      <c r="J41" s="545"/>
      <c r="K41" s="541"/>
      <c r="L41" s="541"/>
      <c r="M41" s="541"/>
      <c r="N41" s="542"/>
    </row>
    <row r="42" spans="2:14" ht="17" thickTop="1">
      <c r="B42" s="95" t="s">
        <v>292</v>
      </c>
      <c r="C42" s="55"/>
      <c r="D42" s="153"/>
      <c r="E42" s="350"/>
      <c r="F42" s="349"/>
      <c r="G42" s="349"/>
      <c r="H42" s="349"/>
      <c r="I42" s="409"/>
      <c r="J42" s="152"/>
      <c r="K42" s="9"/>
      <c r="L42" s="9"/>
      <c r="M42" s="9"/>
      <c r="N42" s="73"/>
    </row>
    <row r="43" spans="2:14">
      <c r="B43" s="72"/>
      <c r="C43" s="55" t="s">
        <v>228</v>
      </c>
      <c r="D43" s="153"/>
      <c r="E43" s="350" t="e">
        <f>E11+E18+E23+E26+E36+E39</f>
        <v>#DIV/0!</v>
      </c>
      <c r="F43" s="349"/>
      <c r="G43" s="349"/>
      <c r="H43" s="349">
        <f>H11+H18+H23+H26+H36+H39</f>
        <v>0</v>
      </c>
      <c r="I43" s="409"/>
      <c r="J43" s="152"/>
      <c r="K43" s="9"/>
      <c r="L43" s="9"/>
      <c r="M43" s="9"/>
      <c r="N43" s="73"/>
    </row>
    <row r="44" spans="2:14" ht="17" thickBot="1">
      <c r="B44" s="79"/>
      <c r="C44" s="93"/>
      <c r="D44" s="159"/>
      <c r="E44" s="159"/>
      <c r="F44" s="159"/>
      <c r="G44" s="159"/>
      <c r="H44" s="159"/>
      <c r="I44" s="555"/>
      <c r="J44" s="556"/>
      <c r="K44" s="80"/>
      <c r="L44" s="80"/>
      <c r="M44" s="80"/>
      <c r="N44"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H38"/>
  <sheetViews>
    <sheetView workbookViewId="0">
      <selection activeCell="H34" sqref="H34"/>
    </sheetView>
  </sheetViews>
  <sheetFormatPr baseColWidth="10" defaultRowHeight="16"/>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1">
      <c r="B2" s="22" t="s">
        <v>262</v>
      </c>
    </row>
    <row r="4" spans="2:8">
      <c r="B4" s="3" t="s">
        <v>39</v>
      </c>
      <c r="C4" s="4"/>
      <c r="D4" s="4"/>
      <c r="E4" s="4"/>
      <c r="F4" s="5"/>
    </row>
    <row r="5" spans="2:8">
      <c r="B5" s="16" t="s">
        <v>289</v>
      </c>
      <c r="C5" s="11"/>
      <c r="D5" s="11"/>
      <c r="E5" s="11"/>
      <c r="F5" s="12"/>
    </row>
    <row r="6" spans="2:8" ht="17" thickBot="1"/>
    <row r="7" spans="2:8">
      <c r="B7" s="69" t="s">
        <v>262</v>
      </c>
      <c r="C7" s="89"/>
      <c r="D7" s="604"/>
      <c r="E7" s="89"/>
      <c r="F7" s="604"/>
      <c r="G7" s="89"/>
      <c r="H7" s="71"/>
    </row>
    <row r="8" spans="2:8">
      <c r="B8" s="72"/>
      <c r="C8" s="9"/>
      <c r="D8" s="8"/>
      <c r="E8" s="9"/>
      <c r="F8" s="8"/>
      <c r="G8" s="9"/>
      <c r="H8" s="73"/>
    </row>
    <row r="9" spans="2:8" ht="31" customHeight="1">
      <c r="B9" s="143" t="s">
        <v>31</v>
      </c>
      <c r="C9" s="522" t="s">
        <v>40</v>
      </c>
      <c r="D9" s="523" t="s">
        <v>211</v>
      </c>
      <c r="E9" s="432" t="s">
        <v>640</v>
      </c>
      <c r="F9" s="433" t="s">
        <v>266</v>
      </c>
      <c r="G9" s="11"/>
      <c r="H9" s="505" t="s">
        <v>19</v>
      </c>
    </row>
    <row r="10" spans="2:8">
      <c r="B10" s="95" t="s">
        <v>385</v>
      </c>
      <c r="C10" s="9"/>
      <c r="D10" s="9"/>
      <c r="E10" s="524"/>
      <c r="F10" s="525"/>
      <c r="G10" s="15"/>
      <c r="H10" s="73"/>
    </row>
    <row r="11" spans="2:8">
      <c r="B11" s="72"/>
      <c r="C11" s="9" t="s">
        <v>386</v>
      </c>
      <c r="D11" s="9" t="s">
        <v>42</v>
      </c>
      <c r="E11" s="368">
        <f>E12</f>
        <v>0</v>
      </c>
      <c r="F11" s="315">
        <f>IF(E13=0,0,E11/E13)</f>
        <v>0</v>
      </c>
      <c r="G11" s="15"/>
      <c r="H11" s="73" t="s">
        <v>645</v>
      </c>
    </row>
    <row r="12" spans="2:8">
      <c r="B12" s="72"/>
      <c r="C12" s="9"/>
      <c r="D12" s="9" t="s">
        <v>203</v>
      </c>
      <c r="E12" s="368">
        <f>'Fuel aggregation PP'!D62</f>
        <v>0</v>
      </c>
      <c r="F12" s="315">
        <f>IF(E13=0,0,E12/E13)</f>
        <v>0</v>
      </c>
      <c r="G12" s="15"/>
      <c r="H12" s="73"/>
    </row>
    <row r="13" spans="2:8" ht="17" thickBot="1">
      <c r="B13" s="72"/>
      <c r="C13" s="9"/>
      <c r="D13" s="530" t="s">
        <v>228</v>
      </c>
      <c r="E13" s="369">
        <f>SUM(E11:E12)</f>
        <v>0</v>
      </c>
      <c r="F13" s="316"/>
      <c r="G13" s="15"/>
      <c r="H13" s="73"/>
    </row>
    <row r="14" spans="2:8" ht="17" thickTop="1">
      <c r="B14" s="72"/>
      <c r="C14" s="9"/>
      <c r="D14" s="9"/>
      <c r="E14" s="526"/>
      <c r="F14" s="527"/>
      <c r="G14" s="15"/>
      <c r="H14" s="73"/>
    </row>
    <row r="15" spans="2:8">
      <c r="B15" s="72"/>
      <c r="C15" s="9" t="s">
        <v>387</v>
      </c>
      <c r="D15" s="9" t="s">
        <v>283</v>
      </c>
      <c r="E15" s="368">
        <f>'Fuel aggregation PP'!D56</f>
        <v>0</v>
      </c>
      <c r="F15" s="315">
        <f>IF(E17=0,0,E15/E17)</f>
        <v>0</v>
      </c>
      <c r="G15" s="15"/>
      <c r="H15" s="73"/>
    </row>
    <row r="16" spans="2:8">
      <c r="B16" s="72"/>
      <c r="C16" s="9"/>
      <c r="D16" s="9" t="s">
        <v>486</v>
      </c>
      <c r="E16" s="368">
        <f>'Fuel aggregation PP'!D61</f>
        <v>0</v>
      </c>
      <c r="F16" s="315">
        <f>IF(E17=0,0,E16/E17)</f>
        <v>0</v>
      </c>
      <c r="G16" s="15"/>
      <c r="H16" s="73"/>
    </row>
    <row r="17" spans="2:8" ht="17" thickBot="1">
      <c r="B17" s="72"/>
      <c r="C17" s="9"/>
      <c r="D17" s="530" t="s">
        <v>228</v>
      </c>
      <c r="E17" s="369">
        <f>SUM(E15:E16)</f>
        <v>0</v>
      </c>
      <c r="F17" s="316"/>
      <c r="G17" s="15"/>
      <c r="H17" s="73"/>
    </row>
    <row r="18" spans="2:8" ht="17" thickTop="1">
      <c r="B18" s="72"/>
      <c r="C18" s="9"/>
      <c r="D18" s="9"/>
      <c r="E18" s="526"/>
      <c r="F18" s="527"/>
      <c r="G18" s="15"/>
      <c r="H18" s="73"/>
    </row>
    <row r="19" spans="2:8">
      <c r="B19" s="72"/>
      <c r="C19" s="9" t="s">
        <v>388</v>
      </c>
      <c r="D19" s="9" t="s">
        <v>223</v>
      </c>
      <c r="E19" s="368">
        <f>'Fuel aggregation PP'!D59</f>
        <v>0</v>
      </c>
      <c r="F19" s="315">
        <f>IF(E21=0,0,E19/E21)</f>
        <v>0</v>
      </c>
      <c r="G19" s="15"/>
      <c r="H19" s="73"/>
    </row>
    <row r="20" spans="2:8">
      <c r="B20" s="72"/>
      <c r="C20" s="9"/>
      <c r="D20" s="9" t="s">
        <v>224</v>
      </c>
      <c r="E20" s="368">
        <f>'Fuel aggregation PP'!D60</f>
        <v>0</v>
      </c>
      <c r="F20" s="315">
        <f>IF(E21=0,0,E20/E21)</f>
        <v>0</v>
      </c>
      <c r="G20" s="15"/>
      <c r="H20" s="73"/>
    </row>
    <row r="21" spans="2:8" ht="17" thickBot="1">
      <c r="B21" s="72"/>
      <c r="C21" s="9"/>
      <c r="D21" s="530" t="s">
        <v>228</v>
      </c>
      <c r="E21" s="369">
        <f>SUM(E19:E20)</f>
        <v>0</v>
      </c>
      <c r="F21" s="317"/>
      <c r="G21" s="15"/>
      <c r="H21" s="73"/>
    </row>
    <row r="22" spans="2:8" ht="18" thickTop="1" thickBot="1">
      <c r="B22" s="79"/>
      <c r="C22" s="80"/>
      <c r="D22" s="80"/>
      <c r="E22" s="528"/>
      <c r="F22" s="529"/>
      <c r="G22" s="124"/>
      <c r="H22" s="81"/>
    </row>
    <row r="23" spans="2:8">
      <c r="B23" s="95" t="s">
        <v>287</v>
      </c>
      <c r="C23" s="9"/>
      <c r="D23" s="8"/>
      <c r="E23" s="353"/>
      <c r="F23" s="21"/>
      <c r="G23" s="9"/>
      <c r="H23" s="73"/>
    </row>
    <row r="24" spans="2:8">
      <c r="B24" s="95"/>
      <c r="C24" s="9" t="s">
        <v>280</v>
      </c>
      <c r="D24" s="8" t="s">
        <v>43</v>
      </c>
      <c r="E24" s="349">
        <f>'Fuel aggregation HP'!H43</f>
        <v>0</v>
      </c>
      <c r="F24" s="315">
        <f>IF(E26=0,0,E24/E26)</f>
        <v>0</v>
      </c>
      <c r="G24" s="9"/>
      <c r="H24" s="73"/>
    </row>
    <row r="25" spans="2:8">
      <c r="B25" s="95"/>
      <c r="C25" s="9"/>
      <c r="D25" s="8" t="s">
        <v>486</v>
      </c>
      <c r="E25" s="349">
        <f>'Fuel aggregation HP'!H47</f>
        <v>0</v>
      </c>
      <c r="F25" s="315">
        <f>IF(E26=0,0,E25/E26)</f>
        <v>0</v>
      </c>
      <c r="G25" s="9"/>
      <c r="H25" s="73"/>
    </row>
    <row r="26" spans="2:8" ht="17" thickBot="1">
      <c r="B26" s="95"/>
      <c r="C26" s="9"/>
      <c r="D26" s="510" t="s">
        <v>228</v>
      </c>
      <c r="E26" s="351">
        <f>SUM(E24:E25)</f>
        <v>0</v>
      </c>
      <c r="F26" s="318"/>
      <c r="G26" s="9"/>
      <c r="H26" s="73"/>
    </row>
    <row r="27" spans="2:8" ht="17" thickTop="1">
      <c r="B27" s="95"/>
      <c r="C27" s="9"/>
      <c r="D27" s="8"/>
      <c r="E27" s="353"/>
      <c r="F27" s="531"/>
      <c r="G27" s="9"/>
      <c r="H27" s="73"/>
    </row>
    <row r="28" spans="2:8">
      <c r="B28" s="95"/>
      <c r="C28" s="9" t="s">
        <v>290</v>
      </c>
      <c r="D28" s="8" t="s">
        <v>223</v>
      </c>
      <c r="E28" s="349">
        <f>'Fuel aggregation HP'!H45</f>
        <v>0</v>
      </c>
      <c r="F28" s="315">
        <f>IF(E30=0,0,E28/E30)</f>
        <v>0</v>
      </c>
      <c r="G28" s="9"/>
      <c r="H28" s="73"/>
    </row>
    <row r="29" spans="2:8">
      <c r="B29" s="72"/>
      <c r="C29" s="9"/>
      <c r="D29" s="8" t="s">
        <v>291</v>
      </c>
      <c r="E29" s="349">
        <f>'Fuel aggregation HP'!H46</f>
        <v>0</v>
      </c>
      <c r="F29" s="315">
        <f>IF(E30=0,0,E29/E30)</f>
        <v>0</v>
      </c>
      <c r="G29" s="9"/>
      <c r="H29" s="73"/>
    </row>
    <row r="30" spans="2:8" ht="17" thickBot="1">
      <c r="B30" s="72"/>
      <c r="C30" s="9"/>
      <c r="D30" s="510" t="s">
        <v>228</v>
      </c>
      <c r="E30" s="351">
        <f>SUM(E28:E29)</f>
        <v>0</v>
      </c>
      <c r="F30" s="275"/>
      <c r="G30" s="15"/>
      <c r="H30" s="73"/>
    </row>
    <row r="31" spans="2:8" ht="18" thickTop="1" thickBot="1">
      <c r="B31" s="79"/>
      <c r="C31" s="80"/>
      <c r="D31" s="80"/>
      <c r="E31" s="532"/>
      <c r="F31" s="533"/>
      <c r="G31" s="124"/>
      <c r="H31" s="81"/>
    </row>
    <row r="32" spans="2:8">
      <c r="B32" s="72"/>
      <c r="C32" s="9"/>
      <c r="D32" s="604"/>
      <c r="E32" s="409"/>
      <c r="F32" s="619"/>
      <c r="G32" s="9"/>
      <c r="H32" s="73"/>
    </row>
    <row r="33" spans="2:8" ht="34">
      <c r="B33" s="143" t="s">
        <v>31</v>
      </c>
      <c r="C33" s="522" t="s">
        <v>40</v>
      </c>
      <c r="D33" s="523" t="s">
        <v>211</v>
      </c>
      <c r="E33" s="432" t="s">
        <v>896</v>
      </c>
      <c r="F33" s="433" t="s">
        <v>895</v>
      </c>
      <c r="G33" s="9"/>
      <c r="H33" s="73"/>
    </row>
    <row r="34" spans="2:8">
      <c r="B34" s="95" t="s">
        <v>882</v>
      </c>
      <c r="C34"/>
      <c r="D34" s="581"/>
      <c r="E34"/>
      <c r="F34" s="581"/>
      <c r="H34" s="73"/>
    </row>
    <row r="35" spans="2:8">
      <c r="B35" s="95"/>
      <c r="C35" t="s">
        <v>883</v>
      </c>
      <c r="D35" s="581" t="s">
        <v>44</v>
      </c>
      <c r="E35" s="582">
        <f>'Oil aggregation CHP'!E26</f>
        <v>0</v>
      </c>
      <c r="F35" s="315" t="e">
        <f>IF(E37=0,0,E35/E37)</f>
        <v>#DIV/0!</v>
      </c>
      <c r="H35" s="73"/>
    </row>
    <row r="36" spans="2:8">
      <c r="B36" s="95"/>
      <c r="C36"/>
      <c r="D36" s="581" t="s">
        <v>46</v>
      </c>
      <c r="E36" s="582">
        <f>'Oil aggregation CHP'!E27</f>
        <v>0</v>
      </c>
      <c r="F36" s="315" t="e">
        <f>IF(E37=0,0,E36/E37)</f>
        <v>#DIV/0!</v>
      </c>
      <c r="H36" s="73"/>
    </row>
    <row r="37" spans="2:8" ht="17" thickBot="1">
      <c r="B37" s="95"/>
      <c r="C37"/>
      <c r="D37" s="583" t="s">
        <v>228</v>
      </c>
      <c r="E37" s="584" t="e">
        <f>SUM(csv_central_producers!B55:B57)</f>
        <v>#DIV/0!</v>
      </c>
      <c r="F37" s="585"/>
      <c r="G37" s="15"/>
      <c r="H37" s="73" t="s">
        <v>884</v>
      </c>
    </row>
    <row r="38" spans="2:8" ht="18" thickTop="1" thickBot="1">
      <c r="B38" s="79"/>
      <c r="C38" s="586"/>
      <c r="D38" s="587"/>
      <c r="E38" s="586"/>
      <c r="F38" s="533"/>
      <c r="G38" s="124"/>
      <c r="H38"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39"/>
  <sheetViews>
    <sheetView workbookViewId="0">
      <selection activeCell="C37" sqref="C37"/>
    </sheetView>
  </sheetViews>
  <sheetFormatPr baseColWidth="10" defaultRowHeight="16"/>
  <cols>
    <col min="1" max="1" width="10.83203125" style="2" customWidth="1"/>
    <col min="2" max="2" width="17.6640625" style="566" bestFit="1" customWidth="1"/>
    <col min="3" max="3" width="60.5" style="2" customWidth="1"/>
    <col min="4" max="16384" width="10.83203125" style="2"/>
  </cols>
  <sheetData>
    <row r="2" spans="2:4" ht="21">
      <c r="B2" s="563" t="s">
        <v>0</v>
      </c>
    </row>
    <row r="4" spans="2:4">
      <c r="B4" s="564" t="s">
        <v>2</v>
      </c>
      <c r="C4" s="13" t="s">
        <v>8</v>
      </c>
      <c r="D4" s="14" t="s">
        <v>9</v>
      </c>
    </row>
    <row r="5" spans="2:4">
      <c r="B5" s="565"/>
      <c r="C5" s="18"/>
      <c r="D5" s="21"/>
    </row>
    <row r="6" spans="2:4">
      <c r="B6" s="337">
        <v>41470</v>
      </c>
      <c r="C6" s="338" t="s">
        <v>10</v>
      </c>
      <c r="D6" s="339">
        <v>0.1</v>
      </c>
    </row>
    <row r="7" spans="2:4">
      <c r="B7" s="336">
        <v>41470</v>
      </c>
      <c r="C7" s="338" t="s">
        <v>369</v>
      </c>
      <c r="D7" s="339">
        <v>0.2</v>
      </c>
    </row>
    <row r="8" spans="2:4">
      <c r="B8" s="336">
        <v>41471</v>
      </c>
      <c r="C8" s="338" t="s">
        <v>406</v>
      </c>
      <c r="D8" s="339">
        <v>0.3</v>
      </c>
    </row>
    <row r="9" spans="2:4">
      <c r="B9" s="336">
        <v>41472</v>
      </c>
      <c r="C9" s="338" t="s">
        <v>460</v>
      </c>
      <c r="D9" s="339">
        <v>0.4</v>
      </c>
    </row>
    <row r="10" spans="2:4">
      <c r="B10" s="336">
        <v>41480</v>
      </c>
      <c r="C10" s="338" t="s">
        <v>478</v>
      </c>
      <c r="D10" s="339">
        <v>0.5</v>
      </c>
    </row>
    <row r="11" spans="2:4">
      <c r="B11" s="336">
        <v>41484</v>
      </c>
      <c r="C11" s="338" t="s">
        <v>518</v>
      </c>
      <c r="D11" s="339">
        <v>0.6</v>
      </c>
    </row>
    <row r="12" spans="2:4">
      <c r="B12" s="336">
        <v>41485</v>
      </c>
      <c r="C12" s="338" t="s">
        <v>552</v>
      </c>
      <c r="D12" s="339">
        <v>0.7</v>
      </c>
    </row>
    <row r="13" spans="2:4">
      <c r="B13" s="336">
        <v>41492</v>
      </c>
      <c r="C13" s="338" t="s">
        <v>565</v>
      </c>
      <c r="D13" s="339">
        <v>0.8</v>
      </c>
    </row>
    <row r="14" spans="2:4">
      <c r="B14" s="336">
        <v>41499</v>
      </c>
      <c r="C14" s="338" t="s">
        <v>621</v>
      </c>
      <c r="D14" s="339">
        <v>0.9</v>
      </c>
    </row>
    <row r="15" spans="2:4" ht="17">
      <c r="B15" s="336">
        <v>41500</v>
      </c>
      <c r="C15" s="85" t="s">
        <v>622</v>
      </c>
      <c r="D15" s="339">
        <v>1</v>
      </c>
    </row>
    <row r="16" spans="2:4">
      <c r="B16" s="336">
        <v>41505</v>
      </c>
      <c r="C16" s="338" t="s">
        <v>735</v>
      </c>
      <c r="D16" s="68">
        <v>1.01</v>
      </c>
    </row>
    <row r="17" spans="2:4" ht="17">
      <c r="B17" s="336">
        <v>41507</v>
      </c>
      <c r="C17" s="85" t="s">
        <v>736</v>
      </c>
      <c r="D17" s="68">
        <v>1.02</v>
      </c>
    </row>
    <row r="18" spans="2:4" ht="51">
      <c r="B18" s="336">
        <v>41508</v>
      </c>
      <c r="C18" s="85" t="s">
        <v>635</v>
      </c>
      <c r="D18" s="68">
        <v>1.03</v>
      </c>
    </row>
    <row r="19" spans="2:4" ht="17">
      <c r="B19" s="336">
        <v>41513</v>
      </c>
      <c r="C19" s="85" t="s">
        <v>636</v>
      </c>
      <c r="D19" s="68">
        <v>1.04</v>
      </c>
    </row>
    <row r="20" spans="2:4" ht="17">
      <c r="B20" s="336">
        <v>41515</v>
      </c>
      <c r="C20" s="85" t="s">
        <v>646</v>
      </c>
      <c r="D20" s="68">
        <v>1.05</v>
      </c>
    </row>
    <row r="21" spans="2:4" ht="17">
      <c r="B21" s="336">
        <v>41515</v>
      </c>
      <c r="C21" s="85" t="s">
        <v>647</v>
      </c>
      <c r="D21" s="68">
        <v>1.06</v>
      </c>
    </row>
    <row r="22" spans="2:4" ht="17">
      <c r="B22" s="336">
        <v>41519</v>
      </c>
      <c r="C22" s="85" t="s">
        <v>648</v>
      </c>
      <c r="D22" s="68">
        <v>1.07</v>
      </c>
    </row>
    <row r="23" spans="2:4" ht="34">
      <c r="B23" s="336">
        <v>41523</v>
      </c>
      <c r="C23" s="85" t="s">
        <v>650</v>
      </c>
      <c r="D23" s="68">
        <v>1.08</v>
      </c>
    </row>
    <row r="24" spans="2:4" ht="17">
      <c r="B24" s="396" t="s">
        <v>651</v>
      </c>
      <c r="C24" s="568" t="s">
        <v>684</v>
      </c>
      <c r="D24" s="397">
        <v>1.0900000000000001</v>
      </c>
    </row>
    <row r="25" spans="2:4">
      <c r="B25" s="396">
        <v>41533</v>
      </c>
      <c r="C25" s="338" t="s">
        <v>685</v>
      </c>
      <c r="D25" s="68" t="s">
        <v>686</v>
      </c>
    </row>
    <row r="26" spans="2:4" ht="51">
      <c r="B26" s="396">
        <v>41535</v>
      </c>
      <c r="C26" s="85" t="s">
        <v>737</v>
      </c>
      <c r="D26" s="339">
        <v>1.1000000000000001</v>
      </c>
    </row>
    <row r="27" spans="2:4" ht="34">
      <c r="B27" s="336"/>
      <c r="C27" s="85" t="s">
        <v>738</v>
      </c>
      <c r="D27" s="339">
        <v>1.1100000000000001</v>
      </c>
    </row>
    <row r="28" spans="2:4" ht="17">
      <c r="B28" s="336">
        <v>41561</v>
      </c>
      <c r="C28" s="85" t="s">
        <v>739</v>
      </c>
      <c r="D28" s="339">
        <v>1.1200000000000001</v>
      </c>
    </row>
    <row r="29" spans="2:4" ht="17">
      <c r="B29" s="336">
        <v>41563</v>
      </c>
      <c r="C29" s="85" t="s">
        <v>691</v>
      </c>
      <c r="D29" s="339">
        <v>2</v>
      </c>
    </row>
    <row r="30" spans="2:4" ht="17">
      <c r="B30" s="336">
        <v>41577</v>
      </c>
      <c r="C30" s="85" t="s">
        <v>716</v>
      </c>
      <c r="D30" s="339">
        <v>2.0099999999999998</v>
      </c>
    </row>
    <row r="31" spans="2:4" ht="34">
      <c r="B31" s="336">
        <v>41600</v>
      </c>
      <c r="C31" s="568" t="s">
        <v>741</v>
      </c>
      <c r="D31" s="339">
        <v>2.02</v>
      </c>
    </row>
    <row r="32" spans="2:4" ht="17">
      <c r="B32" s="336">
        <v>41610</v>
      </c>
      <c r="C32" s="85" t="s">
        <v>740</v>
      </c>
      <c r="D32" s="68">
        <v>2.0299999999999998</v>
      </c>
    </row>
    <row r="33" spans="2:4" ht="34">
      <c r="B33" s="336">
        <v>41781</v>
      </c>
      <c r="C33" s="85" t="s">
        <v>730</v>
      </c>
      <c r="D33" s="68">
        <v>2.04</v>
      </c>
    </row>
    <row r="34" spans="2:4" ht="51">
      <c r="B34" s="336">
        <v>41781</v>
      </c>
      <c r="C34" s="85" t="s">
        <v>731</v>
      </c>
      <c r="D34" s="68">
        <v>2.0499999999999998</v>
      </c>
    </row>
    <row r="35" spans="2:4" ht="51">
      <c r="B35" s="336">
        <v>41793</v>
      </c>
      <c r="C35" s="85" t="s">
        <v>746</v>
      </c>
      <c r="D35" s="68">
        <v>2.06</v>
      </c>
    </row>
    <row r="36" spans="2:4" ht="204">
      <c r="B36" s="336">
        <v>43798</v>
      </c>
      <c r="C36" s="85" t="s">
        <v>875</v>
      </c>
      <c r="D36" s="68">
        <v>2.5</v>
      </c>
    </row>
    <row r="37" spans="2:4">
      <c r="B37" s="336"/>
      <c r="C37" s="85"/>
      <c r="D37" s="68"/>
    </row>
    <row r="38" spans="2:4">
      <c r="B38" s="336"/>
      <c r="C38" s="85"/>
      <c r="D38" s="68"/>
    </row>
    <row r="39" spans="2:4">
      <c r="B39" s="567"/>
      <c r="C39" s="569"/>
      <c r="D39" s="57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G19"/>
  <sheetViews>
    <sheetView workbookViewId="0"/>
  </sheetViews>
  <sheetFormatPr baseColWidth="10" defaultRowHeight="16"/>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1">
      <c r="B2" s="22" t="s">
        <v>545</v>
      </c>
    </row>
    <row r="4" spans="2:7">
      <c r="B4" s="3" t="s">
        <v>39</v>
      </c>
      <c r="C4" s="4"/>
      <c r="D4" s="4"/>
      <c r="E4" s="5"/>
      <c r="F4" s="9"/>
    </row>
    <row r="5" spans="2:7" ht="47" customHeight="1">
      <c r="B5" s="628" t="s">
        <v>551</v>
      </c>
      <c r="C5" s="629"/>
      <c r="D5" s="629"/>
      <c r="E5" s="630"/>
      <c r="F5" s="320"/>
    </row>
    <row r="6" spans="2:7" ht="17" thickBot="1"/>
    <row r="7" spans="2:7">
      <c r="B7" s="69" t="s">
        <v>546</v>
      </c>
      <c r="C7" s="70"/>
      <c r="D7" s="70"/>
      <c r="E7" s="70"/>
      <c r="F7" s="70"/>
      <c r="G7" s="306"/>
    </row>
    <row r="8" spans="2:7">
      <c r="B8" s="74"/>
      <c r="C8" s="18"/>
      <c r="D8" s="18"/>
      <c r="E8" s="18"/>
      <c r="F8" s="18"/>
      <c r="G8" s="75"/>
    </row>
    <row r="9" spans="2:7">
      <c r="B9" s="74" t="s">
        <v>31</v>
      </c>
      <c r="C9" s="332" t="s">
        <v>40</v>
      </c>
      <c r="D9" s="434" t="s">
        <v>547</v>
      </c>
      <c r="E9" s="332"/>
      <c r="F9" s="434"/>
      <c r="G9" s="435" t="s">
        <v>19</v>
      </c>
    </row>
    <row r="10" spans="2:7">
      <c r="B10" s="95" t="s">
        <v>560</v>
      </c>
      <c r="C10" s="30" t="s">
        <v>561</v>
      </c>
      <c r="D10" s="394">
        <f>'Corrected energy balance step 1'!BG94*kWh_MJ_conversion</f>
        <v>0</v>
      </c>
      <c r="E10" s="30"/>
      <c r="F10" s="15"/>
      <c r="G10" s="73"/>
    </row>
    <row r="11" spans="2:7">
      <c r="B11" s="95"/>
      <c r="C11" s="11"/>
      <c r="D11" s="546"/>
      <c r="E11" s="12"/>
      <c r="F11" s="15"/>
      <c r="G11" s="73"/>
    </row>
    <row r="12" spans="2:7">
      <c r="B12" s="95" t="s">
        <v>116</v>
      </c>
      <c r="C12" s="30" t="s">
        <v>562</v>
      </c>
      <c r="D12" s="394">
        <f>'IEA autoproducer prod.'!AO10*kWh_MJ_conversion</f>
        <v>0</v>
      </c>
      <c r="E12" s="30"/>
      <c r="F12" s="15"/>
      <c r="G12" s="73" t="s">
        <v>618</v>
      </c>
    </row>
    <row r="13" spans="2:7">
      <c r="B13" s="95"/>
      <c r="C13" s="30" t="s">
        <v>548</v>
      </c>
      <c r="D13" s="394"/>
      <c r="E13" s="319" t="e">
        <f>'Corrected energy balance step 1'!BN94/'IEA autoproducer prod.'!E10</f>
        <v>#DIV/0!</v>
      </c>
      <c r="F13" s="547"/>
      <c r="G13" s="73"/>
    </row>
    <row r="14" spans="2:7">
      <c r="B14" s="95"/>
      <c r="C14" s="30" t="s">
        <v>563</v>
      </c>
      <c r="D14" s="395" t="e">
        <f>D12*E13</f>
        <v>#DIV/0!</v>
      </c>
      <c r="E14" s="30"/>
      <c r="F14" s="15"/>
      <c r="G14" s="73"/>
    </row>
    <row r="15" spans="2:7">
      <c r="B15" s="95"/>
      <c r="C15" s="30" t="s">
        <v>564</v>
      </c>
      <c r="D15" s="395" t="e">
        <f>D14/technical_specs!H33</f>
        <v>#DIV/0!</v>
      </c>
      <c r="E15" s="30"/>
      <c r="F15" s="15"/>
      <c r="G15" s="73"/>
    </row>
    <row r="16" spans="2:7">
      <c r="B16" s="95"/>
      <c r="C16" s="11"/>
      <c r="D16" s="548"/>
      <c r="E16" s="12"/>
      <c r="F16" s="15"/>
      <c r="G16" s="73"/>
    </row>
    <row r="17" spans="2:7">
      <c r="B17" s="95" t="s">
        <v>220</v>
      </c>
      <c r="C17" s="30" t="s">
        <v>563</v>
      </c>
      <c r="D17" s="395" t="e">
        <f>D10-D14</f>
        <v>#DIV/0!</v>
      </c>
      <c r="E17" s="30"/>
      <c r="F17" s="15"/>
      <c r="G17" s="73" t="s">
        <v>619</v>
      </c>
    </row>
    <row r="18" spans="2:7">
      <c r="B18" s="72"/>
      <c r="C18" s="30" t="s">
        <v>564</v>
      </c>
      <c r="D18" s="395" t="e">
        <f>D17/technical_specs!H34</f>
        <v>#DIV/0!</v>
      </c>
      <c r="E18" s="30"/>
      <c r="F18" s="15"/>
      <c r="G18" s="73"/>
    </row>
    <row r="19" spans="2:7" ht="17" thickBot="1">
      <c r="B19" s="79"/>
      <c r="C19" s="80"/>
      <c r="D19" s="124"/>
      <c r="E19" s="80"/>
      <c r="F19" s="124"/>
      <c r="G19"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A1:N70"/>
  <sheetViews>
    <sheetView workbookViewId="0">
      <pane xSplit="3" ySplit="9" topLeftCell="D27" activePane="bottomRight" state="frozen"/>
      <selection pane="topRight" activeCell="D1" sqref="D1"/>
      <selection pane="bottomLeft" activeCell="A10" sqref="A10"/>
      <selection pane="bottomRight"/>
    </sheetView>
  </sheetViews>
  <sheetFormatPr baseColWidth="10" defaultRowHeight="16"/>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35"/>
    </row>
    <row r="2" spans="1:14" ht="21">
      <c r="B2" s="22" t="s">
        <v>495</v>
      </c>
    </row>
    <row r="4" spans="1:14">
      <c r="B4" s="3" t="s">
        <v>39</v>
      </c>
      <c r="C4" s="5"/>
      <c r="D4" s="9"/>
      <c r="E4" s="9"/>
      <c r="F4" s="9"/>
      <c r="G4" s="9"/>
      <c r="H4" s="9"/>
      <c r="I4" s="9"/>
      <c r="J4" s="9"/>
      <c r="K4" s="9"/>
      <c r="L4" s="9"/>
    </row>
    <row r="5" spans="1:14" ht="30" customHeight="1">
      <c r="B5" s="628" t="s">
        <v>407</v>
      </c>
      <c r="C5" s="630"/>
      <c r="D5" s="407"/>
      <c r="E5" s="407"/>
      <c r="F5" s="407"/>
      <c r="G5" s="9"/>
      <c r="H5" s="9"/>
      <c r="I5" s="9"/>
      <c r="J5" s="9"/>
      <c r="K5" s="9"/>
      <c r="L5" s="9"/>
    </row>
    <row r="6" spans="1:14" ht="17" thickBot="1">
      <c r="B6" s="9"/>
      <c r="C6" s="9"/>
      <c r="D6" s="9"/>
      <c r="E6" s="9"/>
      <c r="F6" s="9"/>
      <c r="G6" s="9"/>
      <c r="H6" s="9"/>
      <c r="I6" s="9"/>
      <c r="J6" s="9"/>
      <c r="K6" s="9"/>
      <c r="L6" s="9"/>
    </row>
    <row r="7" spans="1:14">
      <c r="B7" s="69" t="s">
        <v>208</v>
      </c>
      <c r="C7" s="89"/>
      <c r="D7" s="89"/>
      <c r="E7" s="89"/>
      <c r="F7" s="89"/>
      <c r="G7" s="89"/>
      <c r="H7" s="89"/>
      <c r="I7" s="89"/>
      <c r="J7" s="89"/>
      <c r="K7" s="89"/>
      <c r="L7" s="89"/>
      <c r="M7" s="89"/>
      <c r="N7" s="71"/>
    </row>
    <row r="8" spans="1:14">
      <c r="B8" s="72"/>
      <c r="C8" s="9"/>
      <c r="D8" s="9"/>
      <c r="E8" s="9"/>
      <c r="F8" s="9"/>
      <c r="G8" s="9"/>
      <c r="H8" s="9"/>
      <c r="I8" s="9"/>
      <c r="J8" s="9"/>
      <c r="K8" s="9"/>
      <c r="L8" s="9"/>
      <c r="M8" s="9"/>
      <c r="N8" s="73"/>
    </row>
    <row r="9" spans="1:14" ht="34">
      <c r="B9" s="98" t="s">
        <v>40</v>
      </c>
      <c r="C9" s="66" t="s">
        <v>41</v>
      </c>
      <c r="D9" s="29" t="s">
        <v>637</v>
      </c>
      <c r="E9" s="28" t="s">
        <v>638</v>
      </c>
      <c r="F9" s="503"/>
      <c r="G9" s="503"/>
      <c r="H9" s="502"/>
      <c r="I9" s="503"/>
      <c r="J9" s="504"/>
      <c r="K9" s="502"/>
      <c r="L9" s="502" t="s">
        <v>29</v>
      </c>
      <c r="M9" s="502"/>
      <c r="N9" s="505" t="s">
        <v>19</v>
      </c>
    </row>
    <row r="10" spans="1:14" ht="17">
      <c r="B10" s="103" t="s">
        <v>324</v>
      </c>
      <c r="C10" s="97"/>
      <c r="D10" s="64"/>
      <c r="E10" s="64"/>
      <c r="F10" s="108"/>
      <c r="G10" s="108"/>
      <c r="H10" s="64"/>
      <c r="I10" s="108"/>
      <c r="J10" s="109"/>
      <c r="K10" s="64"/>
      <c r="L10" s="64"/>
      <c r="M10" s="64"/>
      <c r="N10" s="110"/>
    </row>
    <row r="11" spans="1:14" ht="15" customHeight="1">
      <c r="B11" s="104"/>
      <c r="C11" s="55" t="s">
        <v>42</v>
      </c>
      <c r="D11" s="370">
        <f>SUM('Corrected energy balance step 1'!C93:H93,'Corrected energy balance step 1'!J93:S93)*kWh_MJ_conversion</f>
        <v>0</v>
      </c>
      <c r="E11" s="370">
        <f>-SUM('Corrected energy balance step 1'!C19:H19,'Corrected energy balance step 1'!J19:S19)</f>
        <v>0</v>
      </c>
      <c r="F11" s="151"/>
      <c r="G11" s="150"/>
      <c r="H11" s="150"/>
      <c r="I11" s="506"/>
      <c r="J11" s="152"/>
      <c r="K11" s="507"/>
      <c r="L11" s="9"/>
      <c r="M11" s="9"/>
      <c r="N11" s="73"/>
    </row>
    <row r="12" spans="1:14" ht="15" customHeight="1">
      <c r="B12" s="104"/>
      <c r="C12" s="55" t="s">
        <v>142</v>
      </c>
      <c r="D12" s="370">
        <f>'Corrected energy balance step 1'!I93*kWh_MJ_conversion</f>
        <v>0</v>
      </c>
      <c r="E12" s="370">
        <f>-'Corrected energy balance step 1'!I19</f>
        <v>0</v>
      </c>
      <c r="F12" s="151"/>
      <c r="G12" s="150"/>
      <c r="H12" s="150"/>
      <c r="I12" s="506"/>
      <c r="J12" s="152"/>
      <c r="K12" s="507"/>
      <c r="L12" s="9"/>
      <c r="M12" s="9"/>
      <c r="N12" s="73"/>
    </row>
    <row r="13" spans="1:14" ht="15" customHeight="1">
      <c r="B13" s="105"/>
      <c r="C13" s="55" t="s">
        <v>43</v>
      </c>
      <c r="D13" s="370">
        <f>'Corrected energy balance step 1'!T93*kWh_MJ_conversion</f>
        <v>0</v>
      </c>
      <c r="E13" s="370">
        <f>-'Corrected energy balance step 1'!T19</f>
        <v>0</v>
      </c>
      <c r="F13" s="151"/>
      <c r="G13" s="150"/>
      <c r="H13" s="150"/>
      <c r="I13" s="506"/>
      <c r="J13" s="152"/>
      <c r="K13" s="507"/>
      <c r="L13" s="9"/>
      <c r="M13" s="9"/>
      <c r="N13" s="73"/>
    </row>
    <row r="14" spans="1:14" ht="15" customHeight="1">
      <c r="B14" s="74"/>
      <c r="C14" s="55" t="s">
        <v>44</v>
      </c>
      <c r="D14" s="370">
        <f>SUM('Corrected energy balance step 1'!U93:AH93,'Corrected energy balance step 1'!AJ93:AQ93)*kWh_MJ_conversion</f>
        <v>0</v>
      </c>
      <c r="E14" s="370">
        <f>-SUM('Corrected energy balance step 1'!U19:AH19,'Corrected energy balance step 1'!AJ19:AQ19)</f>
        <v>0</v>
      </c>
      <c r="F14" s="151"/>
      <c r="G14" s="150"/>
      <c r="H14" s="150"/>
      <c r="I14" s="506"/>
      <c r="J14" s="152"/>
      <c r="K14" s="507"/>
      <c r="L14" s="9"/>
      <c r="M14" s="9"/>
      <c r="N14" s="73"/>
    </row>
    <row r="15" spans="1:14" ht="15" customHeight="1">
      <c r="B15" s="74"/>
      <c r="C15" s="55" t="s">
        <v>317</v>
      </c>
      <c r="D15" s="370">
        <f>'Corrected energy balance step 1'!AI93*kWh_MJ_conversion</f>
        <v>0</v>
      </c>
      <c r="E15" s="370">
        <f>-'Corrected energy balance step 1'!AI19</f>
        <v>0</v>
      </c>
      <c r="F15" s="151"/>
      <c r="G15" s="150"/>
      <c r="H15" s="150"/>
      <c r="I15" s="506"/>
      <c r="J15" s="152"/>
      <c r="K15" s="507"/>
      <c r="L15" s="9"/>
      <c r="M15" s="9"/>
      <c r="N15" s="73"/>
    </row>
    <row r="16" spans="1:14" ht="15" customHeight="1">
      <c r="B16" s="106"/>
      <c r="C16" s="67" t="s">
        <v>223</v>
      </c>
      <c r="D16" s="370">
        <f>'Corrected energy balance step 1'!AS93*kWh_MJ_conversion</f>
        <v>0</v>
      </c>
      <c r="E16" s="370">
        <f>-'Corrected energy balance step 1'!AS19</f>
        <v>0</v>
      </c>
      <c r="F16" s="151"/>
      <c r="G16" s="150"/>
      <c r="H16" s="150"/>
      <c r="I16" s="506"/>
      <c r="J16" s="152"/>
      <c r="K16" s="507"/>
      <c r="L16" s="9"/>
      <c r="M16" s="9"/>
      <c r="N16" s="73"/>
    </row>
    <row r="17" spans="2:14" ht="15" customHeight="1">
      <c r="B17" s="106"/>
      <c r="C17" s="67" t="s">
        <v>224</v>
      </c>
      <c r="D17" s="370">
        <f>SUM('Corrected energy balance step 1'!AR93,'Corrected energy balance step 1'!AT93)*kWh_MJ_conversion</f>
        <v>0</v>
      </c>
      <c r="E17" s="370">
        <f>-SUM('Corrected energy balance step 1'!AR19,'Corrected energy balance step 1'!AT19)</f>
        <v>0</v>
      </c>
      <c r="F17" s="151"/>
      <c r="G17" s="150"/>
      <c r="H17" s="150"/>
      <c r="I17" s="506"/>
      <c r="J17" s="152"/>
      <c r="K17" s="507"/>
      <c r="L17" s="9"/>
      <c r="M17" s="9"/>
      <c r="N17" s="73"/>
    </row>
    <row r="18" spans="2:14" ht="15" customHeight="1">
      <c r="B18" s="106"/>
      <c r="C18" s="67" t="s">
        <v>486</v>
      </c>
      <c r="D18" s="370">
        <f>'Corrected energy balance step 1'!AV93*kWh_MJ_conversion</f>
        <v>0</v>
      </c>
      <c r="E18" s="370">
        <f>-'Corrected energy balance step 1'!AV19</f>
        <v>0</v>
      </c>
      <c r="F18" s="506"/>
      <c r="G18" s="150"/>
      <c r="H18" s="150"/>
      <c r="I18" s="506"/>
      <c r="J18" s="152"/>
      <c r="K18" s="507"/>
      <c r="L18" s="9"/>
      <c r="M18" s="9"/>
      <c r="N18" s="73"/>
    </row>
    <row r="19" spans="2:14" ht="15" customHeight="1">
      <c r="B19" s="106"/>
      <c r="C19" s="206" t="s">
        <v>46</v>
      </c>
      <c r="D19" s="370">
        <f>SUM('Corrected energy balance step 1'!AW93:AY93)*kWh_MJ_conversion</f>
        <v>0</v>
      </c>
      <c r="E19" s="370">
        <f>-SUM('Corrected energy balance step 1'!AW19:AY19)</f>
        <v>0</v>
      </c>
      <c r="F19" s="506"/>
      <c r="G19" s="150"/>
      <c r="H19" s="150"/>
      <c r="I19" s="506"/>
      <c r="J19" s="152"/>
      <c r="K19" s="507"/>
      <c r="L19" s="9"/>
      <c r="M19" s="9"/>
      <c r="N19" s="73" t="s">
        <v>382</v>
      </c>
    </row>
    <row r="20" spans="2:14" ht="15" customHeight="1">
      <c r="B20" s="106"/>
      <c r="C20" s="206" t="s">
        <v>203</v>
      </c>
      <c r="D20" s="370">
        <f>SUM('Corrected energy balance step 1'!AU93,'Corrected energy balance step 1'!AZ93)*kWh_MJ_conversion</f>
        <v>0</v>
      </c>
      <c r="E20" s="370">
        <f>-SUM('Corrected energy balance step 1'!AU19,'Corrected energy balance step 1'!AZ19)</f>
        <v>0</v>
      </c>
      <c r="F20" s="506"/>
      <c r="G20" s="150"/>
      <c r="H20" s="150"/>
      <c r="I20" s="506"/>
      <c r="J20" s="152"/>
      <c r="K20" s="507"/>
      <c r="L20" s="9"/>
      <c r="M20" s="9"/>
      <c r="N20" s="73"/>
    </row>
    <row r="21" spans="2:14" ht="15" customHeight="1">
      <c r="B21" s="106"/>
      <c r="C21" s="206" t="s">
        <v>189</v>
      </c>
      <c r="D21" s="370">
        <f>'Corrected energy balance step 1'!BD93*kWh_MJ_conversion</f>
        <v>0</v>
      </c>
      <c r="E21" s="370">
        <f>-'Corrected energy balance step 1'!BD19</f>
        <v>0</v>
      </c>
      <c r="F21" s="506"/>
      <c r="G21" s="150"/>
      <c r="H21" s="150"/>
      <c r="I21" s="506"/>
      <c r="J21" s="152"/>
      <c r="K21" s="507"/>
      <c r="L21" s="9"/>
      <c r="M21" s="9"/>
      <c r="N21" s="73"/>
    </row>
    <row r="22" spans="2:14" ht="15" customHeight="1">
      <c r="B22" s="76"/>
      <c r="C22" s="206" t="s">
        <v>195</v>
      </c>
      <c r="D22" s="370">
        <f>'Corrected energy balance step 1'!BJ93*kWh_MJ_conversion</f>
        <v>0</v>
      </c>
      <c r="E22" s="370">
        <f>-'Corrected energy balance step 1'!BJ19</f>
        <v>0</v>
      </c>
      <c r="F22" s="506"/>
      <c r="G22" s="150"/>
      <c r="H22" s="150"/>
      <c r="I22" s="506"/>
      <c r="J22" s="152"/>
      <c r="K22" s="507"/>
      <c r="L22" s="9"/>
      <c r="M22" s="9"/>
      <c r="N22" s="509"/>
    </row>
    <row r="23" spans="2:14" ht="15" customHeight="1">
      <c r="B23" s="76"/>
      <c r="C23" s="68" t="s">
        <v>190</v>
      </c>
      <c r="D23" s="370">
        <f>'Corrected energy balance step 1'!BE93*kWh_MJ_conversion</f>
        <v>0</v>
      </c>
      <c r="E23" s="370">
        <f>-'Corrected energy balance step 1'!BE19</f>
        <v>0</v>
      </c>
      <c r="F23" s="506"/>
      <c r="G23" s="150"/>
      <c r="H23" s="150"/>
      <c r="I23" s="506"/>
      <c r="J23" s="152"/>
      <c r="K23" s="507"/>
      <c r="L23" s="9"/>
      <c r="M23" s="9"/>
      <c r="N23" s="73"/>
    </row>
    <row r="24" spans="2:14" ht="15" customHeight="1">
      <c r="B24" s="76"/>
      <c r="C24" s="68" t="s">
        <v>191</v>
      </c>
      <c r="D24" s="370">
        <f>'Corrected energy balance step 1'!BF93*kWh_MJ_conversion</f>
        <v>0</v>
      </c>
      <c r="E24" s="370">
        <f>-'Corrected energy balance step 1'!BF19</f>
        <v>0</v>
      </c>
      <c r="F24" s="506"/>
      <c r="G24" s="150"/>
      <c r="H24" s="150"/>
      <c r="I24" s="506"/>
      <c r="J24" s="152"/>
      <c r="K24" s="507"/>
      <c r="L24" s="9"/>
      <c r="M24" s="9"/>
      <c r="N24" s="73"/>
    </row>
    <row r="25" spans="2:14" ht="15" customHeight="1">
      <c r="B25" s="76"/>
      <c r="C25" s="68" t="s">
        <v>326</v>
      </c>
      <c r="D25" s="370">
        <f>'Corrected energy balance step 1'!BG93*kWh_MJ_conversion</f>
        <v>0</v>
      </c>
      <c r="E25" s="370">
        <f>-'Corrected energy balance step 1'!BG19</f>
        <v>0</v>
      </c>
      <c r="F25" s="506"/>
      <c r="G25" s="150"/>
      <c r="H25" s="150"/>
      <c r="I25" s="506"/>
      <c r="J25" s="152"/>
      <c r="K25" s="507"/>
      <c r="L25" s="9"/>
      <c r="M25" s="9"/>
      <c r="N25" s="73"/>
    </row>
    <row r="26" spans="2:14" ht="15" customHeight="1">
      <c r="B26" s="76"/>
      <c r="C26" s="68" t="s">
        <v>193</v>
      </c>
      <c r="D26" s="370">
        <f>'Corrected energy balance step 1'!BH93*kWh_MJ_conversion</f>
        <v>0</v>
      </c>
      <c r="E26" s="370">
        <f>-'Corrected energy balance step 1'!BH19</f>
        <v>0</v>
      </c>
      <c r="F26" s="506"/>
      <c r="G26" s="150"/>
      <c r="H26" s="150"/>
      <c r="I26" s="506"/>
      <c r="J26" s="152"/>
      <c r="K26" s="507"/>
      <c r="L26" s="9"/>
      <c r="M26" s="9"/>
      <c r="N26" s="73"/>
    </row>
    <row r="27" spans="2:14" ht="15" customHeight="1">
      <c r="B27" s="76"/>
      <c r="C27" s="206" t="s">
        <v>196</v>
      </c>
      <c r="D27" s="370">
        <f>'Corrected energy balance step 1'!BK93*kWh_MJ_conversion</f>
        <v>0</v>
      </c>
      <c r="E27" s="370">
        <f>-'Corrected energy balance step 1'!BK19</f>
        <v>0</v>
      </c>
      <c r="F27" s="506"/>
      <c r="G27" s="150"/>
      <c r="H27" s="150"/>
      <c r="I27" s="506"/>
      <c r="J27" s="152"/>
      <c r="K27" s="507"/>
      <c r="L27" s="9"/>
      <c r="M27" s="9"/>
      <c r="N27" s="73" t="s">
        <v>381</v>
      </c>
    </row>
    <row r="28" spans="2:14" ht="15" customHeight="1" thickBot="1">
      <c r="B28" s="76"/>
      <c r="C28" s="128" t="s">
        <v>228</v>
      </c>
      <c r="D28" s="371">
        <f>SUM(D11:D27)</f>
        <v>0</v>
      </c>
      <c r="E28" s="372">
        <f>SUM(E11:E27)</f>
        <v>0</v>
      </c>
      <c r="F28" s="511"/>
      <c r="G28" s="511"/>
      <c r="H28" s="512"/>
      <c r="I28" s="511"/>
      <c r="J28" s="513"/>
      <c r="K28" s="15"/>
      <c r="L28" s="9"/>
      <c r="M28" s="9"/>
      <c r="N28" s="73"/>
    </row>
    <row r="29" spans="2:14" ht="15" customHeight="1" thickTop="1">
      <c r="B29" s="91"/>
      <c r="C29" s="114"/>
      <c r="D29" s="373"/>
      <c r="E29" s="374"/>
      <c r="F29" s="147"/>
      <c r="G29" s="148"/>
      <c r="H29" s="147"/>
      <c r="I29" s="148"/>
      <c r="J29" s="149"/>
      <c r="K29" s="16"/>
      <c r="L29" s="11"/>
      <c r="M29" s="11"/>
      <c r="N29" s="78"/>
    </row>
    <row r="30" spans="2:14" ht="15" customHeight="1">
      <c r="B30" s="112" t="s">
        <v>325</v>
      </c>
      <c r="C30" s="111"/>
      <c r="D30" s="375"/>
      <c r="E30" s="376"/>
      <c r="F30" s="150"/>
      <c r="G30" s="151"/>
      <c r="H30" s="150"/>
      <c r="I30" s="151"/>
      <c r="J30" s="152"/>
      <c r="K30" s="15"/>
      <c r="L30" s="9"/>
      <c r="M30" s="9"/>
      <c r="N30" s="73"/>
    </row>
    <row r="31" spans="2:14" ht="15" customHeight="1">
      <c r="B31" s="72"/>
      <c r="C31" s="55" t="s">
        <v>42</v>
      </c>
      <c r="D31" s="370">
        <f>SUM('Corrected energy balance step 1'!C94:H94,'Corrected energy balance step 1'!J94:S94)*kWh_MJ_conversion</f>
        <v>0</v>
      </c>
      <c r="E31" s="377">
        <f>-SUM('Corrected energy balance step 1'!C20:H20,'Corrected energy balance step 1'!J20:S20)</f>
        <v>0</v>
      </c>
      <c r="F31" s="151"/>
      <c r="G31" s="150"/>
      <c r="H31" s="150"/>
      <c r="I31" s="506"/>
      <c r="J31" s="152"/>
      <c r="K31" s="15"/>
      <c r="L31" s="9"/>
      <c r="M31" s="9"/>
      <c r="N31" s="73"/>
    </row>
    <row r="32" spans="2:14" ht="15" customHeight="1">
      <c r="B32" s="72"/>
      <c r="C32" s="55" t="s">
        <v>142</v>
      </c>
      <c r="D32" s="370">
        <f>'Corrected energy balance step 1'!I94*kWh_MJ_conversion</f>
        <v>0</v>
      </c>
      <c r="E32" s="377">
        <f>-'Corrected energy balance step 1'!I20</f>
        <v>0</v>
      </c>
      <c r="F32" s="151"/>
      <c r="G32" s="150"/>
      <c r="H32" s="150"/>
      <c r="I32" s="506"/>
      <c r="J32" s="152"/>
      <c r="K32" s="15"/>
      <c r="L32" s="9"/>
      <c r="M32" s="9"/>
      <c r="N32" s="73"/>
    </row>
    <row r="33" spans="2:14" ht="15" customHeight="1">
      <c r="B33" s="72"/>
      <c r="C33" s="55" t="s">
        <v>43</v>
      </c>
      <c r="D33" s="370">
        <f>'Corrected energy balance step 1'!T94*kWh_MJ_conversion</f>
        <v>0</v>
      </c>
      <c r="E33" s="377">
        <f>-'Corrected energy balance step 1'!T20</f>
        <v>0</v>
      </c>
      <c r="F33" s="151"/>
      <c r="G33" s="150"/>
      <c r="H33" s="150"/>
      <c r="I33" s="506"/>
      <c r="J33" s="152"/>
      <c r="K33" s="15"/>
      <c r="L33" s="9"/>
      <c r="M33" s="9"/>
      <c r="N33" s="73"/>
    </row>
    <row r="34" spans="2:14" ht="15" customHeight="1">
      <c r="B34" s="72"/>
      <c r="C34" s="55" t="s">
        <v>44</v>
      </c>
      <c r="D34" s="370">
        <f>SUM('Corrected energy balance step 1'!U94:AH94,'Corrected energy balance step 1'!AJ94:AQ94)*kWh_MJ_conversion</f>
        <v>0</v>
      </c>
      <c r="E34" s="377">
        <f>-SUM('Corrected energy balance step 1'!U20:AH20,'Corrected energy balance step 1'!AJ20:AQ20)</f>
        <v>0</v>
      </c>
      <c r="F34" s="151"/>
      <c r="G34" s="150"/>
      <c r="H34" s="150"/>
      <c r="I34" s="506"/>
      <c r="J34" s="152"/>
      <c r="K34" s="15"/>
      <c r="L34" s="9"/>
      <c r="M34" s="9"/>
      <c r="N34" s="73"/>
    </row>
    <row r="35" spans="2:14" ht="15" customHeight="1">
      <c r="B35" s="72"/>
      <c r="C35" s="55" t="s">
        <v>317</v>
      </c>
      <c r="D35" s="370">
        <f>'Corrected energy balance step 1'!AI94*kWh_MJ_conversion</f>
        <v>0</v>
      </c>
      <c r="E35" s="377">
        <f>-'Corrected energy balance step 1'!AI20</f>
        <v>0</v>
      </c>
      <c r="F35" s="151"/>
      <c r="G35" s="150"/>
      <c r="H35" s="150"/>
      <c r="I35" s="506"/>
      <c r="J35" s="152"/>
      <c r="K35" s="15"/>
      <c r="L35" s="9"/>
      <c r="M35" s="9"/>
      <c r="N35" s="73"/>
    </row>
    <row r="36" spans="2:14" ht="15" customHeight="1">
      <c r="B36" s="72"/>
      <c r="C36" s="67" t="s">
        <v>223</v>
      </c>
      <c r="D36" s="370">
        <f>'Corrected energy balance step 1'!AS94*kWh_MJ_conversion</f>
        <v>0</v>
      </c>
      <c r="E36" s="377">
        <f>-'Corrected energy balance step 1'!AS20</f>
        <v>0</v>
      </c>
      <c r="F36" s="151"/>
      <c r="G36" s="150"/>
      <c r="H36" s="150"/>
      <c r="I36" s="506"/>
      <c r="J36" s="152"/>
      <c r="K36" s="15"/>
      <c r="L36" s="9"/>
      <c r="M36" s="9"/>
      <c r="N36" s="73"/>
    </row>
    <row r="37" spans="2:14" ht="15" customHeight="1">
      <c r="B37" s="72"/>
      <c r="C37" s="67" t="s">
        <v>224</v>
      </c>
      <c r="D37" s="370">
        <f>SUM('Corrected energy balance step 1'!AR94,'Corrected energy balance step 1'!AT94)*kWh_MJ_conversion</f>
        <v>0</v>
      </c>
      <c r="E37" s="377">
        <f>-SUM('Corrected energy balance step 1'!AR20,'Corrected energy balance step 1'!AT20)</f>
        <v>0</v>
      </c>
      <c r="F37" s="151"/>
      <c r="G37" s="150"/>
      <c r="H37" s="150"/>
      <c r="I37" s="506"/>
      <c r="J37" s="152"/>
      <c r="K37" s="15"/>
      <c r="L37" s="9"/>
      <c r="M37" s="9"/>
      <c r="N37" s="73"/>
    </row>
    <row r="38" spans="2:14" ht="15" customHeight="1">
      <c r="B38" s="72"/>
      <c r="C38" s="67" t="s">
        <v>486</v>
      </c>
      <c r="D38" s="370">
        <f>'Corrected energy balance step 1'!AV94*kWh_MJ_conversion</f>
        <v>0</v>
      </c>
      <c r="E38" s="377">
        <f>-'Corrected energy balance step 1'!AV20</f>
        <v>0</v>
      </c>
      <c r="F38" s="151"/>
      <c r="G38" s="150"/>
      <c r="H38" s="150"/>
      <c r="I38" s="506"/>
      <c r="J38" s="152"/>
      <c r="K38" s="15"/>
      <c r="L38" s="9"/>
      <c r="M38" s="9"/>
      <c r="N38" s="73"/>
    </row>
    <row r="39" spans="2:14" ht="15" customHeight="1">
      <c r="B39" s="72"/>
      <c r="C39" s="240" t="s">
        <v>46</v>
      </c>
      <c r="D39" s="378">
        <f>SUM('Corrected energy balance step 1'!AW94:AY94)*kWh_MJ_conversion</f>
        <v>0</v>
      </c>
      <c r="E39" s="377">
        <f>-SUM('Corrected energy balance step 1'!AW20:AY20)</f>
        <v>0</v>
      </c>
      <c r="F39" s="506"/>
      <c r="G39" s="150"/>
      <c r="H39" s="150"/>
      <c r="I39" s="506"/>
      <c r="J39" s="152"/>
      <c r="K39" s="15"/>
      <c r="L39" s="9"/>
      <c r="M39" s="9"/>
      <c r="N39" s="73" t="s">
        <v>382</v>
      </c>
    </row>
    <row r="40" spans="2:14" ht="15" customHeight="1">
      <c r="B40" s="107"/>
      <c r="C40" s="240" t="s">
        <v>203</v>
      </c>
      <c r="D40" s="378">
        <f>SUM('Corrected energy balance step 1'!AU94,'Corrected energy balance step 1'!AZ94)*kWh_MJ_conversion</f>
        <v>0</v>
      </c>
      <c r="E40" s="377">
        <f>-SUM('Corrected energy balance step 1'!AU20,'Corrected energy balance step 1'!AZ20)</f>
        <v>0</v>
      </c>
      <c r="F40" s="506"/>
      <c r="G40" s="150"/>
      <c r="H40" s="150"/>
      <c r="I40" s="506"/>
      <c r="J40" s="152"/>
      <c r="K40" s="15"/>
      <c r="L40" s="9"/>
      <c r="M40" s="9"/>
      <c r="N40" s="73"/>
    </row>
    <row r="41" spans="2:14" ht="15" customHeight="1">
      <c r="B41" s="107"/>
      <c r="C41" s="68" t="s">
        <v>189</v>
      </c>
      <c r="D41" s="370">
        <f>'Corrected energy balance step 1'!BD94*kWh_MJ_conversion</f>
        <v>0</v>
      </c>
      <c r="E41" s="377">
        <f>-'Corrected energy balance step 1'!BD20</f>
        <v>0</v>
      </c>
      <c r="F41" s="506"/>
      <c r="G41" s="150"/>
      <c r="H41" s="150"/>
      <c r="I41" s="506"/>
      <c r="J41" s="152"/>
      <c r="K41" s="15"/>
      <c r="L41" s="9"/>
      <c r="M41" s="9"/>
      <c r="N41" s="73"/>
    </row>
    <row r="42" spans="2:14" ht="15" customHeight="1">
      <c r="B42" s="107"/>
      <c r="C42" s="206" t="s">
        <v>195</v>
      </c>
      <c r="D42" s="370">
        <f>'Corrected energy balance step 1'!BJ94*kWh_MJ_conversion</f>
        <v>0</v>
      </c>
      <c r="E42" s="377">
        <f>-'Corrected energy balance step 1'!BJ20</f>
        <v>0</v>
      </c>
      <c r="F42" s="506"/>
      <c r="G42" s="150"/>
      <c r="H42" s="150"/>
      <c r="I42" s="506"/>
      <c r="J42" s="152"/>
      <c r="K42" s="15"/>
      <c r="L42" s="9"/>
      <c r="M42" s="9"/>
      <c r="N42" s="73"/>
    </row>
    <row r="43" spans="2:14" ht="15" customHeight="1">
      <c r="B43" s="107"/>
      <c r="C43" s="68" t="s">
        <v>190</v>
      </c>
      <c r="D43" s="370">
        <f>'Corrected energy balance step 1'!BE94*kWh_MJ_conversion</f>
        <v>0</v>
      </c>
      <c r="E43" s="377">
        <f>-'Corrected energy balance step 1'!BE20</f>
        <v>0</v>
      </c>
      <c r="F43" s="506"/>
      <c r="G43" s="150"/>
      <c r="H43" s="150"/>
      <c r="I43" s="506"/>
      <c r="J43" s="152"/>
      <c r="K43" s="15"/>
      <c r="L43" s="9"/>
      <c r="M43" s="9"/>
      <c r="N43" s="73"/>
    </row>
    <row r="44" spans="2:14" ht="15" customHeight="1">
      <c r="B44" s="107"/>
      <c r="C44" s="68" t="s">
        <v>191</v>
      </c>
      <c r="D44" s="370">
        <f>'Corrected energy balance step 1'!BF94*kWh_MJ_conversion</f>
        <v>0</v>
      </c>
      <c r="E44" s="377">
        <f>-'Corrected energy balance step 1'!BF20</f>
        <v>0</v>
      </c>
      <c r="F44" s="506"/>
      <c r="G44" s="150"/>
      <c r="H44" s="150"/>
      <c r="I44" s="506"/>
      <c r="J44" s="152"/>
      <c r="K44" s="15"/>
      <c r="L44" s="9"/>
      <c r="M44" s="9"/>
      <c r="N44" s="73"/>
    </row>
    <row r="45" spans="2:14" ht="15" customHeight="1">
      <c r="B45" s="107"/>
      <c r="C45" s="68" t="s">
        <v>326</v>
      </c>
      <c r="D45" s="370">
        <f>'Corrected energy balance step 1'!BG94*kWh_MJ_conversion</f>
        <v>0</v>
      </c>
      <c r="E45" s="377">
        <f>-'Corrected energy balance step 1'!BG20</f>
        <v>0</v>
      </c>
      <c r="F45" s="506"/>
      <c r="G45" s="150"/>
      <c r="H45" s="150"/>
      <c r="I45" s="506"/>
      <c r="J45" s="152"/>
      <c r="K45" s="15"/>
      <c r="L45" s="9"/>
      <c r="M45" s="9"/>
      <c r="N45" s="73" t="s">
        <v>544</v>
      </c>
    </row>
    <row r="46" spans="2:14" ht="15" customHeight="1">
      <c r="B46" s="107"/>
      <c r="C46" s="68" t="s">
        <v>193</v>
      </c>
      <c r="D46" s="370">
        <f>'Corrected energy balance step 1'!BH94*kWh_MJ_conversion</f>
        <v>0</v>
      </c>
      <c r="E46" s="377">
        <f>-'Corrected energy balance step 1'!BH20</f>
        <v>0</v>
      </c>
      <c r="F46" s="506"/>
      <c r="G46" s="150"/>
      <c r="H46" s="150"/>
      <c r="I46" s="506"/>
      <c r="J46" s="152"/>
      <c r="K46" s="15"/>
      <c r="L46" s="9"/>
      <c r="M46" s="9"/>
      <c r="N46" s="73"/>
    </row>
    <row r="47" spans="2:14" ht="15" customHeight="1">
      <c r="B47" s="107"/>
      <c r="C47" s="206" t="s">
        <v>196</v>
      </c>
      <c r="D47" s="370">
        <f>'Corrected energy balance step 1'!BK94*kWh_MJ_conversion</f>
        <v>0</v>
      </c>
      <c r="E47" s="377">
        <f>-'Corrected energy balance step 1'!BK20</f>
        <v>0</v>
      </c>
      <c r="F47" s="506"/>
      <c r="G47" s="150"/>
      <c r="H47" s="150"/>
      <c r="I47" s="506"/>
      <c r="J47" s="152"/>
      <c r="K47" s="15"/>
      <c r="L47" s="9"/>
      <c r="M47" s="9"/>
      <c r="N47" s="73" t="s">
        <v>381</v>
      </c>
    </row>
    <row r="48" spans="2:14" ht="15" customHeight="1" thickBot="1">
      <c r="B48" s="92"/>
      <c r="C48" s="128" t="s">
        <v>228</v>
      </c>
      <c r="D48" s="371">
        <f>SUM(D31:D47)</f>
        <v>0</v>
      </c>
      <c r="E48" s="372">
        <f>SUM(E31:E47)</f>
        <v>0</v>
      </c>
      <c r="F48" s="511"/>
      <c r="G48" s="511"/>
      <c r="H48" s="512"/>
      <c r="I48" s="511"/>
      <c r="J48" s="513"/>
      <c r="K48" s="15"/>
      <c r="L48" s="9"/>
      <c r="M48" s="9"/>
      <c r="N48" s="73"/>
    </row>
    <row r="49" spans="2:14" ht="15" customHeight="1" thickTop="1">
      <c r="B49" s="115"/>
      <c r="C49" s="116"/>
      <c r="D49" s="373"/>
      <c r="E49" s="374"/>
      <c r="F49" s="147"/>
      <c r="G49" s="148"/>
      <c r="H49" s="147"/>
      <c r="I49" s="148"/>
      <c r="J49" s="149"/>
      <c r="K49" s="16"/>
      <c r="L49" s="11"/>
      <c r="M49" s="11"/>
      <c r="N49" s="78"/>
    </row>
    <row r="50" spans="2:14" ht="15" customHeight="1">
      <c r="B50" s="95" t="s">
        <v>496</v>
      </c>
      <c r="C50" s="67"/>
      <c r="D50" s="379"/>
      <c r="E50" s="377"/>
      <c r="F50" s="150"/>
      <c r="G50" s="151"/>
      <c r="H50" s="150"/>
      <c r="I50" s="151"/>
      <c r="J50" s="152"/>
      <c r="K50" s="15"/>
      <c r="L50" s="9"/>
      <c r="M50" s="9"/>
      <c r="N50" s="73"/>
    </row>
    <row r="51" spans="2:14" ht="15" customHeight="1" thickBot="1">
      <c r="B51" s="95"/>
      <c r="C51" s="207" t="s">
        <v>228</v>
      </c>
      <c r="D51" s="380">
        <f>SUM(D28,D48)</f>
        <v>0</v>
      </c>
      <c r="E51" s="372">
        <f>SUM(E28,E48)</f>
        <v>0</v>
      </c>
      <c r="F51" s="511"/>
      <c r="G51" s="511"/>
      <c r="H51" s="511"/>
      <c r="I51" s="511"/>
      <c r="J51" s="513"/>
      <c r="K51" s="15"/>
      <c r="L51" s="9"/>
      <c r="M51" s="9"/>
      <c r="N51" s="73"/>
    </row>
    <row r="52" spans="2:14" ht="15" customHeight="1" thickTop="1">
      <c r="B52" s="225"/>
      <c r="C52" s="226"/>
      <c r="D52" s="381"/>
      <c r="E52" s="382"/>
      <c r="F52" s="516"/>
      <c r="G52" s="516"/>
      <c r="H52" s="516"/>
      <c r="I52" s="516"/>
      <c r="J52" s="517"/>
      <c r="K52" s="15"/>
      <c r="L52" s="9"/>
      <c r="M52" s="9"/>
      <c r="N52" s="73"/>
    </row>
    <row r="53" spans="2:14">
      <c r="B53" s="95" t="s">
        <v>497</v>
      </c>
      <c r="C53" s="9"/>
      <c r="D53" s="353"/>
      <c r="E53" s="353"/>
      <c r="F53" s="9"/>
      <c r="G53" s="9"/>
      <c r="H53" s="9"/>
      <c r="I53" s="9"/>
      <c r="J53" s="9"/>
      <c r="K53" s="15"/>
      <c r="L53" s="9"/>
      <c r="M53" s="9"/>
      <c r="N53" s="73"/>
    </row>
    <row r="54" spans="2:14">
      <c r="B54" s="95"/>
      <c r="C54" s="55" t="s">
        <v>42</v>
      </c>
      <c r="D54" s="350">
        <f>D11+D31</f>
        <v>0</v>
      </c>
      <c r="E54" s="350">
        <f>E11+E31</f>
        <v>0</v>
      </c>
      <c r="F54" s="9"/>
      <c r="G54" s="9"/>
      <c r="H54" s="9"/>
      <c r="I54" s="9"/>
      <c r="J54" s="9"/>
      <c r="K54" s="15"/>
      <c r="L54" s="9"/>
      <c r="M54" s="9"/>
      <c r="N54" s="73"/>
    </row>
    <row r="55" spans="2:14">
      <c r="B55" s="95"/>
      <c r="C55" s="55" t="s">
        <v>142</v>
      </c>
      <c r="D55" s="350">
        <f>D12+D32</f>
        <v>0</v>
      </c>
      <c r="E55" s="350">
        <f>E12+E32</f>
        <v>0</v>
      </c>
      <c r="F55" s="9"/>
      <c r="G55" s="9"/>
      <c r="H55" s="9"/>
      <c r="I55" s="9"/>
      <c r="J55" s="9"/>
      <c r="K55" s="15"/>
      <c r="L55" s="9"/>
      <c r="M55" s="9"/>
      <c r="N55" s="73"/>
    </row>
    <row r="56" spans="2:14">
      <c r="B56" s="95"/>
      <c r="C56" s="55" t="s">
        <v>43</v>
      </c>
      <c r="D56" s="350">
        <f>D13+D33+D27+D47</f>
        <v>0</v>
      </c>
      <c r="E56" s="350">
        <f>E13+E33+E27+E47</f>
        <v>0</v>
      </c>
      <c r="F56" s="9"/>
      <c r="G56" s="9"/>
      <c r="H56" s="9"/>
      <c r="I56" s="9"/>
      <c r="J56" s="9"/>
      <c r="K56" s="15"/>
      <c r="L56" s="9"/>
      <c r="M56" s="9"/>
      <c r="N56" s="73" t="s">
        <v>383</v>
      </c>
    </row>
    <row r="57" spans="2:14">
      <c r="B57" s="95"/>
      <c r="C57" s="55" t="s">
        <v>44</v>
      </c>
      <c r="D57" s="350">
        <f t="shared" ref="D57:E61" si="0">D14+D34</f>
        <v>0</v>
      </c>
      <c r="E57" s="350">
        <f t="shared" si="0"/>
        <v>0</v>
      </c>
      <c r="F57" s="9"/>
      <c r="G57" s="9"/>
      <c r="H57" s="9"/>
      <c r="I57" s="9"/>
      <c r="J57" s="9"/>
      <c r="K57" s="15"/>
      <c r="L57" s="9"/>
      <c r="M57" s="9"/>
      <c r="N57" s="73"/>
    </row>
    <row r="58" spans="2:14">
      <c r="B58" s="95"/>
      <c r="C58" s="55" t="s">
        <v>317</v>
      </c>
      <c r="D58" s="350">
        <f t="shared" si="0"/>
        <v>0</v>
      </c>
      <c r="E58" s="350">
        <f t="shared" si="0"/>
        <v>0</v>
      </c>
      <c r="F58" s="9"/>
      <c r="G58" s="9"/>
      <c r="H58" s="9"/>
      <c r="I58" s="9"/>
      <c r="J58" s="9"/>
      <c r="K58" s="15"/>
      <c r="L58" s="9"/>
      <c r="M58" s="9"/>
      <c r="N58" s="73"/>
    </row>
    <row r="59" spans="2:14">
      <c r="B59" s="95"/>
      <c r="C59" s="67" t="s">
        <v>223</v>
      </c>
      <c r="D59" s="350">
        <f t="shared" si="0"/>
        <v>0</v>
      </c>
      <c r="E59" s="350">
        <f t="shared" si="0"/>
        <v>0</v>
      </c>
      <c r="F59" s="9"/>
      <c r="G59" s="9"/>
      <c r="H59" s="9"/>
      <c r="I59" s="9"/>
      <c r="J59" s="9"/>
      <c r="K59" s="15"/>
      <c r="L59" s="9"/>
      <c r="M59" s="9"/>
      <c r="N59" s="73"/>
    </row>
    <row r="60" spans="2:14">
      <c r="B60" s="95"/>
      <c r="C60" s="67" t="s">
        <v>224</v>
      </c>
      <c r="D60" s="350">
        <f t="shared" si="0"/>
        <v>0</v>
      </c>
      <c r="E60" s="350">
        <f t="shared" si="0"/>
        <v>0</v>
      </c>
      <c r="F60" s="9"/>
      <c r="G60" s="9"/>
      <c r="H60" s="9"/>
      <c r="I60" s="9"/>
      <c r="J60" s="9"/>
      <c r="K60" s="15"/>
      <c r="L60" s="9"/>
      <c r="M60" s="9"/>
      <c r="N60" s="73"/>
    </row>
    <row r="61" spans="2:14">
      <c r="B61" s="95"/>
      <c r="C61" s="67" t="s">
        <v>486</v>
      </c>
      <c r="D61" s="350">
        <f t="shared" si="0"/>
        <v>0</v>
      </c>
      <c r="E61" s="350">
        <f t="shared" si="0"/>
        <v>0</v>
      </c>
      <c r="F61" s="9"/>
      <c r="G61" s="9"/>
      <c r="H61" s="9"/>
      <c r="I61" s="9"/>
      <c r="J61" s="9"/>
      <c r="K61" s="15"/>
      <c r="L61" s="9"/>
      <c r="M61" s="9"/>
      <c r="N61" s="73"/>
    </row>
    <row r="62" spans="2:14">
      <c r="B62" s="72"/>
      <c r="C62" s="206" t="s">
        <v>203</v>
      </c>
      <c r="D62" s="350">
        <f>D20+D40+D19+D39</f>
        <v>0</v>
      </c>
      <c r="E62" s="350">
        <f>E20+E40+E19+E39</f>
        <v>0</v>
      </c>
      <c r="F62" s="151"/>
      <c r="G62" s="150"/>
      <c r="H62" s="150"/>
      <c r="I62" s="506"/>
      <c r="J62" s="409"/>
      <c r="K62" s="15"/>
      <c r="L62" s="9"/>
      <c r="M62" s="9"/>
      <c r="N62" s="73" t="s">
        <v>384</v>
      </c>
    </row>
    <row r="63" spans="2:14">
      <c r="B63" s="72"/>
      <c r="C63" s="206" t="s">
        <v>189</v>
      </c>
      <c r="D63" s="350">
        <f t="shared" ref="D63:E66" si="1">D21+D41</f>
        <v>0</v>
      </c>
      <c r="E63" s="350">
        <f t="shared" si="1"/>
        <v>0</v>
      </c>
      <c r="F63" s="151"/>
      <c r="G63" s="150"/>
      <c r="H63" s="150"/>
      <c r="I63" s="506"/>
      <c r="J63" s="409"/>
      <c r="K63" s="15"/>
      <c r="L63" s="9"/>
      <c r="M63" s="9"/>
      <c r="N63" s="73"/>
    </row>
    <row r="64" spans="2:14">
      <c r="B64" s="72"/>
      <c r="C64" s="206" t="s">
        <v>195</v>
      </c>
      <c r="D64" s="350">
        <f t="shared" si="1"/>
        <v>0</v>
      </c>
      <c r="E64" s="350">
        <f t="shared" si="1"/>
        <v>0</v>
      </c>
      <c r="F64" s="151"/>
      <c r="G64" s="150"/>
      <c r="H64" s="150"/>
      <c r="I64" s="506"/>
      <c r="J64" s="409"/>
      <c r="K64" s="15"/>
      <c r="L64" s="9"/>
      <c r="M64" s="9"/>
      <c r="N64" s="73"/>
    </row>
    <row r="65" spans="2:14">
      <c r="B65" s="72"/>
      <c r="C65" s="68" t="s">
        <v>190</v>
      </c>
      <c r="D65" s="350">
        <f t="shared" si="1"/>
        <v>0</v>
      </c>
      <c r="E65" s="350">
        <f t="shared" si="1"/>
        <v>0</v>
      </c>
      <c r="F65" s="151"/>
      <c r="G65" s="150"/>
      <c r="H65" s="150"/>
      <c r="I65" s="506"/>
      <c r="J65" s="409"/>
      <c r="K65" s="15"/>
      <c r="L65" s="9"/>
      <c r="M65" s="9"/>
      <c r="N65" s="73"/>
    </row>
    <row r="66" spans="2:14">
      <c r="B66" s="72"/>
      <c r="C66" s="68" t="s">
        <v>191</v>
      </c>
      <c r="D66" s="350">
        <f t="shared" si="1"/>
        <v>0</v>
      </c>
      <c r="E66" s="350">
        <f t="shared" si="1"/>
        <v>0</v>
      </c>
      <c r="F66" s="151"/>
      <c r="G66" s="150"/>
      <c r="H66" s="150"/>
      <c r="I66" s="506"/>
      <c r="J66" s="409"/>
      <c r="K66" s="15"/>
      <c r="L66" s="9"/>
      <c r="M66" s="9"/>
      <c r="N66" s="73"/>
    </row>
    <row r="67" spans="2:14">
      <c r="B67" s="72"/>
      <c r="C67" s="68" t="s">
        <v>326</v>
      </c>
      <c r="D67" s="383">
        <f>D25</f>
        <v>0</v>
      </c>
      <c r="E67" s="383">
        <f>E25</f>
        <v>0</v>
      </c>
      <c r="F67" s="151"/>
      <c r="G67" s="150"/>
      <c r="H67" s="150"/>
      <c r="I67" s="506"/>
      <c r="J67" s="409"/>
      <c r="K67" s="15"/>
      <c r="L67" s="9"/>
      <c r="M67" s="9"/>
      <c r="N67" s="73" t="s">
        <v>543</v>
      </c>
    </row>
    <row r="68" spans="2:14">
      <c r="B68" s="72"/>
      <c r="C68" s="68" t="s">
        <v>193</v>
      </c>
      <c r="D68" s="383">
        <f>D26+D46</f>
        <v>0</v>
      </c>
      <c r="E68" s="383">
        <f>E26+E46</f>
        <v>0</v>
      </c>
      <c r="F68" s="151"/>
      <c r="G68" s="150"/>
      <c r="H68" s="150"/>
      <c r="I68" s="506"/>
      <c r="J68" s="409"/>
      <c r="K68" s="15"/>
      <c r="L68" s="9"/>
      <c r="M68" s="9"/>
      <c r="N68" s="73"/>
    </row>
    <row r="69" spans="2:14" ht="17" thickBot="1">
      <c r="B69" s="72"/>
      <c r="C69" s="128" t="s">
        <v>228</v>
      </c>
      <c r="D69" s="384">
        <f>SUM(D54:D68)</f>
        <v>0</v>
      </c>
      <c r="E69" s="385">
        <f>SUM(E54:E67)</f>
        <v>0</v>
      </c>
      <c r="F69" s="511"/>
      <c r="G69" s="511"/>
      <c r="H69" s="512"/>
      <c r="I69" s="511"/>
      <c r="J69" s="521"/>
      <c r="K69" s="15"/>
      <c r="L69" s="9"/>
      <c r="M69" s="9"/>
      <c r="N69" s="73"/>
    </row>
    <row r="70" spans="2:14" ht="18" thickTop="1" thickBot="1">
      <c r="B70" s="79"/>
      <c r="C70" s="80"/>
      <c r="D70" s="80"/>
      <c r="E70" s="80"/>
      <c r="F70" s="80"/>
      <c r="G70" s="80"/>
      <c r="H70" s="80"/>
      <c r="I70" s="80"/>
      <c r="J70" s="80"/>
      <c r="K70" s="124"/>
      <c r="L70" s="80"/>
      <c r="M70" s="80"/>
      <c r="N70" s="81"/>
    </row>
  </sheetData>
  <mergeCells count="1">
    <mergeCell ref="B5:C5"/>
  </mergeCells>
  <pageMargins left="0.75" right="0.75" top="1" bottom="1" header="0.5" footer="0.5"/>
  <pageSetup paperSize="9" orientation="portrait" horizontalDpi="4294967292" verticalDpi="4294967292"/>
  <ignoredErrors>
    <ignoredError sqref="E56" formula="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activeCell="H44" sqref="H44"/>
    </sheetView>
  </sheetViews>
  <sheetFormatPr baseColWidth="10" defaultRowHeight="16"/>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1">
      <c r="B2" s="22" t="s">
        <v>494</v>
      </c>
    </row>
    <row r="4" spans="2:14">
      <c r="B4" s="3" t="s">
        <v>39</v>
      </c>
      <c r="C4" s="5"/>
      <c r="D4" s="9"/>
      <c r="E4" s="9"/>
      <c r="F4" s="9"/>
      <c r="G4" s="9"/>
      <c r="H4" s="9"/>
      <c r="I4" s="9"/>
      <c r="J4" s="9"/>
      <c r="K4" s="9"/>
      <c r="L4" s="9"/>
    </row>
    <row r="5" spans="2:14" ht="30" customHeight="1">
      <c r="B5" s="628" t="s">
        <v>498</v>
      </c>
      <c r="C5" s="630"/>
      <c r="D5" s="407"/>
      <c r="E5" s="407"/>
      <c r="F5" s="407"/>
      <c r="G5" s="9"/>
      <c r="H5" s="9"/>
      <c r="I5" s="9"/>
      <c r="J5" s="9"/>
      <c r="K5" s="9"/>
      <c r="L5" s="9"/>
    </row>
    <row r="6" spans="2:14" ht="17" thickBot="1">
      <c r="B6" s="9"/>
      <c r="C6" s="9"/>
      <c r="D6" s="9"/>
      <c r="E6" s="9"/>
      <c r="F6" s="9"/>
      <c r="G6" s="9"/>
      <c r="H6" s="9"/>
      <c r="I6" s="9"/>
      <c r="J6" s="9"/>
      <c r="K6" s="9"/>
      <c r="L6" s="9"/>
    </row>
    <row r="7" spans="2:14">
      <c r="B7" s="69" t="s">
        <v>208</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4">
      <c r="B9" s="98" t="s">
        <v>40</v>
      </c>
      <c r="C9" s="66" t="s">
        <v>41</v>
      </c>
      <c r="D9" s="501"/>
      <c r="E9" s="28" t="s">
        <v>638</v>
      </c>
      <c r="F9" s="503"/>
      <c r="G9" s="503"/>
      <c r="H9" s="28" t="s">
        <v>639</v>
      </c>
      <c r="I9" s="503"/>
      <c r="J9" s="311" t="s">
        <v>559</v>
      </c>
      <c r="K9" s="502"/>
      <c r="L9" s="502" t="s">
        <v>29</v>
      </c>
      <c r="M9" s="502"/>
      <c r="N9" s="505"/>
    </row>
    <row r="10" spans="2:14" ht="17">
      <c r="B10" s="103" t="s">
        <v>287</v>
      </c>
      <c r="C10" s="97"/>
      <c r="D10" s="64"/>
      <c r="E10" s="64"/>
      <c r="F10" s="108"/>
      <c r="G10" s="108"/>
      <c r="H10" s="64"/>
      <c r="I10" s="108"/>
      <c r="J10" s="109"/>
      <c r="K10" s="64"/>
      <c r="L10" s="64"/>
      <c r="M10" s="64"/>
      <c r="N10" s="110"/>
    </row>
    <row r="11" spans="2:14" ht="15" customHeight="1">
      <c r="B11" s="104"/>
      <c r="C11" s="55" t="s">
        <v>42</v>
      </c>
      <c r="D11" s="151"/>
      <c r="E11" s="370">
        <f>-SUM('Corrected energy balance step 1'!C23:H23,'Corrected energy balance step 1'!J23:S23)</f>
        <v>0</v>
      </c>
      <c r="F11" s="387"/>
      <c r="G11" s="387"/>
      <c r="H11" s="370">
        <f>SUM('Corrected energy balance step 1'!C100:H100,'Corrected energy balance step 1'!J100:S100)</f>
        <v>0</v>
      </c>
      <c r="I11" s="506"/>
      <c r="J11" s="312">
        <f t="shared" ref="J11:J19" si="0">IF($H$20=0,0,H11/$H$20)</f>
        <v>0</v>
      </c>
      <c r="L11" s="9"/>
      <c r="M11" s="9"/>
      <c r="N11" s="73"/>
    </row>
    <row r="12" spans="2:14" ht="15" customHeight="1">
      <c r="B12" s="104"/>
      <c r="C12" s="55" t="s">
        <v>142</v>
      </c>
      <c r="D12" s="151"/>
      <c r="E12" s="370">
        <f>-'Corrected energy balance step 1'!I23</f>
        <v>0</v>
      </c>
      <c r="F12" s="387"/>
      <c r="G12" s="387"/>
      <c r="H12" s="370">
        <f>'Corrected energy balance step 1'!I100</f>
        <v>0</v>
      </c>
      <c r="I12" s="506"/>
      <c r="J12" s="312">
        <f t="shared" si="0"/>
        <v>0</v>
      </c>
      <c r="L12" s="9"/>
      <c r="M12" s="9"/>
      <c r="N12" s="73"/>
    </row>
    <row r="13" spans="2:14" ht="15" customHeight="1">
      <c r="B13" s="105"/>
      <c r="C13" s="55" t="s">
        <v>43</v>
      </c>
      <c r="D13" s="151"/>
      <c r="E13" s="370">
        <f>-'Corrected energy balance step 1'!T23</f>
        <v>0</v>
      </c>
      <c r="F13" s="387"/>
      <c r="G13" s="387"/>
      <c r="H13" s="370">
        <f>'Corrected energy balance step 1'!T100</f>
        <v>0</v>
      </c>
      <c r="I13" s="506"/>
      <c r="J13" s="312">
        <f t="shared" si="0"/>
        <v>0</v>
      </c>
      <c r="L13" s="9"/>
      <c r="M13" s="9"/>
      <c r="N13" s="73"/>
    </row>
    <row r="14" spans="2:14" ht="15" customHeight="1">
      <c r="B14" s="74"/>
      <c r="C14" s="55" t="s">
        <v>44</v>
      </c>
      <c r="D14" s="151"/>
      <c r="E14" s="370">
        <f>-SUM('Corrected energy balance step 1'!U23:AQ23)</f>
        <v>0</v>
      </c>
      <c r="F14" s="387"/>
      <c r="G14" s="387"/>
      <c r="H14" s="370">
        <f>SUM('Corrected energy balance step 1'!U100:AQ100)</f>
        <v>0</v>
      </c>
      <c r="I14" s="506"/>
      <c r="J14" s="312">
        <f t="shared" si="0"/>
        <v>0</v>
      </c>
      <c r="L14" s="9"/>
      <c r="M14" s="9"/>
      <c r="N14" s="73"/>
    </row>
    <row r="15" spans="2:14" ht="15" customHeight="1">
      <c r="B15" s="106"/>
      <c r="C15" s="67" t="s">
        <v>223</v>
      </c>
      <c r="D15" s="151"/>
      <c r="E15" s="370">
        <f>-'Corrected energy balance step 1'!AS23</f>
        <v>0</v>
      </c>
      <c r="F15" s="387"/>
      <c r="G15" s="387"/>
      <c r="H15" s="370">
        <f>'Corrected energy balance step 1'!AS100</f>
        <v>0</v>
      </c>
      <c r="I15" s="506"/>
      <c r="J15" s="312">
        <f t="shared" si="0"/>
        <v>0</v>
      </c>
      <c r="L15" s="9"/>
      <c r="M15" s="9"/>
      <c r="N15" s="73"/>
    </row>
    <row r="16" spans="2:14" ht="15" customHeight="1">
      <c r="B16" s="106"/>
      <c r="C16" s="67" t="s">
        <v>224</v>
      </c>
      <c r="D16" s="151"/>
      <c r="E16" s="370">
        <f>-SUM('Corrected energy balance step 1'!AR23,'Corrected energy balance step 1'!AT23)</f>
        <v>0</v>
      </c>
      <c r="F16" s="387"/>
      <c r="G16" s="387"/>
      <c r="H16" s="370">
        <f>SUM('Corrected energy balance step 1'!AR100,'Corrected energy balance step 1'!AT100)</f>
        <v>0</v>
      </c>
      <c r="I16" s="506"/>
      <c r="J16" s="312">
        <f t="shared" si="0"/>
        <v>0</v>
      </c>
      <c r="L16" s="9"/>
      <c r="M16" s="9"/>
      <c r="N16" s="73"/>
    </row>
    <row r="17" spans="2:14" ht="15" customHeight="1">
      <c r="B17" s="106"/>
      <c r="C17" s="67" t="s">
        <v>486</v>
      </c>
      <c r="D17" s="151"/>
      <c r="E17" s="370">
        <f>-'Corrected energy balance step 1'!AV23</f>
        <v>0</v>
      </c>
      <c r="F17" s="536"/>
      <c r="G17" s="387"/>
      <c r="H17" s="370">
        <f>'Corrected energy balance step 1'!AV100</f>
        <v>0</v>
      </c>
      <c r="I17" s="506"/>
      <c r="J17" s="312">
        <f t="shared" si="0"/>
        <v>0</v>
      </c>
      <c r="L17" s="9"/>
      <c r="M17" s="9"/>
      <c r="N17" s="73"/>
    </row>
    <row r="18" spans="2:14" ht="15" customHeight="1">
      <c r="B18" s="76"/>
      <c r="C18" s="206" t="s">
        <v>203</v>
      </c>
      <c r="D18" s="151"/>
      <c r="E18" s="370">
        <f>-SUM('Corrected energy balance step 1'!AU23,'Corrected energy balance step 1'!AZ23)</f>
        <v>0</v>
      </c>
      <c r="F18" s="536"/>
      <c r="G18" s="387"/>
      <c r="H18" s="370">
        <f>SUM('Corrected energy balance step 1'!AU100,'Corrected energy balance step 1'!AZ100)</f>
        <v>0</v>
      </c>
      <c r="I18" s="506"/>
      <c r="J18" s="312">
        <f t="shared" si="0"/>
        <v>0</v>
      </c>
      <c r="L18" s="9"/>
      <c r="M18" s="9"/>
      <c r="N18" s="509"/>
    </row>
    <row r="19" spans="2:14" ht="15" customHeight="1">
      <c r="B19" s="76"/>
      <c r="C19" s="68" t="s">
        <v>191</v>
      </c>
      <c r="D19" s="151"/>
      <c r="E19" s="370">
        <f>-'Corrected energy balance step 1'!BF23</f>
        <v>0</v>
      </c>
      <c r="F19" s="536"/>
      <c r="G19" s="387"/>
      <c r="H19" s="370">
        <f>'Corrected energy balance step 1'!BF100</f>
        <v>0</v>
      </c>
      <c r="I19" s="506"/>
      <c r="J19" s="313">
        <f t="shared" si="0"/>
        <v>0</v>
      </c>
      <c r="L19" s="9"/>
      <c r="M19" s="9"/>
      <c r="N19" s="73"/>
    </row>
    <row r="20" spans="2:14" ht="15" customHeight="1" thickBot="1">
      <c r="B20" s="76"/>
      <c r="C20" s="128" t="s">
        <v>228</v>
      </c>
      <c r="D20" s="534"/>
      <c r="E20" s="372">
        <f>SUM(E11:E19)</f>
        <v>0</v>
      </c>
      <c r="F20" s="514"/>
      <c r="G20" s="514"/>
      <c r="H20" s="380">
        <f>SUM(H11:H19)</f>
        <v>0</v>
      </c>
      <c r="I20" s="511"/>
      <c r="J20" s="146"/>
      <c r="K20" s="15"/>
      <c r="L20" s="9"/>
      <c r="M20" s="9"/>
      <c r="N20" s="73"/>
    </row>
    <row r="21" spans="2:14" ht="15" customHeight="1" thickTop="1">
      <c r="B21" s="91"/>
      <c r="C21" s="114"/>
      <c r="D21" s="147"/>
      <c r="E21" s="374"/>
      <c r="F21" s="386"/>
      <c r="G21" s="386"/>
      <c r="H21" s="386"/>
      <c r="I21" s="148"/>
      <c r="J21" s="149"/>
      <c r="K21" s="16"/>
      <c r="L21" s="11"/>
      <c r="M21" s="11"/>
      <c r="N21" s="78"/>
    </row>
    <row r="22" spans="2:14" ht="15" customHeight="1">
      <c r="B22" s="112" t="s">
        <v>68</v>
      </c>
      <c r="C22" s="111"/>
      <c r="D22" s="150"/>
      <c r="E22" s="376"/>
      <c r="F22" s="387"/>
      <c r="G22" s="387"/>
      <c r="H22" s="387"/>
      <c r="I22" s="151"/>
      <c r="J22" s="152"/>
      <c r="K22" s="15"/>
      <c r="L22" s="9"/>
      <c r="M22" s="9"/>
      <c r="N22" s="73"/>
    </row>
    <row r="23" spans="2:14" ht="15" customHeight="1">
      <c r="B23" s="72"/>
      <c r="C23" s="55" t="s">
        <v>42</v>
      </c>
      <c r="D23" s="151"/>
      <c r="E23" s="377">
        <f>-SUM('Corrected energy balance step 1'!C24:H24,'Corrected energy balance step 1'!J24:S24)</f>
        <v>0</v>
      </c>
      <c r="F23" s="387"/>
      <c r="G23" s="387"/>
      <c r="H23" s="370">
        <f>SUM('Corrected energy balance step 1'!C101:H101,'Corrected energy balance step 1'!J101:S101)</f>
        <v>0</v>
      </c>
      <c r="I23" s="506"/>
      <c r="J23" s="145"/>
      <c r="K23" s="15"/>
      <c r="L23" s="9"/>
      <c r="M23" s="9"/>
      <c r="N23" s="73"/>
    </row>
    <row r="24" spans="2:14" ht="15" customHeight="1">
      <c r="B24" s="72"/>
      <c r="C24" s="142" t="s">
        <v>142</v>
      </c>
      <c r="D24" s="151"/>
      <c r="E24" s="377">
        <f>-'Corrected energy balance step 1'!I24</f>
        <v>0</v>
      </c>
      <c r="F24" s="387"/>
      <c r="G24" s="387"/>
      <c r="H24" s="370">
        <f>'Corrected energy balance step 1'!I101</f>
        <v>0</v>
      </c>
      <c r="I24" s="506"/>
      <c r="J24" s="145"/>
      <c r="K24" s="15"/>
      <c r="L24" s="9"/>
      <c r="M24" s="9"/>
      <c r="N24" s="73"/>
    </row>
    <row r="25" spans="2:14" ht="15" customHeight="1">
      <c r="B25" s="72"/>
      <c r="C25" s="55" t="s">
        <v>43</v>
      </c>
      <c r="D25" s="151"/>
      <c r="E25" s="377">
        <f>-'Corrected energy balance step 1'!T24</f>
        <v>0</v>
      </c>
      <c r="F25" s="387"/>
      <c r="G25" s="387"/>
      <c r="H25" s="370">
        <f>'Corrected energy balance step 1'!T101</f>
        <v>0</v>
      </c>
      <c r="I25" s="506"/>
      <c r="J25" s="145"/>
      <c r="K25" s="15"/>
      <c r="L25" s="9"/>
      <c r="M25" s="9"/>
      <c r="N25" s="73"/>
    </row>
    <row r="26" spans="2:14" ht="15" customHeight="1">
      <c r="B26" s="72"/>
      <c r="C26" s="55" t="s">
        <v>44</v>
      </c>
      <c r="D26" s="151"/>
      <c r="E26" s="377">
        <f>-SUM('Corrected energy balance step 1'!U24:AQ24)</f>
        <v>0</v>
      </c>
      <c r="F26" s="387"/>
      <c r="G26" s="387"/>
      <c r="H26" s="370">
        <f>SUM('Corrected energy balance step 1'!U101:AQ101)</f>
        <v>0</v>
      </c>
      <c r="I26" s="506"/>
      <c r="J26" s="145"/>
      <c r="K26" s="15"/>
      <c r="L26" s="9"/>
      <c r="M26" s="9"/>
      <c r="N26" s="73"/>
    </row>
    <row r="27" spans="2:14" ht="15" customHeight="1">
      <c r="B27" s="72"/>
      <c r="C27" s="67" t="s">
        <v>223</v>
      </c>
      <c r="D27" s="151"/>
      <c r="E27" s="377">
        <f>-'Corrected energy balance step 1'!AS24</f>
        <v>0</v>
      </c>
      <c r="F27" s="387"/>
      <c r="G27" s="387"/>
      <c r="H27" s="370">
        <f>'Corrected energy balance step 1'!AS101</f>
        <v>0</v>
      </c>
      <c r="I27" s="506"/>
      <c r="J27" s="145"/>
      <c r="K27" s="15"/>
      <c r="L27" s="9"/>
      <c r="M27" s="9"/>
      <c r="N27" s="73"/>
    </row>
    <row r="28" spans="2:14" ht="15" customHeight="1">
      <c r="B28" s="72"/>
      <c r="C28" s="67" t="s">
        <v>224</v>
      </c>
      <c r="D28" s="151"/>
      <c r="E28" s="377">
        <f>-SUM('Corrected energy balance step 1'!AR24,'Corrected energy balance step 1'!AT24)</f>
        <v>0</v>
      </c>
      <c r="F28" s="387"/>
      <c r="G28" s="387"/>
      <c r="H28" s="370">
        <f>SUM('Corrected energy balance step 1'!AR101,'Corrected energy balance step 1'!AT101)</f>
        <v>0</v>
      </c>
      <c r="I28" s="506"/>
      <c r="J28" s="145"/>
      <c r="K28" s="15"/>
      <c r="L28" s="9"/>
      <c r="M28" s="9"/>
      <c r="N28" s="73"/>
    </row>
    <row r="29" spans="2:14" ht="15" customHeight="1">
      <c r="B29" s="72"/>
      <c r="C29" s="67" t="s">
        <v>486</v>
      </c>
      <c r="D29" s="151"/>
      <c r="E29" s="377">
        <f>-'Corrected energy balance step 1'!AV24</f>
        <v>0</v>
      </c>
      <c r="F29" s="536"/>
      <c r="G29" s="387"/>
      <c r="H29" s="370">
        <f>'Corrected energy balance step 1'!AV101</f>
        <v>0</v>
      </c>
      <c r="I29" s="506"/>
      <c r="J29" s="145"/>
      <c r="K29" s="15"/>
      <c r="L29" s="9"/>
      <c r="M29" s="9"/>
      <c r="N29" s="73"/>
    </row>
    <row r="30" spans="2:14" ht="15" customHeight="1">
      <c r="B30" s="107"/>
      <c r="C30" s="206" t="s">
        <v>203</v>
      </c>
      <c r="D30" s="151"/>
      <c r="E30" s="377">
        <f>-SUM('Corrected energy balance step 1'!AU24,'Corrected energy balance step 1'!AZ24)</f>
        <v>0</v>
      </c>
      <c r="F30" s="536"/>
      <c r="G30" s="387"/>
      <c r="H30" s="370">
        <f>SUM('Corrected energy balance step 1'!AU101,'Corrected energy balance step 1'!AZ101)</f>
        <v>0</v>
      </c>
      <c r="I30" s="506"/>
      <c r="J30" s="145"/>
      <c r="K30" s="15"/>
      <c r="L30" s="9"/>
      <c r="M30" s="9"/>
      <c r="N30" s="73"/>
    </row>
    <row r="31" spans="2:14" ht="15" customHeight="1">
      <c r="B31" s="107"/>
      <c r="C31" s="68" t="s">
        <v>191</v>
      </c>
      <c r="D31" s="151"/>
      <c r="E31" s="377">
        <f>-'Corrected energy balance step 1'!BF24</f>
        <v>0</v>
      </c>
      <c r="F31" s="536"/>
      <c r="G31" s="387"/>
      <c r="H31" s="370">
        <f>'Corrected energy balance step 1'!BF101</f>
        <v>0</v>
      </c>
      <c r="I31" s="506"/>
      <c r="J31" s="145"/>
      <c r="K31" s="15"/>
      <c r="L31" s="9"/>
      <c r="M31" s="9"/>
      <c r="N31" s="73"/>
    </row>
    <row r="32" spans="2:14" ht="15" customHeight="1" thickBot="1">
      <c r="B32" s="92"/>
      <c r="C32" s="128" t="s">
        <v>228</v>
      </c>
      <c r="D32" s="534"/>
      <c r="E32" s="372">
        <f>SUM(E23:E31)</f>
        <v>0</v>
      </c>
      <c r="F32" s="514"/>
      <c r="G32" s="514"/>
      <c r="H32" s="380">
        <f>SUM(H23:H31)</f>
        <v>0</v>
      </c>
      <c r="I32" s="511"/>
      <c r="J32" s="146"/>
      <c r="K32" s="15"/>
      <c r="L32" s="9"/>
      <c r="M32" s="9"/>
      <c r="N32" s="73"/>
    </row>
    <row r="33" spans="2:14" ht="15" customHeight="1" thickTop="1">
      <c r="B33" s="115"/>
      <c r="C33" s="116"/>
      <c r="D33" s="147"/>
      <c r="E33" s="374"/>
      <c r="F33" s="386"/>
      <c r="G33" s="386"/>
      <c r="H33" s="386"/>
      <c r="I33" s="148"/>
      <c r="J33" s="149"/>
      <c r="K33" s="16"/>
      <c r="L33" s="11"/>
      <c r="M33" s="11"/>
      <c r="N33" s="78"/>
    </row>
    <row r="34" spans="2:14" ht="15" customHeight="1">
      <c r="B34" s="95" t="s">
        <v>493</v>
      </c>
      <c r="C34" s="67"/>
      <c r="D34" s="150"/>
      <c r="E34" s="377"/>
      <c r="F34" s="387"/>
      <c r="G34" s="387"/>
      <c r="H34" s="370"/>
      <c r="I34" s="151"/>
      <c r="J34" s="145"/>
      <c r="K34" s="15"/>
      <c r="L34" s="9"/>
      <c r="M34" s="9"/>
      <c r="N34" s="73"/>
    </row>
    <row r="35" spans="2:14" ht="15" customHeight="1" thickBot="1">
      <c r="B35" s="95"/>
      <c r="C35" s="207" t="s">
        <v>228</v>
      </c>
      <c r="D35" s="511"/>
      <c r="E35" s="372">
        <f>E20+E32</f>
        <v>0</v>
      </c>
      <c r="F35" s="514"/>
      <c r="G35" s="514"/>
      <c r="H35" s="380">
        <f>H20+H32</f>
        <v>0</v>
      </c>
      <c r="I35" s="511"/>
      <c r="J35" s="146"/>
      <c r="K35" s="15"/>
      <c r="L35" s="9"/>
      <c r="M35" s="9"/>
      <c r="N35" s="73"/>
    </row>
    <row r="36" spans="2:14" ht="15" customHeight="1" thickTop="1">
      <c r="B36" s="225"/>
      <c r="C36" s="226"/>
      <c r="D36" s="516"/>
      <c r="E36" s="382"/>
      <c r="F36" s="515"/>
      <c r="G36" s="515"/>
      <c r="H36" s="381"/>
      <c r="I36" s="516"/>
      <c r="J36" s="227"/>
      <c r="K36" s="15"/>
      <c r="L36" s="9"/>
      <c r="M36" s="9"/>
      <c r="N36" s="73"/>
    </row>
    <row r="37" spans="2:14" ht="15" customHeight="1">
      <c r="B37" s="95" t="s">
        <v>297</v>
      </c>
      <c r="C37" s="508"/>
      <c r="D37" s="151"/>
      <c r="E37" s="376"/>
      <c r="F37" s="387"/>
      <c r="G37" s="387"/>
      <c r="H37" s="387"/>
      <c r="I37" s="151"/>
      <c r="J37" s="152"/>
      <c r="K37" s="15"/>
      <c r="L37" s="9"/>
      <c r="M37" s="9"/>
      <c r="N37" s="73"/>
    </row>
    <row r="38" spans="2:14" ht="15" customHeight="1">
      <c r="B38" s="95"/>
      <c r="C38" s="67" t="s">
        <v>228</v>
      </c>
      <c r="D38" s="151"/>
      <c r="E38" s="377"/>
      <c r="F38" s="387"/>
      <c r="G38" s="387"/>
      <c r="H38" s="388">
        <f>Dashboard!E14</f>
        <v>0</v>
      </c>
      <c r="I38" s="151"/>
      <c r="J38" s="145"/>
      <c r="K38" s="15"/>
      <c r="L38" s="9" t="s">
        <v>437</v>
      </c>
      <c r="M38" s="9"/>
      <c r="N38" s="509" t="s">
        <v>298</v>
      </c>
    </row>
    <row r="39" spans="2:14" ht="15" customHeight="1" thickBot="1">
      <c r="B39" s="209"/>
      <c r="C39" s="543"/>
      <c r="D39" s="535"/>
      <c r="E39" s="544"/>
      <c r="F39" s="489"/>
      <c r="G39" s="537"/>
      <c r="H39" s="489"/>
      <c r="I39" s="539"/>
      <c r="J39" s="545"/>
      <c r="K39" s="540"/>
      <c r="L39" s="541"/>
      <c r="M39" s="541"/>
      <c r="N39" s="542"/>
    </row>
    <row r="40" spans="2:14" ht="17" thickTop="1">
      <c r="B40" s="95" t="s">
        <v>497</v>
      </c>
      <c r="C40" s="9"/>
      <c r="D40" s="9"/>
      <c r="E40" s="353"/>
      <c r="F40" s="353"/>
      <c r="G40" s="353"/>
      <c r="H40" s="353"/>
      <c r="I40" s="9"/>
      <c r="J40" s="9"/>
      <c r="K40" s="15"/>
      <c r="L40" s="9"/>
      <c r="M40" s="9"/>
      <c r="N40" s="73"/>
    </row>
    <row r="41" spans="2:14">
      <c r="B41" s="72"/>
      <c r="C41" s="55" t="s">
        <v>42</v>
      </c>
      <c r="D41" s="151"/>
      <c r="E41" s="383">
        <f t="shared" ref="E41:E49" si="1">IF(H41=0,(E11+E23),((H41/(H11+H23))*(E11+E23)))</f>
        <v>0</v>
      </c>
      <c r="F41" s="519"/>
      <c r="G41" s="519"/>
      <c r="H41" s="383">
        <f t="shared" ref="H41:H49" si="2">H11+H23+(J11*$H$38)</f>
        <v>0</v>
      </c>
      <c r="I41" s="506"/>
      <c r="J41" s="153"/>
      <c r="K41" s="15"/>
      <c r="L41" s="9"/>
      <c r="M41" s="9"/>
      <c r="N41" s="73"/>
    </row>
    <row r="42" spans="2:14">
      <c r="B42" s="72"/>
      <c r="C42" s="55" t="s">
        <v>142</v>
      </c>
      <c r="D42" s="151"/>
      <c r="E42" s="383">
        <f t="shared" si="1"/>
        <v>0</v>
      </c>
      <c r="F42" s="519"/>
      <c r="G42" s="519"/>
      <c r="H42" s="383">
        <f t="shared" si="2"/>
        <v>0</v>
      </c>
      <c r="I42" s="506"/>
      <c r="J42" s="153"/>
      <c r="K42" s="15"/>
      <c r="L42" s="9"/>
      <c r="M42" s="9"/>
      <c r="N42" s="73"/>
    </row>
    <row r="43" spans="2:14">
      <c r="B43" s="72"/>
      <c r="C43" s="55" t="s">
        <v>43</v>
      </c>
      <c r="D43" s="151"/>
      <c r="E43" s="383">
        <f t="shared" si="1"/>
        <v>0</v>
      </c>
      <c r="F43" s="519"/>
      <c r="G43" s="519"/>
      <c r="H43" s="383">
        <f t="shared" si="2"/>
        <v>0</v>
      </c>
      <c r="I43" s="506"/>
      <c r="J43" s="153"/>
      <c r="K43" s="15"/>
      <c r="L43" s="9"/>
      <c r="M43" s="9"/>
      <c r="N43" s="73"/>
    </row>
    <row r="44" spans="2:14">
      <c r="B44" s="72"/>
      <c r="C44" s="55" t="s">
        <v>44</v>
      </c>
      <c r="D44" s="151"/>
      <c r="E44" s="383">
        <f t="shared" si="1"/>
        <v>0</v>
      </c>
      <c r="F44" s="519"/>
      <c r="G44" s="519"/>
      <c r="H44" s="383">
        <f t="shared" si="2"/>
        <v>0</v>
      </c>
      <c r="I44" s="506"/>
      <c r="J44" s="153"/>
      <c r="K44" s="15"/>
      <c r="L44" s="9"/>
      <c r="M44" s="9"/>
      <c r="N44" s="73"/>
    </row>
    <row r="45" spans="2:14">
      <c r="B45" s="72"/>
      <c r="C45" s="67" t="s">
        <v>223</v>
      </c>
      <c r="D45" s="151"/>
      <c r="E45" s="383">
        <f t="shared" si="1"/>
        <v>0</v>
      </c>
      <c r="F45" s="519"/>
      <c r="G45" s="519"/>
      <c r="H45" s="383">
        <f t="shared" si="2"/>
        <v>0</v>
      </c>
      <c r="I45" s="506"/>
      <c r="J45" s="153"/>
      <c r="K45" s="15"/>
      <c r="L45" s="9"/>
      <c r="M45" s="9"/>
      <c r="N45" s="73"/>
    </row>
    <row r="46" spans="2:14">
      <c r="B46" s="72"/>
      <c r="C46" s="67" t="s">
        <v>224</v>
      </c>
      <c r="D46" s="151"/>
      <c r="E46" s="383">
        <f t="shared" si="1"/>
        <v>0</v>
      </c>
      <c r="F46" s="519"/>
      <c r="G46" s="519"/>
      <c r="H46" s="383">
        <f t="shared" si="2"/>
        <v>0</v>
      </c>
      <c r="I46" s="506"/>
      <c r="J46" s="153"/>
      <c r="K46" s="15"/>
      <c r="L46" s="9"/>
      <c r="M46" s="9"/>
      <c r="N46" s="73"/>
    </row>
    <row r="47" spans="2:14">
      <c r="B47" s="72"/>
      <c r="C47" s="67" t="s">
        <v>486</v>
      </c>
      <c r="D47" s="151"/>
      <c r="E47" s="383">
        <f t="shared" si="1"/>
        <v>0</v>
      </c>
      <c r="F47" s="538"/>
      <c r="G47" s="519"/>
      <c r="H47" s="383">
        <f t="shared" si="2"/>
        <v>0</v>
      </c>
      <c r="I47" s="506"/>
      <c r="J47" s="153"/>
      <c r="K47" s="15"/>
      <c r="L47" s="9"/>
      <c r="M47" s="9"/>
      <c r="N47" s="73"/>
    </row>
    <row r="48" spans="2:14">
      <c r="B48" s="72"/>
      <c r="C48" s="206" t="s">
        <v>203</v>
      </c>
      <c r="D48" s="151"/>
      <c r="E48" s="383">
        <f t="shared" si="1"/>
        <v>0</v>
      </c>
      <c r="F48" s="538"/>
      <c r="G48" s="519"/>
      <c r="H48" s="383">
        <f t="shared" si="2"/>
        <v>0</v>
      </c>
      <c r="I48" s="506"/>
      <c r="J48" s="153"/>
      <c r="K48" s="15"/>
      <c r="L48" s="9"/>
      <c r="M48" s="9"/>
      <c r="N48" s="73"/>
    </row>
    <row r="49" spans="2:14">
      <c r="B49" s="72"/>
      <c r="C49" s="68" t="s">
        <v>191</v>
      </c>
      <c r="D49" s="151"/>
      <c r="E49" s="383">
        <f t="shared" si="1"/>
        <v>0</v>
      </c>
      <c r="F49" s="538"/>
      <c r="G49" s="519"/>
      <c r="H49" s="383">
        <f t="shared" si="2"/>
        <v>0</v>
      </c>
      <c r="I49" s="506"/>
      <c r="J49" s="153"/>
      <c r="K49" s="15"/>
      <c r="L49" s="9"/>
      <c r="M49" s="9"/>
      <c r="N49" s="73"/>
    </row>
    <row r="50" spans="2:14" ht="17" thickBot="1">
      <c r="B50" s="72"/>
      <c r="C50" s="128" t="s">
        <v>228</v>
      </c>
      <c r="D50" s="534"/>
      <c r="E50" s="389">
        <f>SUM(E41:E49)</f>
        <v>0</v>
      </c>
      <c r="F50" s="520"/>
      <c r="G50" s="520"/>
      <c r="H50" s="385">
        <f>SUM(H41:H49)</f>
        <v>0</v>
      </c>
      <c r="I50" s="511"/>
      <c r="J50" s="158"/>
      <c r="K50" s="15"/>
      <c r="L50" s="9"/>
      <c r="M50" s="9"/>
      <c r="N50" s="73"/>
    </row>
    <row r="51" spans="2:14" ht="18" thickTop="1" thickBot="1">
      <c r="B51" s="79"/>
      <c r="C51" s="80"/>
      <c r="D51" s="80"/>
      <c r="E51" s="80"/>
      <c r="F51" s="80"/>
      <c r="G51" s="80"/>
      <c r="H51" s="80"/>
      <c r="I51" s="80"/>
      <c r="J51" s="80"/>
      <c r="K51" s="124"/>
      <c r="L51" s="80"/>
      <c r="M51" s="80"/>
      <c r="N51" s="8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255D-7448-044C-A5AE-31C6DD958642}">
  <sheetPr>
    <tabColor theme="8" tint="0.39997558519241921"/>
  </sheetPr>
  <dimension ref="A2:F29"/>
  <sheetViews>
    <sheetView workbookViewId="0">
      <pane xSplit="3" ySplit="9" topLeftCell="D10" activePane="bottomRight" state="frozen"/>
      <selection pane="topRight" activeCell="D1" sqref="D1"/>
      <selection pane="bottomLeft" activeCell="A10" sqref="A10"/>
      <selection pane="bottomRight" activeCell="E27" sqref="E27"/>
    </sheetView>
  </sheetViews>
  <sheetFormatPr baseColWidth="10" defaultRowHeight="16"/>
  <cols>
    <col min="1" max="1" width="10.83203125" style="2"/>
    <col min="2" max="2" width="27.1640625" style="2" customWidth="1"/>
    <col min="3" max="3" width="31.1640625" style="2" customWidth="1"/>
    <col min="4" max="5" width="22.83203125" style="2" customWidth="1"/>
    <col min="6" max="6" width="24.83203125" style="2" customWidth="1"/>
    <col min="7" max="16384" width="10.83203125" style="2"/>
  </cols>
  <sheetData>
    <row r="2" spans="2:6" ht="21">
      <c r="B2" s="22" t="s">
        <v>885</v>
      </c>
    </row>
    <row r="4" spans="2:6">
      <c r="B4" s="3" t="s">
        <v>39</v>
      </c>
      <c r="C4" s="4"/>
      <c r="D4" s="4"/>
    </row>
    <row r="5" spans="2:6" ht="45" customHeight="1">
      <c r="B5" s="628" t="s">
        <v>886</v>
      </c>
      <c r="C5" s="629"/>
      <c r="D5" s="629"/>
    </row>
    <row r="6" spans="2:6" ht="17" thickBot="1"/>
    <row r="7" spans="2:6">
      <c r="B7" s="69" t="s">
        <v>208</v>
      </c>
      <c r="C7" s="89"/>
      <c r="D7" s="604"/>
      <c r="E7" s="604"/>
      <c r="F7" s="71"/>
    </row>
    <row r="8" spans="2:6">
      <c r="B8" s="72"/>
      <c r="C8" s="9"/>
      <c r="D8" s="8"/>
      <c r="E8" s="8"/>
      <c r="F8" s="73"/>
    </row>
    <row r="9" spans="2:6" ht="17">
      <c r="B9" s="98" t="s">
        <v>40</v>
      </c>
      <c r="C9" s="588" t="s">
        <v>41</v>
      </c>
      <c r="D9" s="605" t="s">
        <v>887</v>
      </c>
      <c r="E9" s="588" t="s">
        <v>894</v>
      </c>
      <c r="F9" s="606" t="s">
        <v>19</v>
      </c>
    </row>
    <row r="10" spans="2:6" ht="17">
      <c r="B10" s="103" t="s">
        <v>888</v>
      </c>
      <c r="C10" s="97"/>
      <c r="D10" s="97"/>
      <c r="E10" s="64"/>
      <c r="F10" s="598"/>
    </row>
    <row r="11" spans="2:6" ht="15" customHeight="1">
      <c r="B11" s="74"/>
      <c r="C11" s="581" t="s">
        <v>44</v>
      </c>
      <c r="D11" s="608">
        <f>SUM('Corrected energy balance step 2'!U95:AQ95)*kWh_MJ_conversion</f>
        <v>0</v>
      </c>
      <c r="E11" s="601">
        <f>SUM('Corrected energy balance step 2'!U21:AQ21)*-1</f>
        <v>0</v>
      </c>
      <c r="F11" s="597"/>
    </row>
    <row r="12" spans="2:6" ht="15" customHeight="1">
      <c r="B12" s="76"/>
      <c r="C12" s="589" t="s">
        <v>46</v>
      </c>
      <c r="D12" s="608">
        <f>SUM('Corrected energy balance step 2'!AW95:AY95)*kWh_MJ_conversion</f>
        <v>0</v>
      </c>
      <c r="E12" s="601">
        <f>SUM('Corrected energy balance step 2'!AW21:AY21)*-1</f>
        <v>0</v>
      </c>
      <c r="F12" s="597"/>
    </row>
    <row r="13" spans="2:6" ht="15" customHeight="1" thickBot="1">
      <c r="B13" s="76"/>
      <c r="C13" s="583" t="s">
        <v>889</v>
      </c>
      <c r="D13" s="609">
        <f>SUM(D11:D12)</f>
        <v>0</v>
      </c>
      <c r="E13" s="590">
        <f>SUM(E11:E12)</f>
        <v>0</v>
      </c>
      <c r="F13" s="597"/>
    </row>
    <row r="14" spans="2:6" ht="15" customHeight="1" thickTop="1">
      <c r="B14" s="91"/>
      <c r="C14" s="114"/>
      <c r="D14" s="610"/>
      <c r="E14" s="373"/>
      <c r="F14" s="599"/>
    </row>
    <row r="15" spans="2:6" ht="15" customHeight="1">
      <c r="B15" s="112" t="s">
        <v>890</v>
      </c>
      <c r="C15" s="111"/>
      <c r="D15" s="611"/>
      <c r="E15" s="375"/>
      <c r="F15" s="597"/>
    </row>
    <row r="16" spans="2:6" ht="15" customHeight="1">
      <c r="B16" s="72"/>
      <c r="C16" s="581" t="s">
        <v>44</v>
      </c>
      <c r="D16" s="608">
        <f>SUM('Corrected energy balance step 2'!U96:AQ96)*kWh_MJ_conversion</f>
        <v>0</v>
      </c>
      <c r="E16" s="601">
        <f>SUM('Corrected energy balance step 2'!U22:AQ22)*-1</f>
        <v>0</v>
      </c>
      <c r="F16" s="597"/>
    </row>
    <row r="17" spans="1:6" ht="15" customHeight="1">
      <c r="B17" s="107"/>
      <c r="C17" s="589" t="s">
        <v>46</v>
      </c>
      <c r="D17" s="608">
        <f>SUM('Corrected energy balance step 2'!AW96:AY96)*kWh_MJ_conversion</f>
        <v>0</v>
      </c>
      <c r="E17" s="601">
        <f>SUM('Corrected energy balance step 2'!AW22:AY22)*-1</f>
        <v>0</v>
      </c>
      <c r="F17" s="597"/>
    </row>
    <row r="18" spans="1:6" ht="15" customHeight="1" thickBot="1">
      <c r="B18" s="72"/>
      <c r="C18" s="583" t="s">
        <v>889</v>
      </c>
      <c r="D18" s="609">
        <f>SUM(D16:D17)</f>
        <v>0</v>
      </c>
      <c r="E18" s="590">
        <f>SUM(E16:E17)</f>
        <v>0</v>
      </c>
      <c r="F18" s="597"/>
    </row>
    <row r="19" spans="1:6" ht="15" customHeight="1" thickTop="1">
      <c r="B19" s="77"/>
      <c r="C19" s="114"/>
      <c r="D19" s="610"/>
      <c r="E19" s="373"/>
      <c r="F19" s="599"/>
    </row>
    <row r="20" spans="1:6" ht="15" customHeight="1">
      <c r="B20" s="95" t="s">
        <v>891</v>
      </c>
      <c r="C20" s="111"/>
      <c r="D20" s="612"/>
      <c r="E20" s="387"/>
      <c r="F20" s="597"/>
    </row>
    <row r="21" spans="1:6" ht="15" customHeight="1" thickBot="1">
      <c r="B21" s="95"/>
      <c r="C21" s="591" t="s">
        <v>228</v>
      </c>
      <c r="D21" s="613">
        <f>SUM(D13+D18)</f>
        <v>0</v>
      </c>
      <c r="E21" s="590">
        <f>SUM(E13+E18)</f>
        <v>0</v>
      </c>
      <c r="F21" s="597"/>
    </row>
    <row r="22" spans="1:6" ht="15" customHeight="1" thickTop="1" thickBot="1">
      <c r="B22" s="79"/>
      <c r="C22" s="592"/>
      <c r="D22" s="614"/>
      <c r="E22" s="593"/>
      <c r="F22" s="600"/>
    </row>
    <row r="23" spans="1:6" ht="17">
      <c r="A23" s="99"/>
      <c r="B23" s="594" t="s">
        <v>12</v>
      </c>
      <c r="C23" s="97"/>
      <c r="D23" s="615"/>
      <c r="E23" s="602"/>
      <c r="F23" s="598"/>
    </row>
    <row r="24" spans="1:6">
      <c r="A24" s="99"/>
      <c r="B24" s="594"/>
      <c r="C24" s="97"/>
      <c r="D24" s="615"/>
      <c r="E24" s="602"/>
      <c r="F24" s="598"/>
    </row>
    <row r="25" spans="1:6">
      <c r="B25" s="112" t="s">
        <v>890</v>
      </c>
      <c r="C25" s="97"/>
      <c r="D25" s="615"/>
      <c r="E25" s="602"/>
      <c r="F25" s="598"/>
    </row>
    <row r="26" spans="1:6" ht="15" customHeight="1">
      <c r="B26" s="72"/>
      <c r="C26" s="581" t="s">
        <v>44</v>
      </c>
      <c r="D26" s="616">
        <f>D16+D11</f>
        <v>0</v>
      </c>
      <c r="E26" s="603">
        <f>E16+E11</f>
        <v>0</v>
      </c>
      <c r="F26" s="597"/>
    </row>
    <row r="27" spans="1:6" ht="15" customHeight="1">
      <c r="B27" s="107"/>
      <c r="C27" s="589" t="s">
        <v>46</v>
      </c>
      <c r="D27" s="616">
        <f>D17+D12</f>
        <v>0</v>
      </c>
      <c r="E27" s="603">
        <f>E17+E12</f>
        <v>0</v>
      </c>
      <c r="F27" s="597" t="s">
        <v>892</v>
      </c>
    </row>
    <row r="28" spans="1:6" ht="15" customHeight="1" thickBot="1">
      <c r="B28" s="72"/>
      <c r="C28" s="583" t="s">
        <v>889</v>
      </c>
      <c r="D28" s="617">
        <f>SUM(D26:D27)</f>
        <v>0</v>
      </c>
      <c r="E28" s="607">
        <f>SUM(E26:E27)</f>
        <v>0</v>
      </c>
      <c r="F28" s="597"/>
    </row>
    <row r="29" spans="1:6" ht="15" customHeight="1" thickTop="1" thickBot="1">
      <c r="B29" s="79"/>
      <c r="C29" s="595"/>
      <c r="D29" s="618"/>
      <c r="E29" s="596"/>
      <c r="F29" s="600"/>
    </row>
  </sheetData>
  <mergeCells count="1">
    <mergeCell ref="B5:D5"/>
  </mergeCells>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2:DA106"/>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6"/>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1">
      <c r="B2" s="22" t="s">
        <v>627</v>
      </c>
    </row>
    <row r="4" spans="1:105">
      <c r="B4" s="3" t="s">
        <v>39</v>
      </c>
      <c r="C4" s="4"/>
      <c r="D4" s="4"/>
      <c r="E4" s="4"/>
      <c r="F4" s="5"/>
      <c r="G4" s="9"/>
      <c r="H4" s="9"/>
      <c r="I4" s="9"/>
      <c r="J4" s="9"/>
      <c r="K4" s="9"/>
    </row>
    <row r="5" spans="1:105" ht="45" customHeight="1">
      <c r="B5" s="634" t="s">
        <v>628</v>
      </c>
      <c r="C5" s="635"/>
      <c r="D5" s="635"/>
      <c r="E5" s="635"/>
      <c r="F5" s="636"/>
      <c r="G5" s="9"/>
      <c r="H5" s="9"/>
      <c r="I5" s="9"/>
      <c r="J5" s="9"/>
      <c r="K5" s="9"/>
    </row>
    <row r="6" spans="1:105">
      <c r="B6" s="9"/>
      <c r="C6" s="9"/>
      <c r="D6" s="9"/>
      <c r="E6" s="9"/>
      <c r="F6" s="9"/>
      <c r="G6" s="9"/>
      <c r="H6" s="9"/>
      <c r="I6" s="9"/>
      <c r="J6" s="9"/>
      <c r="K6" s="9"/>
    </row>
    <row r="8" spans="1:105">
      <c r="C8" s="1" t="s">
        <v>629</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6" t="s">
        <v>630</v>
      </c>
      <c r="BO9" s="11" t="s">
        <v>631</v>
      </c>
      <c r="BP9" s="16"/>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632</v>
      </c>
      <c r="B10" s="2" t="s">
        <v>42</v>
      </c>
      <c r="C10" s="314">
        <v>1</v>
      </c>
      <c r="D10" s="314">
        <v>1</v>
      </c>
      <c r="E10" s="314">
        <v>1</v>
      </c>
      <c r="F10" s="314">
        <v>1</v>
      </c>
      <c r="G10" s="314">
        <v>1</v>
      </c>
      <c r="H10" s="314">
        <v>1</v>
      </c>
      <c r="I10" s="314"/>
      <c r="J10" s="314">
        <v>1</v>
      </c>
      <c r="K10" s="314">
        <v>1</v>
      </c>
      <c r="L10" s="314">
        <v>1</v>
      </c>
      <c r="M10" s="314">
        <v>1</v>
      </c>
      <c r="N10" s="314">
        <v>1</v>
      </c>
      <c r="O10" s="314">
        <v>1</v>
      </c>
      <c r="P10" s="314">
        <v>1</v>
      </c>
      <c r="Q10" s="314">
        <v>1</v>
      </c>
      <c r="R10" s="314">
        <v>1</v>
      </c>
      <c r="S10" s="314">
        <v>1</v>
      </c>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15">
        <f>SUM(C10:BM10)</f>
        <v>16</v>
      </c>
      <c r="BO10" s="2">
        <v>7176</v>
      </c>
      <c r="BP10" s="15"/>
    </row>
    <row r="11" spans="1:105" ht="15" customHeight="1">
      <c r="B11" s="2" t="s">
        <v>142</v>
      </c>
      <c r="C11" s="314"/>
      <c r="D11" s="314"/>
      <c r="E11" s="314"/>
      <c r="F11" s="314"/>
      <c r="G11" s="314"/>
      <c r="H11" s="314"/>
      <c r="I11" s="314">
        <v>1</v>
      </c>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15">
        <f t="shared" ref="BN11:BN25" si="0">SUM(C11:BM11)</f>
        <v>1</v>
      </c>
    </row>
    <row r="12" spans="1:105" ht="15" customHeight="1">
      <c r="B12" s="2" t="s">
        <v>43</v>
      </c>
      <c r="C12" s="314"/>
      <c r="D12" s="314"/>
      <c r="E12" s="314"/>
      <c r="F12" s="314"/>
      <c r="G12" s="314"/>
      <c r="H12" s="314"/>
      <c r="I12" s="314"/>
      <c r="J12" s="314"/>
      <c r="K12" s="314"/>
      <c r="L12" s="314"/>
      <c r="M12" s="314"/>
      <c r="N12" s="314"/>
      <c r="O12" s="314"/>
      <c r="P12" s="314"/>
      <c r="Q12" s="314"/>
      <c r="R12" s="314"/>
      <c r="S12" s="314"/>
      <c r="T12" s="314">
        <v>1</v>
      </c>
      <c r="U12" s="314">
        <v>1</v>
      </c>
      <c r="V12" s="314">
        <v>1</v>
      </c>
      <c r="W12" s="314">
        <v>1</v>
      </c>
      <c r="X12" s="314">
        <v>1</v>
      </c>
      <c r="Y12" s="314">
        <v>1</v>
      </c>
      <c r="Z12" s="314">
        <v>1</v>
      </c>
      <c r="AA12" s="314">
        <v>1</v>
      </c>
      <c r="AB12" s="314">
        <v>1</v>
      </c>
      <c r="AC12" s="314">
        <v>1</v>
      </c>
      <c r="AD12" s="314">
        <v>1</v>
      </c>
      <c r="AE12" s="314">
        <v>1</v>
      </c>
      <c r="AF12" s="314">
        <v>1</v>
      </c>
      <c r="AG12" s="314">
        <v>1</v>
      </c>
      <c r="AH12" s="314">
        <v>1</v>
      </c>
      <c r="AI12" s="314">
        <v>1</v>
      </c>
      <c r="AJ12" s="314">
        <v>1</v>
      </c>
      <c r="AK12" s="314">
        <v>1</v>
      </c>
      <c r="AL12" s="314">
        <v>1</v>
      </c>
      <c r="AM12" s="314">
        <v>1</v>
      </c>
      <c r="AN12" s="314">
        <v>1</v>
      </c>
      <c r="AO12" s="314">
        <v>1</v>
      </c>
      <c r="AP12" s="314">
        <v>1</v>
      </c>
      <c r="AQ12" s="314">
        <v>1</v>
      </c>
      <c r="AR12" s="314"/>
      <c r="AS12" s="314"/>
      <c r="AT12" s="314"/>
      <c r="AU12" s="314"/>
      <c r="AV12" s="314"/>
      <c r="AW12" s="314"/>
      <c r="AX12" s="314"/>
      <c r="AY12" s="314"/>
      <c r="AZ12" s="314"/>
      <c r="BA12" s="314"/>
      <c r="BB12" s="314"/>
      <c r="BC12" s="314"/>
      <c r="BD12" s="314"/>
      <c r="BE12" s="314"/>
      <c r="BF12" s="314"/>
      <c r="BG12" s="314"/>
      <c r="BH12" s="314"/>
      <c r="BI12" s="314"/>
      <c r="BJ12" s="314"/>
      <c r="BK12" s="314"/>
      <c r="BL12" s="314"/>
      <c r="BM12" s="314"/>
      <c r="BN12" s="15">
        <f t="shared" si="0"/>
        <v>24</v>
      </c>
    </row>
    <row r="13" spans="1:105" ht="15" customHeight="1">
      <c r="B13" s="2" t="s">
        <v>44</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c r="BD13" s="314"/>
      <c r="BE13" s="314"/>
      <c r="BF13" s="314"/>
      <c r="BG13" s="314"/>
      <c r="BH13" s="314"/>
      <c r="BI13" s="314"/>
      <c r="BJ13" s="314"/>
      <c r="BK13" s="314"/>
      <c r="BL13" s="314"/>
      <c r="BM13" s="314"/>
      <c r="BN13" s="15">
        <f t="shared" si="0"/>
        <v>0</v>
      </c>
    </row>
    <row r="14" spans="1:105" ht="15" customHeight="1">
      <c r="B14" s="2" t="s">
        <v>454</v>
      </c>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4"/>
      <c r="BE14" s="314"/>
      <c r="BF14" s="314"/>
      <c r="BG14" s="314"/>
      <c r="BH14" s="314"/>
      <c r="BI14" s="314"/>
      <c r="BJ14" s="314"/>
      <c r="BK14" s="314"/>
      <c r="BL14" s="314"/>
      <c r="BM14" s="314"/>
      <c r="BN14" s="15">
        <f t="shared" si="0"/>
        <v>0</v>
      </c>
    </row>
    <row r="15" spans="1:105" ht="15" customHeight="1">
      <c r="B15" s="2" t="s">
        <v>223</v>
      </c>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14"/>
      <c r="AO15" s="314"/>
      <c r="AP15" s="314"/>
      <c r="AQ15" s="314"/>
      <c r="AR15" s="314"/>
      <c r="AS15" s="314">
        <v>1</v>
      </c>
      <c r="AT15" s="314"/>
      <c r="AU15" s="314"/>
      <c r="AV15" s="314"/>
      <c r="AW15" s="314"/>
      <c r="AX15" s="314"/>
      <c r="AY15" s="314"/>
      <c r="AZ15" s="314"/>
      <c r="BA15" s="314"/>
      <c r="BB15" s="314"/>
      <c r="BC15" s="314"/>
      <c r="BD15" s="314"/>
      <c r="BE15" s="314"/>
      <c r="BF15" s="314"/>
      <c r="BG15" s="314"/>
      <c r="BH15" s="314"/>
      <c r="BI15" s="314"/>
      <c r="BJ15" s="314"/>
      <c r="BK15" s="314"/>
      <c r="BL15" s="314"/>
      <c r="BM15" s="314"/>
      <c r="BN15" s="15">
        <f t="shared" si="0"/>
        <v>1</v>
      </c>
    </row>
    <row r="16" spans="1:105" ht="15" customHeight="1">
      <c r="B16" s="2" t="s">
        <v>224</v>
      </c>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4">
        <v>1</v>
      </c>
      <c r="AS16" s="314"/>
      <c r="AT16" s="314">
        <v>1</v>
      </c>
      <c r="AU16" s="314"/>
      <c r="AV16" s="314"/>
      <c r="AW16" s="314"/>
      <c r="AX16" s="314"/>
      <c r="AY16" s="314"/>
      <c r="AZ16" s="314"/>
      <c r="BA16" s="314"/>
      <c r="BB16" s="314"/>
      <c r="BC16" s="314"/>
      <c r="BD16" s="314"/>
      <c r="BE16" s="314"/>
      <c r="BF16" s="314"/>
      <c r="BG16" s="314"/>
      <c r="BH16" s="314"/>
      <c r="BI16" s="314"/>
      <c r="BJ16" s="314"/>
      <c r="BK16" s="314"/>
      <c r="BL16" s="314"/>
      <c r="BM16" s="314"/>
      <c r="BN16" s="15">
        <f t="shared" si="0"/>
        <v>2</v>
      </c>
    </row>
    <row r="17" spans="1:66" ht="15" customHeight="1">
      <c r="B17" s="2" t="s">
        <v>483</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4"/>
      <c r="AS17" s="314"/>
      <c r="AT17" s="314"/>
      <c r="AU17" s="314"/>
      <c r="AV17" s="314">
        <v>1</v>
      </c>
      <c r="AW17" s="314"/>
      <c r="AX17" s="314"/>
      <c r="AY17" s="314"/>
      <c r="AZ17" s="314"/>
      <c r="BA17" s="314"/>
      <c r="BB17" s="314"/>
      <c r="BC17" s="314"/>
      <c r="BD17" s="314"/>
      <c r="BE17" s="314"/>
      <c r="BF17" s="314"/>
      <c r="BG17" s="314"/>
      <c r="BH17" s="314"/>
      <c r="BI17" s="314"/>
      <c r="BJ17" s="314"/>
      <c r="BK17" s="314"/>
      <c r="BL17" s="314"/>
      <c r="BM17" s="314"/>
      <c r="BN17" s="15">
        <f t="shared" si="0"/>
        <v>1</v>
      </c>
    </row>
    <row r="18" spans="1:66" ht="15" customHeight="1">
      <c r="B18" s="2" t="s">
        <v>46</v>
      </c>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v>1</v>
      </c>
      <c r="AX18" s="314">
        <v>1</v>
      </c>
      <c r="AY18" s="314">
        <v>1</v>
      </c>
      <c r="AZ18" s="314"/>
      <c r="BA18" s="314"/>
      <c r="BB18" s="314"/>
      <c r="BC18" s="314"/>
      <c r="BD18" s="314"/>
      <c r="BE18" s="314"/>
      <c r="BF18" s="314"/>
      <c r="BG18" s="314"/>
      <c r="BH18" s="314"/>
      <c r="BI18" s="314"/>
      <c r="BJ18" s="314"/>
      <c r="BK18" s="314"/>
      <c r="BL18" s="314"/>
      <c r="BM18" s="314"/>
      <c r="BN18" s="15">
        <f t="shared" si="0"/>
        <v>3</v>
      </c>
    </row>
    <row r="19" spans="1:66" ht="15" customHeight="1">
      <c r="B19" s="2" t="s">
        <v>203</v>
      </c>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4"/>
      <c r="AS19" s="314"/>
      <c r="AT19" s="314"/>
      <c r="AU19" s="314">
        <v>1</v>
      </c>
      <c r="AV19" s="314"/>
      <c r="AW19" s="314"/>
      <c r="AX19" s="314"/>
      <c r="AY19" s="314"/>
      <c r="AZ19" s="314">
        <v>1</v>
      </c>
      <c r="BA19" s="314"/>
      <c r="BB19" s="314"/>
      <c r="BC19" s="314"/>
      <c r="BD19" s="314"/>
      <c r="BE19" s="314"/>
      <c r="BF19" s="314"/>
      <c r="BG19" s="314"/>
      <c r="BH19" s="314"/>
      <c r="BI19" s="314"/>
      <c r="BJ19" s="314"/>
      <c r="BK19" s="314"/>
      <c r="BL19" s="314"/>
      <c r="BM19" s="314"/>
      <c r="BN19" s="15">
        <f t="shared" si="0"/>
        <v>2</v>
      </c>
    </row>
    <row r="20" spans="1:66" ht="15" customHeight="1">
      <c r="B20" s="2" t="s">
        <v>189</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4">
        <v>1</v>
      </c>
      <c r="BE20" s="314"/>
      <c r="BF20" s="314"/>
      <c r="BG20" s="314"/>
      <c r="BH20" s="314"/>
      <c r="BI20" s="314"/>
      <c r="BJ20" s="314"/>
      <c r="BK20" s="314"/>
      <c r="BL20" s="314"/>
      <c r="BM20" s="314"/>
      <c r="BN20" s="15">
        <f t="shared" si="0"/>
        <v>1</v>
      </c>
    </row>
    <row r="21" spans="1:66" ht="15" customHeight="1">
      <c r="B21" s="2" t="s">
        <v>195</v>
      </c>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c r="BC21" s="314"/>
      <c r="BD21" s="314"/>
      <c r="BE21" s="314"/>
      <c r="BF21" s="314"/>
      <c r="BG21" s="314"/>
      <c r="BH21" s="314"/>
      <c r="BI21" s="314"/>
      <c r="BJ21" s="314">
        <v>1</v>
      </c>
      <c r="BK21" s="314"/>
      <c r="BL21" s="314"/>
      <c r="BM21" s="314"/>
      <c r="BN21" s="15">
        <f t="shared" si="0"/>
        <v>1</v>
      </c>
    </row>
    <row r="22" spans="1:66" ht="15" customHeight="1">
      <c r="B22" s="2" t="s">
        <v>190</v>
      </c>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c r="BC22" s="314"/>
      <c r="BD22" s="314"/>
      <c r="BE22" s="314">
        <v>1</v>
      </c>
      <c r="BF22" s="314"/>
      <c r="BG22" s="314"/>
      <c r="BH22" s="314"/>
      <c r="BI22" s="314"/>
      <c r="BJ22" s="314"/>
      <c r="BK22" s="314"/>
      <c r="BL22" s="314"/>
      <c r="BM22" s="314"/>
      <c r="BN22" s="15">
        <f t="shared" si="0"/>
        <v>1</v>
      </c>
    </row>
    <row r="23" spans="1:66" ht="15" customHeight="1">
      <c r="B23" s="2" t="s">
        <v>191</v>
      </c>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c r="BC23" s="314"/>
      <c r="BD23" s="314"/>
      <c r="BE23" s="314"/>
      <c r="BF23" s="314">
        <v>1</v>
      </c>
      <c r="BG23" s="314"/>
      <c r="BH23" s="314"/>
      <c r="BI23" s="314"/>
      <c r="BJ23" s="314"/>
      <c r="BK23" s="314"/>
      <c r="BL23" s="314"/>
      <c r="BM23" s="314"/>
      <c r="BN23" s="15">
        <f t="shared" si="0"/>
        <v>1</v>
      </c>
    </row>
    <row r="24" spans="1:66" ht="15" customHeight="1">
      <c r="B24" s="2" t="s">
        <v>326</v>
      </c>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14"/>
      <c r="BF24" s="314"/>
      <c r="BG24" s="314">
        <v>1</v>
      </c>
      <c r="BH24" s="314"/>
      <c r="BI24" s="314"/>
      <c r="BJ24" s="314"/>
      <c r="BK24" s="314"/>
      <c r="BL24" s="314"/>
      <c r="BM24" s="314"/>
      <c r="BN24" s="15">
        <f t="shared" si="0"/>
        <v>1</v>
      </c>
    </row>
    <row r="25" spans="1:66" ht="15" customHeight="1">
      <c r="B25" s="2" t="s">
        <v>430</v>
      </c>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c r="BC25" s="314"/>
      <c r="BD25" s="314"/>
      <c r="BE25" s="314"/>
      <c r="BF25" s="314"/>
      <c r="BG25" s="314"/>
      <c r="BH25" s="314">
        <v>1</v>
      </c>
      <c r="BI25" s="314"/>
      <c r="BJ25" s="314"/>
      <c r="BK25" s="314"/>
      <c r="BL25" s="314"/>
      <c r="BM25" s="314"/>
      <c r="BN25" s="15">
        <f t="shared" si="0"/>
        <v>1</v>
      </c>
    </row>
    <row r="26" spans="1:66" ht="15" customHeight="1">
      <c r="BN26" s="15"/>
    </row>
    <row r="27" spans="1:66" ht="15" customHeight="1">
      <c r="A27" s="2" t="s">
        <v>633</v>
      </c>
      <c r="C27" s="334">
        <f>SUM(C10:C25)</f>
        <v>1</v>
      </c>
      <c r="D27" s="334">
        <f t="shared" ref="D27:BM27" si="1">SUM(D10:D25)</f>
        <v>1</v>
      </c>
      <c r="E27" s="334">
        <f t="shared" si="1"/>
        <v>1</v>
      </c>
      <c r="F27" s="334">
        <f t="shared" si="1"/>
        <v>1</v>
      </c>
      <c r="G27" s="334">
        <f t="shared" si="1"/>
        <v>1</v>
      </c>
      <c r="H27" s="334">
        <f t="shared" si="1"/>
        <v>1</v>
      </c>
      <c r="I27" s="334">
        <f t="shared" si="1"/>
        <v>1</v>
      </c>
      <c r="J27" s="334">
        <f t="shared" si="1"/>
        <v>1</v>
      </c>
      <c r="K27" s="334">
        <f t="shared" si="1"/>
        <v>1</v>
      </c>
      <c r="L27" s="334">
        <f t="shared" si="1"/>
        <v>1</v>
      </c>
      <c r="M27" s="334">
        <f t="shared" si="1"/>
        <v>1</v>
      </c>
      <c r="N27" s="334">
        <f t="shared" si="1"/>
        <v>1</v>
      </c>
      <c r="O27" s="334">
        <f t="shared" si="1"/>
        <v>1</v>
      </c>
      <c r="P27" s="334">
        <f t="shared" si="1"/>
        <v>1</v>
      </c>
      <c r="Q27" s="334">
        <f t="shared" si="1"/>
        <v>1</v>
      </c>
      <c r="R27" s="334">
        <f t="shared" si="1"/>
        <v>1</v>
      </c>
      <c r="S27" s="334">
        <f t="shared" si="1"/>
        <v>1</v>
      </c>
      <c r="T27" s="334">
        <f t="shared" si="1"/>
        <v>1</v>
      </c>
      <c r="U27" s="334">
        <f t="shared" si="1"/>
        <v>1</v>
      </c>
      <c r="V27" s="334">
        <f t="shared" si="1"/>
        <v>1</v>
      </c>
      <c r="W27" s="334">
        <f t="shared" si="1"/>
        <v>1</v>
      </c>
      <c r="X27" s="334">
        <f t="shared" si="1"/>
        <v>1</v>
      </c>
      <c r="Y27" s="334">
        <f t="shared" si="1"/>
        <v>1</v>
      </c>
      <c r="Z27" s="334">
        <f t="shared" si="1"/>
        <v>1</v>
      </c>
      <c r="AA27" s="334">
        <f t="shared" si="1"/>
        <v>1</v>
      </c>
      <c r="AB27" s="334">
        <f t="shared" si="1"/>
        <v>1</v>
      </c>
      <c r="AC27" s="334">
        <f t="shared" si="1"/>
        <v>1</v>
      </c>
      <c r="AD27" s="334">
        <f t="shared" si="1"/>
        <v>1</v>
      </c>
      <c r="AE27" s="334">
        <f t="shared" si="1"/>
        <v>1</v>
      </c>
      <c r="AF27" s="334">
        <f t="shared" si="1"/>
        <v>1</v>
      </c>
      <c r="AG27" s="334">
        <f t="shared" si="1"/>
        <v>1</v>
      </c>
      <c r="AH27" s="334">
        <f t="shared" si="1"/>
        <v>1</v>
      </c>
      <c r="AI27" s="334">
        <f t="shared" si="1"/>
        <v>1</v>
      </c>
      <c r="AJ27" s="334">
        <f t="shared" si="1"/>
        <v>1</v>
      </c>
      <c r="AK27" s="334">
        <f t="shared" si="1"/>
        <v>1</v>
      </c>
      <c r="AL27" s="334">
        <f t="shared" si="1"/>
        <v>1</v>
      </c>
      <c r="AM27" s="334">
        <f t="shared" si="1"/>
        <v>1</v>
      </c>
      <c r="AN27" s="334">
        <f t="shared" si="1"/>
        <v>1</v>
      </c>
      <c r="AO27" s="334">
        <f t="shared" si="1"/>
        <v>1</v>
      </c>
      <c r="AP27" s="334">
        <f t="shared" si="1"/>
        <v>1</v>
      </c>
      <c r="AQ27" s="334">
        <f t="shared" si="1"/>
        <v>1</v>
      </c>
      <c r="AR27" s="334">
        <f t="shared" si="1"/>
        <v>1</v>
      </c>
      <c r="AS27" s="334">
        <f t="shared" si="1"/>
        <v>1</v>
      </c>
      <c r="AT27" s="334">
        <f t="shared" si="1"/>
        <v>1</v>
      </c>
      <c r="AU27" s="334">
        <f t="shared" si="1"/>
        <v>1</v>
      </c>
      <c r="AV27" s="334">
        <f t="shared" si="1"/>
        <v>1</v>
      </c>
      <c r="AW27" s="334">
        <f t="shared" si="1"/>
        <v>1</v>
      </c>
      <c r="AX27" s="334">
        <f t="shared" si="1"/>
        <v>1</v>
      </c>
      <c r="AY27" s="334">
        <f t="shared" si="1"/>
        <v>1</v>
      </c>
      <c r="AZ27" s="334">
        <f t="shared" si="1"/>
        <v>1</v>
      </c>
      <c r="BA27" s="334">
        <f t="shared" si="1"/>
        <v>0</v>
      </c>
      <c r="BB27" s="334">
        <f t="shared" si="1"/>
        <v>0</v>
      </c>
      <c r="BC27" s="334">
        <f t="shared" si="1"/>
        <v>0</v>
      </c>
      <c r="BD27" s="334">
        <f t="shared" si="1"/>
        <v>1</v>
      </c>
      <c r="BE27" s="334">
        <f t="shared" si="1"/>
        <v>1</v>
      </c>
      <c r="BF27" s="334">
        <f t="shared" si="1"/>
        <v>1</v>
      </c>
      <c r="BG27" s="334">
        <f t="shared" si="1"/>
        <v>1</v>
      </c>
      <c r="BH27" s="334">
        <f t="shared" si="1"/>
        <v>1</v>
      </c>
      <c r="BI27" s="334">
        <f t="shared" si="1"/>
        <v>0</v>
      </c>
      <c r="BJ27" s="334">
        <f t="shared" si="1"/>
        <v>1</v>
      </c>
      <c r="BK27" s="334">
        <f t="shared" si="1"/>
        <v>0</v>
      </c>
      <c r="BL27" s="334">
        <f t="shared" si="1"/>
        <v>0</v>
      </c>
      <c r="BM27" s="334">
        <f t="shared" si="1"/>
        <v>0</v>
      </c>
      <c r="BN27" s="15"/>
    </row>
    <row r="28" spans="1:66" ht="15" customHeight="1">
      <c r="BN28" s="15"/>
    </row>
    <row r="29" spans="1:66" ht="15" customHeight="1"/>
    <row r="30" spans="1:66" ht="15" customHeight="1" thickBot="1"/>
    <row r="31" spans="1:66" ht="15" customHeight="1">
      <c r="A31" s="233" t="s">
        <v>221</v>
      </c>
      <c r="B31" s="234"/>
    </row>
    <row r="32" spans="1:66" ht="15" customHeight="1">
      <c r="A32" s="235"/>
      <c r="B32" s="236"/>
    </row>
    <row r="33" spans="1:2" ht="15" customHeight="1">
      <c r="A33" s="278" t="s">
        <v>443</v>
      </c>
      <c r="B33" s="295" t="s">
        <v>222</v>
      </c>
    </row>
    <row r="34" spans="1:2" ht="15" customHeight="1">
      <c r="A34" s="283" t="s">
        <v>42</v>
      </c>
      <c r="B34" s="117" t="s">
        <v>136</v>
      </c>
    </row>
    <row r="35" spans="1:2" ht="15" customHeight="1">
      <c r="A35" s="235"/>
      <c r="B35" s="117" t="s">
        <v>137</v>
      </c>
    </row>
    <row r="36" spans="1:2" ht="15" customHeight="1">
      <c r="A36" s="235"/>
      <c r="B36" s="117" t="s">
        <v>138</v>
      </c>
    </row>
    <row r="37" spans="1:2" ht="15" customHeight="1">
      <c r="A37" s="235"/>
      <c r="B37" s="117" t="s">
        <v>139</v>
      </c>
    </row>
    <row r="38" spans="1:2" ht="15" customHeight="1">
      <c r="A38" s="235"/>
      <c r="B38" s="117" t="s">
        <v>140</v>
      </c>
    </row>
    <row r="39" spans="1:2" ht="15" customHeight="1">
      <c r="A39" s="235"/>
      <c r="B39" s="117" t="s">
        <v>141</v>
      </c>
    </row>
    <row r="40" spans="1:2" ht="15" customHeight="1">
      <c r="A40" s="235"/>
      <c r="B40" s="117" t="s">
        <v>152</v>
      </c>
    </row>
    <row r="41" spans="1:2" ht="15" customHeight="1">
      <c r="A41" s="235"/>
      <c r="B41" s="117" t="s">
        <v>143</v>
      </c>
    </row>
    <row r="42" spans="1:2" ht="15" customHeight="1">
      <c r="A42" s="235"/>
      <c r="B42" s="117" t="s">
        <v>144</v>
      </c>
    </row>
    <row r="43" spans="1:2" ht="15" customHeight="1">
      <c r="A43" s="235"/>
      <c r="B43" s="117" t="s">
        <v>145</v>
      </c>
    </row>
    <row r="44" spans="1:2" ht="15" customHeight="1">
      <c r="A44" s="235"/>
      <c r="B44" s="117" t="s">
        <v>146</v>
      </c>
    </row>
    <row r="45" spans="1:2" ht="15" customHeight="1">
      <c r="A45" s="235"/>
      <c r="B45" s="117" t="s">
        <v>147</v>
      </c>
    </row>
    <row r="46" spans="1:2" ht="15" customHeight="1">
      <c r="A46" s="235"/>
      <c r="B46" s="117" t="s">
        <v>148</v>
      </c>
    </row>
    <row r="47" spans="1:2" ht="15" customHeight="1">
      <c r="A47" s="235"/>
      <c r="B47" s="117" t="s">
        <v>149</v>
      </c>
    </row>
    <row r="48" spans="1:2" ht="15" customHeight="1">
      <c r="A48" s="235"/>
      <c r="B48" s="117" t="s">
        <v>150</v>
      </c>
    </row>
    <row r="49" spans="1:2" ht="15" customHeight="1">
      <c r="A49" s="235"/>
      <c r="B49" s="117" t="s">
        <v>151</v>
      </c>
    </row>
    <row r="50" spans="1:2">
      <c r="A50" s="293"/>
      <c r="B50" s="245"/>
    </row>
    <row r="51" spans="1:2">
      <c r="A51" s="283" t="s">
        <v>142</v>
      </c>
      <c r="B51" s="117" t="s">
        <v>142</v>
      </c>
    </row>
    <row r="52" spans="1:2">
      <c r="A52" s="296"/>
      <c r="B52" s="245"/>
    </row>
    <row r="53" spans="1:2">
      <c r="A53" s="283" t="s">
        <v>43</v>
      </c>
      <c r="B53" s="117" t="s">
        <v>43</v>
      </c>
    </row>
    <row r="54" spans="1:2">
      <c r="A54" s="296"/>
      <c r="B54" s="245"/>
    </row>
    <row r="55" spans="1:2">
      <c r="A55" s="283" t="s">
        <v>44</v>
      </c>
      <c r="B55" s="117" t="s">
        <v>154</v>
      </c>
    </row>
    <row r="56" spans="1:2">
      <c r="A56" s="283"/>
      <c r="B56" s="117" t="s">
        <v>155</v>
      </c>
    </row>
    <row r="57" spans="1:2">
      <c r="A57" s="235"/>
      <c r="B57" s="117" t="s">
        <v>156</v>
      </c>
    </row>
    <row r="58" spans="1:2">
      <c r="A58" s="235"/>
      <c r="B58" s="117" t="s">
        <v>157</v>
      </c>
    </row>
    <row r="59" spans="1:2">
      <c r="A59" s="235"/>
      <c r="B59" s="117" t="s">
        <v>158</v>
      </c>
    </row>
    <row r="60" spans="1:2">
      <c r="A60" s="235"/>
      <c r="B60" s="117" t="s">
        <v>159</v>
      </c>
    </row>
    <row r="61" spans="1:2">
      <c r="A61" s="235"/>
      <c r="B61" s="117" t="s">
        <v>160</v>
      </c>
    </row>
    <row r="62" spans="1:2">
      <c r="A62" s="235"/>
      <c r="B62" s="117" t="s">
        <v>161</v>
      </c>
    </row>
    <row r="63" spans="1:2">
      <c r="A63" s="235"/>
      <c r="B63" s="117" t="s">
        <v>162</v>
      </c>
    </row>
    <row r="64" spans="1:2">
      <c r="A64" s="235"/>
      <c r="B64" s="117" t="s">
        <v>163</v>
      </c>
    </row>
    <row r="65" spans="1:2">
      <c r="A65" s="235"/>
      <c r="B65" s="117" t="s">
        <v>164</v>
      </c>
    </row>
    <row r="66" spans="1:2">
      <c r="A66" s="235"/>
      <c r="B66" s="117" t="s">
        <v>165</v>
      </c>
    </row>
    <row r="67" spans="1:2">
      <c r="A67" s="235"/>
      <c r="B67" s="117" t="s">
        <v>166</v>
      </c>
    </row>
    <row r="68" spans="1:2">
      <c r="A68" s="235"/>
      <c r="B68" s="117" t="s">
        <v>167</v>
      </c>
    </row>
    <row r="69" spans="1:2">
      <c r="A69" s="235" t="s">
        <v>453</v>
      </c>
      <c r="B69" s="117" t="s">
        <v>168</v>
      </c>
    </row>
    <row r="70" spans="1:2">
      <c r="A70" s="235"/>
      <c r="B70" s="117" t="s">
        <v>169</v>
      </c>
    </row>
    <row r="71" spans="1:2">
      <c r="A71" s="235"/>
      <c r="B71" s="117" t="s">
        <v>170</v>
      </c>
    </row>
    <row r="72" spans="1:2">
      <c r="A72" s="235"/>
      <c r="B72" s="117" t="s">
        <v>171</v>
      </c>
    </row>
    <row r="73" spans="1:2">
      <c r="A73" s="235"/>
      <c r="B73" s="117" t="s">
        <v>172</v>
      </c>
    </row>
    <row r="74" spans="1:2">
      <c r="A74" s="235"/>
      <c r="B74" s="117" t="s">
        <v>173</v>
      </c>
    </row>
    <row r="75" spans="1:2">
      <c r="A75" s="235"/>
      <c r="B75" s="117" t="s">
        <v>174</v>
      </c>
    </row>
    <row r="76" spans="1:2">
      <c r="A76" s="235"/>
      <c r="B76" s="117" t="s">
        <v>175</v>
      </c>
    </row>
    <row r="77" spans="1:2">
      <c r="A77" s="235"/>
      <c r="B77" s="117" t="s">
        <v>176</v>
      </c>
    </row>
    <row r="78" spans="1:2">
      <c r="A78" s="293"/>
      <c r="B78" s="245"/>
    </row>
    <row r="79" spans="1:2">
      <c r="A79" s="235" t="s">
        <v>454</v>
      </c>
      <c r="B79" s="117" t="s">
        <v>168</v>
      </c>
    </row>
    <row r="80" spans="1:2">
      <c r="A80" s="293"/>
      <c r="B80" s="245"/>
    </row>
    <row r="81" spans="1:2">
      <c r="A81" s="283" t="s">
        <v>223</v>
      </c>
      <c r="B81" s="117" t="s">
        <v>178</v>
      </c>
    </row>
    <row r="82" spans="1:2">
      <c r="A82" s="296"/>
      <c r="B82" s="245"/>
    </row>
    <row r="83" spans="1:2">
      <c r="A83" s="283" t="s">
        <v>224</v>
      </c>
      <c r="B83" s="117" t="s">
        <v>177</v>
      </c>
    </row>
    <row r="84" spans="1:2">
      <c r="A84" s="283"/>
      <c r="B84" s="117" t="s">
        <v>179</v>
      </c>
    </row>
    <row r="85" spans="1:2">
      <c r="A85" s="296"/>
      <c r="B85" s="245"/>
    </row>
    <row r="86" spans="1:2">
      <c r="A86" s="283" t="s">
        <v>483</v>
      </c>
      <c r="B86" s="117" t="s">
        <v>181</v>
      </c>
    </row>
    <row r="87" spans="1:2">
      <c r="A87" s="296"/>
      <c r="B87" s="245"/>
    </row>
    <row r="88" spans="1:2">
      <c r="A88" s="283" t="s">
        <v>46</v>
      </c>
      <c r="B88" s="117" t="s">
        <v>182</v>
      </c>
    </row>
    <row r="89" spans="1:2">
      <c r="A89" s="283"/>
      <c r="B89" s="117" t="s">
        <v>183</v>
      </c>
    </row>
    <row r="90" spans="1:2">
      <c r="A90" s="283"/>
      <c r="B90" s="117" t="s">
        <v>184</v>
      </c>
    </row>
    <row r="91" spans="1:2">
      <c r="A91" s="296"/>
      <c r="B91" s="245"/>
    </row>
    <row r="92" spans="1:2">
      <c r="A92" s="283" t="s">
        <v>203</v>
      </c>
      <c r="B92" s="117" t="s">
        <v>180</v>
      </c>
    </row>
    <row r="93" spans="1:2">
      <c r="A93" s="283"/>
      <c r="B93" s="117" t="s">
        <v>185</v>
      </c>
    </row>
    <row r="94" spans="1:2">
      <c r="A94" s="296"/>
      <c r="B94" s="245"/>
    </row>
    <row r="95" spans="1:2">
      <c r="A95" s="283" t="s">
        <v>189</v>
      </c>
      <c r="B95" s="117" t="s">
        <v>189</v>
      </c>
    </row>
    <row r="96" spans="1:2">
      <c r="A96" s="296"/>
      <c r="B96" s="245"/>
    </row>
    <row r="97" spans="1:2">
      <c r="A97" s="283" t="s">
        <v>195</v>
      </c>
      <c r="B97" s="117" t="s">
        <v>195</v>
      </c>
    </row>
    <row r="98" spans="1:2">
      <c r="A98" s="296"/>
      <c r="B98" s="245"/>
    </row>
    <row r="99" spans="1:2">
      <c r="A99" s="283" t="s">
        <v>190</v>
      </c>
      <c r="B99" s="117" t="s">
        <v>190</v>
      </c>
    </row>
    <row r="100" spans="1:2">
      <c r="A100" s="296"/>
      <c r="B100" s="245"/>
    </row>
    <row r="101" spans="1:2">
      <c r="A101" s="283" t="s">
        <v>191</v>
      </c>
      <c r="B101" s="117" t="s">
        <v>191</v>
      </c>
    </row>
    <row r="102" spans="1:2">
      <c r="A102" s="296"/>
      <c r="B102" s="245"/>
    </row>
    <row r="103" spans="1:2">
      <c r="A103" s="283" t="s">
        <v>326</v>
      </c>
      <c r="B103" s="117" t="s">
        <v>192</v>
      </c>
    </row>
    <row r="104" spans="1:2">
      <c r="A104" s="296"/>
      <c r="B104" s="245"/>
    </row>
    <row r="105" spans="1:2">
      <c r="A105" s="283" t="s">
        <v>430</v>
      </c>
      <c r="B105" s="117" t="s">
        <v>193</v>
      </c>
    </row>
    <row r="106" spans="1:2" ht="17" thickBot="1">
      <c r="A106" s="237"/>
      <c r="B106" s="238"/>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count="1">
    <dataValidation type="whole" operator="equal" allowBlank="1" showInputMessage="1" showErrorMessage="1" sqref="C10:BM24" xr:uid="{00000000-0002-0000-1600-000000000000}">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N96"/>
  <sheetViews>
    <sheetView workbookViewId="0"/>
  </sheetViews>
  <sheetFormatPr baseColWidth="10" defaultRowHeight="16"/>
  <cols>
    <col min="1" max="1" width="33.33203125" customWidth="1"/>
    <col min="4" max="4" width="11.83203125" bestFit="1" customWidth="1"/>
  </cols>
  <sheetData>
    <row r="1" spans="1:66">
      <c r="A1" t="s">
        <v>624</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25">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t="e">
        <f>'Corrected energy balance step 2'!BH15</f>
        <v>#DIV/0!</v>
      </c>
      <c r="BH10">
        <f>'Corrected energy balance step 2'!BI15</f>
        <v>0</v>
      </c>
      <c r="BI10">
        <f>'Corrected energy balance step 2'!BJ15</f>
        <v>0</v>
      </c>
      <c r="BJ10">
        <f>'Corrected energy balance step 2'!BK15</f>
        <v>0</v>
      </c>
      <c r="BK10">
        <f>'Corrected energy balance step 2'!BL15</f>
        <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t="e">
        <f>'Corrected energy balance step 2'!BH18</f>
        <v>#DIV/0!</v>
      </c>
      <c r="BH13">
        <f>'Corrected energy balance step 2'!BI18</f>
        <v>0</v>
      </c>
      <c r="BI13">
        <f>'Corrected energy balance step 2'!BJ18</f>
        <v>0</v>
      </c>
      <c r="BJ13">
        <f>'Corrected energy balance step 2'!BK18</f>
        <v>0</v>
      </c>
      <c r="BK13">
        <f>'Corrected energy balance step 2'!BL18</f>
        <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t="e">
        <f>'Corrected energy balance step 2'!BH19</f>
        <v>#DIV/0!</v>
      </c>
      <c r="BH14">
        <f>'Corrected energy balance step 2'!BI19</f>
        <v>0</v>
      </c>
      <c r="BI14">
        <f>'Corrected energy balance step 2'!BJ19</f>
        <v>0</v>
      </c>
      <c r="BJ14">
        <f>'Corrected energy balance step 2'!BK19</f>
        <v>0</v>
      </c>
      <c r="BK14">
        <f>'Corrected energy balance step 2'!BL19</f>
        <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#REF!</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03" t="s">
        <v>515</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44" t="s">
        <v>501</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44" t="s">
        <v>502</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44" t="s">
        <v>503</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44" t="s">
        <v>504</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44" t="s">
        <v>505</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44" t="s">
        <v>506</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44" t="s">
        <v>507</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03" t="s">
        <v>500</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44" t="s">
        <v>508</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44" t="s">
        <v>509</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44" t="s">
        <v>510</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44" t="s">
        <v>511</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44" t="s">
        <v>512</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44" t="s">
        <v>513</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44" t="s">
        <v>514</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H62"/>
  <sheetViews>
    <sheetView workbookViewId="0">
      <selection activeCell="C63" sqref="C63"/>
    </sheetView>
  </sheetViews>
  <sheetFormatPr baseColWidth="10" defaultRowHeight="16"/>
  <cols>
    <col min="1" max="1" width="51.5" customWidth="1"/>
    <col min="3" max="3" width="15.33203125" customWidth="1"/>
  </cols>
  <sheetData>
    <row r="1" spans="1:8">
      <c r="A1" t="s">
        <v>897</v>
      </c>
    </row>
    <row r="2" spans="1:8">
      <c r="A2" t="s">
        <v>327</v>
      </c>
      <c r="B2" s="304" t="s">
        <v>206</v>
      </c>
      <c r="C2" s="304" t="s">
        <v>272</v>
      </c>
    </row>
    <row r="3" spans="1:8">
      <c r="A3" t="s">
        <v>844</v>
      </c>
      <c r="B3" s="304" t="e">
        <f>'Results by machine'!E48</f>
        <v>#DIV/0!</v>
      </c>
      <c r="C3" s="304">
        <f>'Results by machine'!L48</f>
        <v>2190</v>
      </c>
    </row>
    <row r="4" spans="1:8">
      <c r="A4" t="s">
        <v>845</v>
      </c>
      <c r="B4" s="304" t="e">
        <f>'Results by machine'!E44</f>
        <v>#DIV/0!</v>
      </c>
      <c r="C4" s="304">
        <f>'Results by machine'!L44</f>
        <v>2190</v>
      </c>
    </row>
    <row r="5" spans="1:8">
      <c r="A5" t="s">
        <v>850</v>
      </c>
      <c r="B5" s="304">
        <v>0</v>
      </c>
      <c r="C5" s="304">
        <f>'Results by machine'!L45</f>
        <v>2190</v>
      </c>
    </row>
    <row r="6" spans="1:8">
      <c r="A6" t="s">
        <v>847</v>
      </c>
      <c r="B6" s="304" t="e">
        <f>'Results by machine'!E46</f>
        <v>#DIV/0!</v>
      </c>
      <c r="C6" s="304">
        <f>'Results by machine'!L46</f>
        <v>2190</v>
      </c>
    </row>
    <row r="7" spans="1:8">
      <c r="A7" t="s">
        <v>848</v>
      </c>
      <c r="B7" s="304" t="e">
        <f>'Results by machine'!E45</f>
        <v>#DIV/0!</v>
      </c>
      <c r="C7" s="304">
        <f>'Results by machine'!L45</f>
        <v>2190</v>
      </c>
    </row>
    <row r="8" spans="1:8">
      <c r="A8" t="s">
        <v>849</v>
      </c>
      <c r="B8" s="304" t="e">
        <f>'Results by machine'!E47</f>
        <v>#DIV/0!</v>
      </c>
      <c r="C8" s="304">
        <f>'Results by machine'!L47</f>
        <v>2190</v>
      </c>
    </row>
    <row r="9" spans="1:8">
      <c r="A9" t="s">
        <v>851</v>
      </c>
      <c r="B9" s="304">
        <v>0</v>
      </c>
      <c r="C9" s="304">
        <f>Dashboard!E108</f>
        <v>6500</v>
      </c>
    </row>
    <row r="10" spans="1:8">
      <c r="A10" t="s">
        <v>826</v>
      </c>
      <c r="B10" s="304">
        <f>INDEX('Production table step 1'!$A:$C,MATCH(csv_central_producers!$A10,'Production table step 1'!$A:$A,0),COLUMN())</f>
        <v>0</v>
      </c>
      <c r="C10" s="304">
        <f>INDEX('Production table step 1'!$A:$C,MATCH(csv_central_producers!$A10,'Production table step 1'!$A:$A,0),COLUMN())</f>
        <v>0</v>
      </c>
      <c r="F10" s="60"/>
      <c r="G10" s="330"/>
      <c r="H10" s="329"/>
    </row>
    <row r="11" spans="1:8">
      <c r="A11" t="s">
        <v>827</v>
      </c>
      <c r="B11" s="304">
        <f>INDEX('Production table step 1'!$A:$C,MATCH(csv_central_producers!$A11,'Production table step 1'!$A:$A,0),COLUMN())</f>
        <v>0</v>
      </c>
      <c r="C11" s="304">
        <f>INDEX('Production table step 1'!$A:$C,MATCH(csv_central_producers!$A11,'Production table step 1'!$A:$A,0),COLUMN())</f>
        <v>0</v>
      </c>
      <c r="F11" s="60"/>
      <c r="G11" s="330"/>
      <c r="H11" s="329"/>
    </row>
    <row r="12" spans="1:8">
      <c r="A12" t="s">
        <v>828</v>
      </c>
      <c r="B12" s="304">
        <f>INDEX('Production table step 1'!$A:$C,MATCH(csv_central_producers!$A12,'Production table step 1'!$A:$A,0),COLUMN())</f>
        <v>0</v>
      </c>
      <c r="C12" s="304">
        <f>INDEX('Production table step 1'!$A:$C,MATCH(csv_central_producers!$A12,'Production table step 1'!$A:$A,0),COLUMN())</f>
        <v>0</v>
      </c>
      <c r="F12" s="60"/>
      <c r="G12" s="330"/>
      <c r="H12" s="329"/>
    </row>
    <row r="13" spans="1:8">
      <c r="A13" s="246" t="s">
        <v>412</v>
      </c>
      <c r="B13" s="304" t="e">
        <f>'Results by machine'!E57</f>
        <v>#DIV/0!</v>
      </c>
      <c r="C13" s="304">
        <f>'Results by machine'!L57</f>
        <v>0</v>
      </c>
      <c r="F13" s="60"/>
      <c r="G13" s="330"/>
      <c r="H13" s="329"/>
    </row>
    <row r="14" spans="1:8">
      <c r="A14" s="246" t="s">
        <v>641</v>
      </c>
      <c r="B14" s="304">
        <f>INDEX('Production table step 1'!$A:$C,MATCH(csv_central_producers!$A14,'Production table step 1'!$A:$A,0),COLUMN())</f>
        <v>0</v>
      </c>
      <c r="C14" s="304">
        <f>INDEX('Production table step 1'!$A:$C,MATCH(csv_central_producers!$A14,'Production table step 1'!$A:$A,0),COLUMN())</f>
        <v>0</v>
      </c>
      <c r="F14" s="60"/>
      <c r="G14" s="330"/>
      <c r="H14" s="329"/>
    </row>
    <row r="15" spans="1:8">
      <c r="A15" s="246" t="s">
        <v>642</v>
      </c>
      <c r="B15" s="304">
        <f>INDEX('Production table step 1'!$A:$C,MATCH(csv_central_producers!$A15,'Production table step 1'!$A:$A,0),COLUMN())</f>
        <v>0</v>
      </c>
      <c r="C15" s="304">
        <f>INDEX('Production table step 1'!$A:$C,MATCH(csv_central_producers!$A15,'Production table step 1'!$A:$A,0),COLUMN())</f>
        <v>0</v>
      </c>
      <c r="F15" s="60"/>
      <c r="G15" s="330"/>
      <c r="H15" s="329"/>
    </row>
    <row r="16" spans="1:8">
      <c r="A16" s="246" t="s">
        <v>413</v>
      </c>
      <c r="B16" s="304">
        <f>INDEX('Production table step 1'!$A:$C,MATCH(csv_central_producers!$A16,'Production table step 1'!$A:$A,0),COLUMN())</f>
        <v>0</v>
      </c>
      <c r="C16" s="304">
        <f>INDEX('Production table step 1'!$A:$C,MATCH(csv_central_producers!$A16,'Production table step 1'!$A:$A,0),COLUMN())</f>
        <v>0</v>
      </c>
      <c r="F16" s="60"/>
      <c r="G16" s="330"/>
      <c r="H16" s="329"/>
    </row>
    <row r="17" spans="1:8">
      <c r="A17" s="246" t="s">
        <v>414</v>
      </c>
      <c r="B17" s="304">
        <f>INDEX('Production table step 1'!$A:$C,MATCH(csv_central_producers!$A17,'Production table step 1'!$A:$A,0),COLUMN())</f>
        <v>0</v>
      </c>
      <c r="C17" s="304">
        <f>INDEX('Production table step 1'!$A:$C,MATCH(csv_central_producers!$A17,'Production table step 1'!$A:$A,0),COLUMN())</f>
        <v>0</v>
      </c>
      <c r="F17" s="60"/>
      <c r="G17" s="330"/>
      <c r="H17" s="329"/>
    </row>
    <row r="18" spans="1:8">
      <c r="A18" t="s">
        <v>754</v>
      </c>
      <c r="B18">
        <f>Dashboard!E157</f>
        <v>0</v>
      </c>
      <c r="C18">
        <f>Dashboard!E159</f>
        <v>0</v>
      </c>
    </row>
    <row r="19" spans="1:8">
      <c r="A19" t="s">
        <v>753</v>
      </c>
      <c r="B19">
        <f>Dashboard!E158</f>
        <v>0</v>
      </c>
      <c r="C19">
        <f>Dashboard!E160</f>
        <v>0</v>
      </c>
    </row>
    <row r="20" spans="1:8">
      <c r="A20" t="s">
        <v>755</v>
      </c>
      <c r="B20">
        <f>Dashboard!E163</f>
        <v>0</v>
      </c>
      <c r="C20">
        <f>Dashboard!E165</f>
        <v>0</v>
      </c>
    </row>
    <row r="21" spans="1:8">
      <c r="A21" t="s">
        <v>752</v>
      </c>
      <c r="B21">
        <f>Dashboard!E164</f>
        <v>0</v>
      </c>
      <c r="C21">
        <f>Dashboard!E166</f>
        <v>0</v>
      </c>
    </row>
    <row r="22" spans="1:8">
      <c r="A22" t="s">
        <v>793</v>
      </c>
      <c r="B22">
        <f>Dashboard!E145</f>
        <v>0</v>
      </c>
      <c r="C22">
        <f>Dashboard!E147</f>
        <v>0</v>
      </c>
    </row>
    <row r="23" spans="1:8">
      <c r="A23" t="s">
        <v>794</v>
      </c>
      <c r="B23">
        <f>Dashboard!E146</f>
        <v>0</v>
      </c>
      <c r="C23">
        <f>Dashboard!E148</f>
        <v>0</v>
      </c>
    </row>
    <row r="24" spans="1:8">
      <c r="A24" t="s">
        <v>796</v>
      </c>
      <c r="B24">
        <f>Dashboard!E151</f>
        <v>0</v>
      </c>
      <c r="C24">
        <f>Dashboard!E153</f>
        <v>0</v>
      </c>
    </row>
    <row r="25" spans="1:8">
      <c r="A25" t="s">
        <v>795</v>
      </c>
      <c r="B25">
        <f>Dashboard!E152</f>
        <v>0</v>
      </c>
      <c r="C25">
        <f>Dashboard!E154</f>
        <v>0</v>
      </c>
    </row>
    <row r="26" spans="1:8">
      <c r="A26" s="60" t="s">
        <v>329</v>
      </c>
      <c r="B26" s="393" t="e">
        <f>'Results by machine'!E12</f>
        <v>#DIV/0!</v>
      </c>
      <c r="C26">
        <f>'Results by machine'!L12</f>
        <v>0</v>
      </c>
    </row>
    <row r="27" spans="1:8">
      <c r="A27" s="60" t="s">
        <v>643</v>
      </c>
      <c r="B27" s="393" t="e">
        <f>'Results by machine'!E13</f>
        <v>#DIV/0!</v>
      </c>
      <c r="C27">
        <f>'Results by machine'!L13</f>
        <v>0</v>
      </c>
    </row>
    <row r="28" spans="1:8">
      <c r="A28" s="60" t="s">
        <v>330</v>
      </c>
      <c r="B28" s="393" t="e">
        <f>'Results by machine'!E14</f>
        <v>#DIV/0!</v>
      </c>
      <c r="C28">
        <f>'Results by machine'!L14</f>
        <v>0</v>
      </c>
    </row>
    <row r="29" spans="1:8">
      <c r="A29" s="60" t="s">
        <v>644</v>
      </c>
      <c r="B29" s="393" t="e">
        <f>'Results by machine'!E11</f>
        <v>#DIV/0!</v>
      </c>
      <c r="C29">
        <f>'Results by machine'!L11</f>
        <v>0</v>
      </c>
    </row>
    <row r="30" spans="1:8">
      <c r="A30" s="60" t="s">
        <v>333</v>
      </c>
      <c r="B30" s="393" t="e">
        <f>'Results by machine'!E15</f>
        <v>#DIV/0!</v>
      </c>
      <c r="C30">
        <f>'Results by machine'!L15</f>
        <v>0</v>
      </c>
    </row>
    <row r="31" spans="1:8">
      <c r="A31" s="60" t="s">
        <v>332</v>
      </c>
      <c r="B31" s="393" t="e">
        <f>'Results by machine'!E16</f>
        <v>#DIV/0!</v>
      </c>
      <c r="C31">
        <f>'Results by machine'!L16</f>
        <v>0</v>
      </c>
    </row>
    <row r="32" spans="1:8">
      <c r="A32" s="60" t="s">
        <v>331</v>
      </c>
      <c r="B32" s="393" t="e">
        <f>'Results by machine'!E17</f>
        <v>#DIV/0!</v>
      </c>
      <c r="C32">
        <f>'Results by machine'!L17</f>
        <v>0</v>
      </c>
    </row>
    <row r="33" spans="1:3">
      <c r="A33" s="60" t="s">
        <v>328</v>
      </c>
      <c r="B33" s="393" t="e">
        <f>'Results by machine'!E18</f>
        <v>#DIV/0!</v>
      </c>
      <c r="C33">
        <f>'Results by machine'!L18</f>
        <v>0</v>
      </c>
    </row>
    <row r="34" spans="1:3">
      <c r="A34" s="60" t="s">
        <v>345</v>
      </c>
      <c r="B34" s="393" t="e">
        <f>'Results by machine'!E20</f>
        <v>#DIV/0!</v>
      </c>
      <c r="C34">
        <f>'Results by machine'!L20</f>
        <v>0</v>
      </c>
    </row>
    <row r="35" spans="1:3">
      <c r="A35" s="60" t="s">
        <v>344</v>
      </c>
      <c r="B35" s="393" t="e">
        <f>'Results by machine'!E21</f>
        <v>#DIV/0!</v>
      </c>
      <c r="C35">
        <f>'Results by machine'!L21</f>
        <v>0</v>
      </c>
    </row>
    <row r="36" spans="1:3">
      <c r="A36" s="60" t="s">
        <v>343</v>
      </c>
      <c r="B36" s="393" t="e">
        <f>'Results by machine'!E22</f>
        <v>#DIV/0!</v>
      </c>
      <c r="C36">
        <f>'Results by machine'!L22</f>
        <v>0</v>
      </c>
    </row>
    <row r="37" spans="1:3">
      <c r="A37" s="60" t="s">
        <v>346</v>
      </c>
      <c r="B37" s="393" t="e">
        <f>'Results by machine'!E23</f>
        <v>#DIV/0!</v>
      </c>
      <c r="C37">
        <f>'Results by machine'!L23</f>
        <v>0</v>
      </c>
    </row>
    <row r="38" spans="1:3">
      <c r="A38" s="60" t="s">
        <v>339</v>
      </c>
      <c r="B38" s="393" t="e">
        <f>'Results by machine'!E24</f>
        <v>#DIV/0!</v>
      </c>
      <c r="C38">
        <f>'Results by machine'!L24</f>
        <v>0</v>
      </c>
    </row>
    <row r="39" spans="1:3">
      <c r="A39" s="60" t="s">
        <v>340</v>
      </c>
      <c r="B39" s="393" t="e">
        <f>'Results by machine'!E25</f>
        <v>#DIV/0!</v>
      </c>
      <c r="C39">
        <f>'Results by machine'!L25</f>
        <v>0</v>
      </c>
    </row>
    <row r="40" spans="1:3">
      <c r="A40" s="60" t="s">
        <v>728</v>
      </c>
      <c r="B40" s="393" t="e">
        <f>'Results by machine'!E19</f>
        <v>#DIV/0!</v>
      </c>
      <c r="C40" s="393">
        <f>'Results by machine'!L19</f>
        <v>0</v>
      </c>
    </row>
    <row r="41" spans="1:3">
      <c r="A41" s="60" t="s">
        <v>347</v>
      </c>
      <c r="B41" s="393" t="e">
        <f>'Results by machine'!E26</f>
        <v>#DIV/0!</v>
      </c>
      <c r="C41">
        <f>'Results by machine'!L26</f>
        <v>0</v>
      </c>
    </row>
    <row r="42" spans="1:3">
      <c r="A42" s="60" t="s">
        <v>341</v>
      </c>
      <c r="B42" s="393" t="e">
        <f>'Results by machine'!E27</f>
        <v>#DIV/0!</v>
      </c>
      <c r="C42">
        <f>'Results by machine'!L27</f>
        <v>0</v>
      </c>
    </row>
    <row r="43" spans="1:3">
      <c r="A43" s="60" t="s">
        <v>342</v>
      </c>
      <c r="B43" s="393" t="e">
        <f>'Results by machine'!E28</f>
        <v>#DIV/0!</v>
      </c>
      <c r="C43">
        <f>'Results by machine'!L28</f>
        <v>0</v>
      </c>
    </row>
    <row r="44" spans="1:3">
      <c r="A44" s="60" t="s">
        <v>338</v>
      </c>
      <c r="B44" s="393" t="e">
        <f>'Results by machine'!E29</f>
        <v>#DIV/0!</v>
      </c>
      <c r="C44">
        <f>'Results by machine'!L29</f>
        <v>0</v>
      </c>
    </row>
    <row r="45" spans="1:3">
      <c r="A45" s="60" t="s">
        <v>334</v>
      </c>
      <c r="B45" s="393" t="e">
        <f>'Results by machine'!E30</f>
        <v>#DIV/0!</v>
      </c>
      <c r="C45">
        <f>'Results by machine'!L30</f>
        <v>0</v>
      </c>
    </row>
    <row r="46" spans="1:3">
      <c r="A46" s="60" t="s">
        <v>376</v>
      </c>
      <c r="B46" s="393" t="e">
        <f>'Results by machine'!E31</f>
        <v>#DIV/0!</v>
      </c>
      <c r="C46">
        <f>'Results by machine'!L31</f>
        <v>0</v>
      </c>
    </row>
    <row r="47" spans="1:3">
      <c r="A47" s="60" t="s">
        <v>375</v>
      </c>
      <c r="B47" s="393" t="e">
        <f>'Results by machine'!E32</f>
        <v>#DIV/0!</v>
      </c>
      <c r="C47">
        <f>'Results by machine'!L32</f>
        <v>0</v>
      </c>
    </row>
    <row r="48" spans="1:3">
      <c r="A48" s="60" t="s">
        <v>434</v>
      </c>
      <c r="B48" s="393" t="e">
        <f>'Results by machine'!E33</f>
        <v>#DIV/0!</v>
      </c>
      <c r="C48">
        <f>'Results by machine'!L33</f>
        <v>0</v>
      </c>
    </row>
    <row r="49" spans="1:8">
      <c r="A49" s="246" t="s">
        <v>765</v>
      </c>
      <c r="B49" s="304">
        <f>Dashboard!E98</f>
        <v>0</v>
      </c>
      <c r="C49" s="304">
        <f>Dashboard!E97</f>
        <v>0</v>
      </c>
      <c r="F49" s="60"/>
      <c r="G49" s="330"/>
      <c r="H49" s="329"/>
    </row>
    <row r="50" spans="1:8">
      <c r="A50" s="60" t="s">
        <v>335</v>
      </c>
      <c r="B50" s="393" t="e">
        <f>'Results by machine'!E34</f>
        <v>#DIV/0!</v>
      </c>
      <c r="C50">
        <f>'Results by machine'!L34</f>
        <v>0</v>
      </c>
    </row>
    <row r="51" spans="1:8">
      <c r="A51" s="60" t="s">
        <v>336</v>
      </c>
      <c r="B51" s="393" t="e">
        <f>'Results by machine'!E35</f>
        <v>#DIV/0!</v>
      </c>
      <c r="C51">
        <f>'Results by machine'!L35</f>
        <v>0</v>
      </c>
    </row>
    <row r="52" spans="1:8">
      <c r="A52" s="60" t="s">
        <v>337</v>
      </c>
      <c r="B52" s="393" t="e">
        <f>'Results by machine'!E36</f>
        <v>#DIV/0!</v>
      </c>
      <c r="C52">
        <f>'Results by machine'!L36</f>
        <v>0</v>
      </c>
    </row>
    <row r="53" spans="1:8">
      <c r="A53" s="60" t="s">
        <v>524</v>
      </c>
      <c r="B53" s="393" t="e">
        <f>'PV solar'!D18</f>
        <v>#DIV/0!</v>
      </c>
      <c r="C53">
        <f>Dashboard!E85</f>
        <v>0</v>
      </c>
    </row>
    <row r="54" spans="1:8">
      <c r="A54" s="60" t="s">
        <v>525</v>
      </c>
      <c r="B54" s="393" t="e">
        <f>'PV solar'!D15</f>
        <v>#DIV/0!</v>
      </c>
      <c r="C54">
        <f>Dashboard!E84</f>
        <v>0</v>
      </c>
    </row>
    <row r="55" spans="1:8">
      <c r="A55" s="246" t="s">
        <v>408</v>
      </c>
      <c r="B55" s="304">
        <f>INDEX('Production table step 1'!$A:$C,MATCH(csv_central_producers!$A55,'Production table step 1'!$A:$A,0),COLUMN())</f>
        <v>0</v>
      </c>
      <c r="C55" s="304">
        <f>INDEX('Production table step 1'!$A:$C,MATCH(csv_central_producers!$A55,'Production table step 1'!$A:$A,0),COLUMN())</f>
        <v>0</v>
      </c>
      <c r="F55" s="60"/>
      <c r="G55" s="330"/>
      <c r="H55" s="329"/>
    </row>
    <row r="56" spans="1:8">
      <c r="A56" s="246" t="s">
        <v>409</v>
      </c>
      <c r="B56" s="304">
        <f>INDEX('Production table step 1'!$A:$C,MATCH(csv_central_producers!$A56,'Production table step 1'!$A:$A,0),COLUMN())</f>
        <v>0</v>
      </c>
      <c r="C56" s="304">
        <f>INDEX('Production table step 1'!$A:$C,MATCH(csv_central_producers!$A56,'Production table step 1'!$A:$A,0),COLUMN())</f>
        <v>0</v>
      </c>
      <c r="F56" s="60"/>
      <c r="G56" s="330"/>
      <c r="H56" s="329"/>
    </row>
    <row r="57" spans="1:8">
      <c r="A57" s="246" t="s">
        <v>410</v>
      </c>
      <c r="B57" s="304" t="e">
        <f>'Results by machine'!E58</f>
        <v>#DIV/0!</v>
      </c>
      <c r="C57" s="304">
        <f>'Results by machine'!L58</f>
        <v>0</v>
      </c>
      <c r="F57" s="60"/>
      <c r="G57" s="330"/>
      <c r="H57" s="329"/>
    </row>
    <row r="58" spans="1:8">
      <c r="A58" s="246" t="s">
        <v>411</v>
      </c>
      <c r="B58" s="304">
        <f>INDEX('Production table step 1'!$A:$C,MATCH(csv_central_producers!$A58,'Production table step 1'!$A:$A,0),COLUMN())</f>
        <v>0</v>
      </c>
      <c r="C58" s="304">
        <f>INDEX('Production table step 1'!$A:$C,MATCH(csv_central_producers!$A58,'Production table step 1'!$A:$A,0),COLUMN())</f>
        <v>0</v>
      </c>
      <c r="F58" s="60"/>
      <c r="G58" s="330"/>
      <c r="H58" s="329"/>
    </row>
    <row r="59" spans="1:8">
      <c r="A59" t="s">
        <v>852</v>
      </c>
      <c r="B59" s="304">
        <f>INDEX('Production table step 1'!$A:$C,MATCH(csv_central_producers!$A59,'Production table step 1'!$A:$A,0),COLUMN())</f>
        <v>0</v>
      </c>
      <c r="C59" s="304">
        <f>INDEX('Production table step 1'!$A:$C,MATCH(csv_central_producers!$A59,'Production table step 1'!$A:$A,0),COLUMN())</f>
        <v>0</v>
      </c>
    </row>
    <row r="60" spans="1:8">
      <c r="A60" s="60" t="s">
        <v>846</v>
      </c>
      <c r="B60" s="393" t="e">
        <f>'Results by machine'!E53</f>
        <v>#DIV/0!</v>
      </c>
      <c r="C60">
        <f>'Results by machine'!L53</f>
        <v>2190</v>
      </c>
    </row>
    <row r="61" spans="1:8">
      <c r="A61" s="60" t="s">
        <v>856</v>
      </c>
      <c r="B61" s="393" t="e">
        <f>'Results by machine'!E52</f>
        <v>#DIV/0!</v>
      </c>
      <c r="C61">
        <f>'Results by machine'!L52</f>
        <v>2190</v>
      </c>
    </row>
    <row r="62" spans="1:8">
      <c r="A62" s="9" t="s">
        <v>857</v>
      </c>
      <c r="B62" s="393" t="e">
        <f>'Results by machine'!E54</f>
        <v>#DIV/0!</v>
      </c>
      <c r="C62">
        <f>'Results by machine'!L54</f>
        <v>2190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517F-C1D9-5B4F-A6EC-DA620B339D5A}">
  <sheetPr>
    <tabColor theme="7" tint="0.39997558519241921"/>
  </sheetPr>
  <dimension ref="A1:B5"/>
  <sheetViews>
    <sheetView workbookViewId="0">
      <selection activeCell="A3" sqref="A3"/>
    </sheetView>
  </sheetViews>
  <sheetFormatPr baseColWidth="10" defaultRowHeight="16"/>
  <cols>
    <col min="1" max="1" width="45" customWidth="1"/>
  </cols>
  <sheetData>
    <row r="1" spans="1:2">
      <c r="A1" t="s">
        <v>763</v>
      </c>
    </row>
    <row r="2" spans="1:2">
      <c r="A2" t="s">
        <v>327</v>
      </c>
      <c r="B2" t="s">
        <v>762</v>
      </c>
    </row>
    <row r="3" spans="1:2">
      <c r="A3" t="s">
        <v>752</v>
      </c>
      <c r="B3" s="571">
        <f>Dashboard!E168</f>
        <v>0</v>
      </c>
    </row>
    <row r="4" spans="1:2">
      <c r="A4" t="s">
        <v>764</v>
      </c>
      <c r="B4" s="571">
        <f>Dashboard!E169</f>
        <v>0</v>
      </c>
    </row>
    <row r="5" spans="1:2">
      <c r="A5" s="329"/>
      <c r="B5" s="57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326E-5131-D144-BDE8-EF9192080537}">
  <sheetPr>
    <tabColor theme="7" tint="0.39997558519241921"/>
  </sheetPr>
  <dimension ref="A1:B5"/>
  <sheetViews>
    <sheetView workbookViewId="0">
      <selection activeCell="B4" sqref="B4"/>
    </sheetView>
  </sheetViews>
  <sheetFormatPr baseColWidth="10" defaultRowHeight="16"/>
  <cols>
    <col min="1" max="1" width="45" customWidth="1"/>
  </cols>
  <sheetData>
    <row r="1" spans="1:2">
      <c r="A1" t="s">
        <v>893</v>
      </c>
    </row>
    <row r="2" spans="1:2">
      <c r="A2" t="s">
        <v>327</v>
      </c>
      <c r="B2" t="s">
        <v>762</v>
      </c>
    </row>
    <row r="3" spans="1:2">
      <c r="A3" t="s">
        <v>879</v>
      </c>
      <c r="B3" s="571" t="e">
        <f>'Co-fueling shares'!F36</f>
        <v>#DIV/0!</v>
      </c>
    </row>
    <row r="4" spans="1:2">
      <c r="A4" t="s">
        <v>880</v>
      </c>
      <c r="B4" s="571" t="e">
        <f>'Co-fueling shares'!F35</f>
        <v>#DIV/0!</v>
      </c>
    </row>
    <row r="5" spans="1:2">
      <c r="A5" s="329" t="s">
        <v>881</v>
      </c>
      <c r="B5" s="571" t="e">
        <f>1-B3-B4</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29"/>
  <sheetViews>
    <sheetView workbookViewId="0"/>
  </sheetViews>
  <sheetFormatPr baseColWidth="10" defaultRowHeight="16"/>
  <cols>
    <col min="1" max="1" width="10.83203125" style="2" customWidth="1"/>
    <col min="2" max="2" width="35.83203125" style="2" customWidth="1"/>
    <col min="3" max="3" width="90.83203125" style="2" customWidth="1"/>
    <col min="4" max="16384" width="10.83203125" style="2"/>
  </cols>
  <sheetData>
    <row r="2" spans="2:3" ht="21">
      <c r="B2" s="22" t="s">
        <v>23</v>
      </c>
    </row>
    <row r="4" spans="2:3">
      <c r="B4" s="3" t="s">
        <v>264</v>
      </c>
      <c r="C4" s="14" t="s">
        <v>24</v>
      </c>
    </row>
    <row r="5" spans="2:3">
      <c r="B5" s="20"/>
      <c r="C5" s="21"/>
    </row>
    <row r="6" spans="2:3" ht="30" customHeight="1">
      <c r="B6" s="341" t="s">
        <v>231</v>
      </c>
      <c r="C6" s="495" t="s">
        <v>265</v>
      </c>
    </row>
    <row r="7" spans="2:3" ht="30" customHeight="1">
      <c r="B7" s="342" t="s">
        <v>0</v>
      </c>
      <c r="C7" s="496" t="s">
        <v>254</v>
      </c>
    </row>
    <row r="8" spans="2:3" ht="30" customHeight="1">
      <c r="B8" s="342" t="s">
        <v>23</v>
      </c>
      <c r="C8" s="496" t="s">
        <v>458</v>
      </c>
    </row>
    <row r="9" spans="2:3" ht="30" customHeight="1">
      <c r="B9" s="342" t="s">
        <v>20</v>
      </c>
      <c r="C9" s="496" t="s">
        <v>417</v>
      </c>
    </row>
    <row r="10" spans="2:3" ht="30" customHeight="1">
      <c r="B10" s="342" t="s">
        <v>235</v>
      </c>
      <c r="C10" s="497" t="s">
        <v>429</v>
      </c>
    </row>
    <row r="11" spans="2:3" ht="30" customHeight="1">
      <c r="B11" s="342" t="s">
        <v>25</v>
      </c>
      <c r="C11" s="496" t="s">
        <v>213</v>
      </c>
    </row>
    <row r="12" spans="2:3" ht="30" customHeight="1">
      <c r="B12" s="343" t="s">
        <v>30</v>
      </c>
      <c r="C12" s="496" t="s">
        <v>214</v>
      </c>
    </row>
    <row r="13" spans="2:3" ht="30" customHeight="1">
      <c r="B13" s="344" t="s">
        <v>625</v>
      </c>
      <c r="C13" s="496" t="s">
        <v>418</v>
      </c>
    </row>
    <row r="14" spans="2:3" ht="30" customHeight="1">
      <c r="B14" s="344" t="s">
        <v>553</v>
      </c>
      <c r="C14" s="496" t="s">
        <v>554</v>
      </c>
    </row>
    <row r="15" spans="2:3" ht="30" customHeight="1">
      <c r="B15" s="344" t="s">
        <v>520</v>
      </c>
      <c r="C15" s="496" t="s">
        <v>521</v>
      </c>
    </row>
    <row r="16" spans="2:3" ht="30" customHeight="1">
      <c r="B16" s="344" t="s">
        <v>276</v>
      </c>
      <c r="C16" s="496" t="s">
        <v>555</v>
      </c>
    </row>
    <row r="17" spans="2:3" ht="30" customHeight="1">
      <c r="B17" s="345" t="s">
        <v>269</v>
      </c>
      <c r="C17" s="497" t="s">
        <v>419</v>
      </c>
    </row>
    <row r="18" spans="2:3" ht="30" customHeight="1">
      <c r="B18" s="345" t="s">
        <v>270</v>
      </c>
      <c r="C18" s="497" t="s">
        <v>420</v>
      </c>
    </row>
    <row r="19" spans="2:3" ht="30" customHeight="1">
      <c r="B19" s="345" t="s">
        <v>210</v>
      </c>
      <c r="C19" s="497" t="s">
        <v>523</v>
      </c>
    </row>
    <row r="20" spans="2:3" ht="30" customHeight="1">
      <c r="B20" s="345" t="s">
        <v>522</v>
      </c>
      <c r="C20" s="497" t="s">
        <v>461</v>
      </c>
    </row>
    <row r="21" spans="2:3" ht="30" customHeight="1">
      <c r="B21" s="346" t="s">
        <v>209</v>
      </c>
      <c r="C21" s="497" t="s">
        <v>426</v>
      </c>
    </row>
    <row r="22" spans="2:3" ht="30" customHeight="1">
      <c r="B22" s="347" t="s">
        <v>324</v>
      </c>
      <c r="C22" s="497" t="s">
        <v>425</v>
      </c>
    </row>
    <row r="23" spans="2:3" ht="30" customHeight="1">
      <c r="B23" s="347" t="s">
        <v>287</v>
      </c>
      <c r="C23" s="497" t="s">
        <v>424</v>
      </c>
    </row>
    <row r="24" spans="2:3" ht="30" customHeight="1">
      <c r="B24" s="347" t="s">
        <v>262</v>
      </c>
      <c r="C24" s="497" t="s">
        <v>423</v>
      </c>
    </row>
    <row r="25" spans="2:3" ht="30" customHeight="1">
      <c r="B25" s="347" t="s">
        <v>545</v>
      </c>
      <c r="C25" s="497" t="s">
        <v>556</v>
      </c>
    </row>
    <row r="26" spans="2:3" ht="30" customHeight="1">
      <c r="B26" s="347" t="s">
        <v>416</v>
      </c>
      <c r="C26" s="497" t="s">
        <v>422</v>
      </c>
    </row>
    <row r="27" spans="2:3" ht="30" customHeight="1">
      <c r="B27" s="347" t="s">
        <v>415</v>
      </c>
      <c r="C27" s="497" t="s">
        <v>421</v>
      </c>
    </row>
    <row r="28" spans="2:3" ht="30" customHeight="1">
      <c r="B28" s="348" t="s">
        <v>557</v>
      </c>
      <c r="C28" s="497" t="s">
        <v>488</v>
      </c>
    </row>
    <row r="29" spans="2:3" ht="30" customHeight="1">
      <c r="B29" s="348" t="s">
        <v>558</v>
      </c>
      <c r="C29" s="497" t="s">
        <v>487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D32"/>
  <sheetViews>
    <sheetView workbookViewId="0"/>
  </sheetViews>
  <sheetFormatPr baseColWidth="10" defaultRowHeight="16"/>
  <cols>
    <col min="1" max="1" width="10.83203125" style="2" customWidth="1"/>
    <col min="2" max="2" width="150.83203125" style="2" customWidth="1"/>
    <col min="3" max="3" width="2.6640625" style="2" customWidth="1"/>
    <col min="4" max="4" width="20.33203125" style="2" customWidth="1"/>
    <col min="5" max="16384" width="10.83203125" style="2"/>
  </cols>
  <sheetData>
    <row r="2" spans="2:4" ht="21">
      <c r="B2" s="22" t="s">
        <v>20</v>
      </c>
    </row>
    <row r="4" spans="2:4">
      <c r="B4" s="50" t="s">
        <v>22</v>
      </c>
      <c r="C4" s="5"/>
      <c r="D4" s="9"/>
    </row>
    <row r="5" spans="2:4">
      <c r="B5" s="263"/>
      <c r="C5" s="8"/>
      <c r="D5" s="9"/>
    </row>
    <row r="6" spans="2:4" ht="187">
      <c r="B6" s="264" t="s">
        <v>723</v>
      </c>
      <c r="C6" s="12"/>
      <c r="D6" s="9"/>
    </row>
    <row r="7" spans="2:4" ht="15" customHeight="1">
      <c r="B7" s="265"/>
      <c r="C7" s="9"/>
      <c r="D7" s="9"/>
    </row>
    <row r="8" spans="2:4" ht="15" customHeight="1">
      <c r="B8" s="50" t="s">
        <v>253</v>
      </c>
      <c r="C8" s="5"/>
      <c r="D8" s="9"/>
    </row>
    <row r="9" spans="2:4" ht="15" customHeight="1">
      <c r="B9" s="263"/>
      <c r="C9" s="8"/>
      <c r="D9" s="9"/>
    </row>
    <row r="10" spans="2:4" ht="15" customHeight="1">
      <c r="B10" s="266" t="s">
        <v>713</v>
      </c>
      <c r="C10" s="8"/>
      <c r="D10" s="9"/>
    </row>
    <row r="11" spans="2:4" ht="15" customHeight="1">
      <c r="B11" s="266" t="s">
        <v>711</v>
      </c>
      <c r="C11" s="8"/>
      <c r="D11" s="9"/>
    </row>
    <row r="12" spans="2:4" ht="15" customHeight="1">
      <c r="B12" s="266" t="s">
        <v>712</v>
      </c>
      <c r="C12" s="8"/>
      <c r="D12" s="9"/>
    </row>
    <row r="13" spans="2:4" ht="15" customHeight="1">
      <c r="B13" s="266" t="s">
        <v>617</v>
      </c>
      <c r="C13" s="8"/>
      <c r="D13" s="9"/>
    </row>
    <row r="14" spans="2:4" ht="15" customHeight="1">
      <c r="B14" s="266" t="s">
        <v>255</v>
      </c>
      <c r="C14" s="8"/>
      <c r="D14" s="9"/>
    </row>
    <row r="15" spans="2:4" ht="15" customHeight="1">
      <c r="B15" s="266" t="s">
        <v>724</v>
      </c>
      <c r="C15" s="8"/>
      <c r="D15" s="9"/>
    </row>
    <row r="16" spans="2:4" ht="15" customHeight="1">
      <c r="B16" s="267" t="s">
        <v>714</v>
      </c>
      <c r="C16" s="8"/>
      <c r="D16" s="9"/>
    </row>
    <row r="17" spans="2:4" ht="15" customHeight="1">
      <c r="B17" s="266" t="s">
        <v>277</v>
      </c>
      <c r="C17" s="8"/>
      <c r="D17" s="9"/>
    </row>
    <row r="18" spans="2:4" ht="15" customHeight="1">
      <c r="B18" s="195"/>
      <c r="C18" s="12"/>
      <c r="D18" s="9"/>
    </row>
    <row r="19" spans="2:4">
      <c r="B19" s="261"/>
    </row>
    <row r="20" spans="2:4">
      <c r="B20" s="50" t="s">
        <v>21</v>
      </c>
      <c r="C20" s="5"/>
    </row>
    <row r="21" spans="2:4">
      <c r="B21" s="263"/>
      <c r="C21" s="8"/>
    </row>
    <row r="22" spans="2:4" ht="136">
      <c r="B22" s="321" t="s">
        <v>427</v>
      </c>
      <c r="C22" s="12"/>
    </row>
    <row r="23" spans="2:4">
      <c r="B23" s="261"/>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BZ9"/>
  <sheetViews>
    <sheetView workbookViewId="0"/>
  </sheetViews>
  <sheetFormatPr baseColWidth="10" defaultColWidth="2.83203125" defaultRowHeight="16"/>
  <cols>
    <col min="1" max="1" width="10.83203125" style="2" customWidth="1"/>
    <col min="2" max="16384" width="2.83203125" style="2"/>
  </cols>
  <sheetData>
    <row r="2" spans="2:78" ht="21" customHeight="1">
      <c r="B2" s="134" t="s">
        <v>519</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row>
    <row r="3" spans="2:78" ht="15" customHeight="1">
      <c r="B3" s="134"/>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row>
    <row r="4" spans="2:78" ht="15" customHeight="1">
      <c r="B4" s="136" t="s">
        <v>39</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8"/>
      <c r="AV4" s="129"/>
      <c r="AW4" s="129"/>
      <c r="AX4" s="129"/>
      <c r="AY4" s="129"/>
      <c r="AZ4" s="129"/>
      <c r="BA4" s="129"/>
      <c r="BB4" s="129"/>
      <c r="BC4" s="129"/>
      <c r="BD4" s="129"/>
      <c r="BE4" s="129"/>
      <c r="BF4" s="129"/>
      <c r="BG4" s="129"/>
      <c r="BH4" s="129"/>
      <c r="BI4" s="129"/>
      <c r="BJ4" s="129"/>
    </row>
    <row r="5" spans="2:78" ht="35" customHeight="1">
      <c r="B5" s="268" t="s">
        <v>428</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8"/>
      <c r="AV5" s="129"/>
      <c r="AW5" s="129"/>
      <c r="AX5" s="129"/>
      <c r="AY5" s="129"/>
      <c r="AZ5" s="129"/>
      <c r="BA5" s="129"/>
      <c r="BB5" s="129"/>
      <c r="BC5" s="129"/>
      <c r="BD5" s="129"/>
      <c r="BE5" s="129"/>
      <c r="BF5" s="129"/>
      <c r="BG5" s="129"/>
      <c r="BH5" s="129"/>
      <c r="BI5" s="129"/>
      <c r="BJ5" s="129"/>
    </row>
    <row r="6" spans="2:78" ht="15" customHeight="1">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row>
    <row r="7" spans="2:78" ht="19" customHeight="1">
      <c r="B7" s="130"/>
      <c r="D7" s="130"/>
      <c r="E7" s="130"/>
      <c r="F7" s="130"/>
      <c r="G7" s="130"/>
      <c r="H7" s="131" t="s">
        <v>232</v>
      </c>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1" t="s">
        <v>233</v>
      </c>
      <c r="AI7" s="132"/>
      <c r="AJ7" s="132"/>
      <c r="AK7" s="132"/>
      <c r="AM7" s="133"/>
      <c r="AN7" s="132"/>
      <c r="AO7" s="132"/>
      <c r="AP7" s="132"/>
      <c r="AQ7" s="132"/>
      <c r="AR7" s="132"/>
      <c r="AS7" s="132"/>
      <c r="AT7" s="132"/>
      <c r="AU7" s="132"/>
      <c r="AV7" s="132"/>
      <c r="AW7" s="132"/>
      <c r="AX7" s="132"/>
      <c r="AY7" s="132"/>
      <c r="AZ7" s="132"/>
      <c r="BA7" s="132"/>
      <c r="BB7" s="132"/>
      <c r="BC7" s="132"/>
      <c r="BD7" s="132"/>
      <c r="BE7" s="133"/>
      <c r="BF7" s="132"/>
      <c r="BG7" s="132"/>
      <c r="BH7" s="132"/>
      <c r="BI7" s="133"/>
      <c r="BJ7" s="131" t="s">
        <v>234</v>
      </c>
      <c r="BK7" s="133"/>
      <c r="BL7" s="133"/>
      <c r="BM7" s="133"/>
      <c r="BN7" s="133"/>
      <c r="BO7" s="133"/>
      <c r="BP7" s="133"/>
      <c r="BQ7" s="133"/>
      <c r="BR7" s="133"/>
      <c r="BS7" s="133"/>
      <c r="BT7" s="133"/>
      <c r="BU7" s="133"/>
      <c r="BV7" s="133"/>
      <c r="BW7" s="133"/>
      <c r="BX7" s="133"/>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A2:F126"/>
  <sheetViews>
    <sheetView workbookViewId="0"/>
  </sheetViews>
  <sheetFormatPr baseColWidth="10" defaultRowHeight="16"/>
  <cols>
    <col min="1" max="1" width="10.83203125" style="2" customWidth="1"/>
    <col min="2" max="2" width="28" style="2" customWidth="1"/>
    <col min="3" max="3" width="78.5" style="2" customWidth="1"/>
    <col min="4" max="4" width="90.83203125" style="2" customWidth="1"/>
    <col min="5" max="16384" width="10.83203125" style="2"/>
  </cols>
  <sheetData>
    <row r="2" spans="1:6" ht="21">
      <c r="B2" s="22" t="s">
        <v>25</v>
      </c>
      <c r="C2" s="22"/>
    </row>
    <row r="3" spans="1:6">
      <c r="A3" s="261"/>
      <c r="B3" s="261"/>
      <c r="C3" s="261"/>
      <c r="D3" s="261"/>
    </row>
    <row r="4" spans="1:6">
      <c r="A4" s="261"/>
      <c r="B4" s="50" t="s">
        <v>39</v>
      </c>
      <c r="C4" s="274"/>
      <c r="D4" s="261"/>
    </row>
    <row r="5" spans="1:6" ht="79" customHeight="1">
      <c r="A5" s="261"/>
      <c r="B5" s="620" t="s">
        <v>259</v>
      </c>
      <c r="C5" s="621"/>
      <c r="D5" s="261"/>
    </row>
    <row r="6" spans="1:6" ht="17" thickBot="1">
      <c r="A6" s="261"/>
      <c r="B6" s="261"/>
      <c r="C6" s="261"/>
      <c r="D6" s="261"/>
    </row>
    <row r="7" spans="1:6">
      <c r="A7" s="261"/>
      <c r="B7" s="233" t="s">
        <v>26</v>
      </c>
      <c r="C7" s="276"/>
      <c r="D7" s="234"/>
    </row>
    <row r="8" spans="1:6">
      <c r="A8" s="261"/>
      <c r="B8" s="235"/>
      <c r="C8" s="277"/>
      <c r="D8" s="236"/>
      <c r="F8" s="99"/>
    </row>
    <row r="9" spans="1:6">
      <c r="A9" s="261"/>
      <c r="B9" s="278" t="s">
        <v>40</v>
      </c>
      <c r="C9" s="279" t="s">
        <v>28</v>
      </c>
      <c r="D9" s="280" t="s">
        <v>244</v>
      </c>
    </row>
    <row r="10" spans="1:6">
      <c r="A10" s="261"/>
      <c r="B10" s="283" t="s">
        <v>48</v>
      </c>
      <c r="C10" s="281"/>
      <c r="D10" s="282"/>
    </row>
    <row r="11" spans="1:6" ht="31" customHeight="1">
      <c r="A11" s="261"/>
      <c r="B11" s="284"/>
      <c r="C11" s="285" t="s">
        <v>438</v>
      </c>
      <c r="D11" s="287" t="s">
        <v>462</v>
      </c>
    </row>
    <row r="12" spans="1:6" ht="31" customHeight="1">
      <c r="B12" s="284"/>
      <c r="C12" s="298" t="s">
        <v>567</v>
      </c>
      <c r="D12" s="37"/>
    </row>
    <row r="13" spans="1:6" ht="31" customHeight="1">
      <c r="B13" s="96"/>
      <c r="C13" s="288" t="s">
        <v>568</v>
      </c>
      <c r="D13" s="287" t="s">
        <v>463</v>
      </c>
    </row>
    <row r="14" spans="1:6" ht="31" customHeight="1">
      <c r="B14" s="96"/>
      <c r="C14" s="285" t="s">
        <v>451</v>
      </c>
      <c r="D14" s="88"/>
      <c r="F14" s="189"/>
    </row>
    <row r="15" spans="1:6" ht="31" customHeight="1">
      <c r="B15" s="96"/>
      <c r="C15" s="285" t="s">
        <v>485</v>
      </c>
      <c r="D15" s="88"/>
      <c r="F15" s="189"/>
    </row>
    <row r="16" spans="1:6" ht="15" customHeight="1">
      <c r="B16" s="200"/>
      <c r="C16" s="201"/>
      <c r="D16" s="202"/>
    </row>
    <row r="17" spans="2:4">
      <c r="B17" s="283" t="s">
        <v>324</v>
      </c>
      <c r="C17" s="165"/>
      <c r="D17" s="88"/>
    </row>
    <row r="18" spans="2:4" ht="51">
      <c r="B18" s="199"/>
      <c r="C18" s="297" t="s">
        <v>444</v>
      </c>
      <c r="D18" s="287" t="s">
        <v>464</v>
      </c>
    </row>
    <row r="19" spans="2:4" ht="34">
      <c r="B19" s="199"/>
      <c r="C19" s="285" t="s">
        <v>446</v>
      </c>
      <c r="D19" s="301" t="s">
        <v>465</v>
      </c>
    </row>
    <row r="20" spans="2:4" ht="17">
      <c r="B20" s="199"/>
      <c r="C20" s="285" t="s">
        <v>448</v>
      </c>
      <c r="D20" s="292" t="s">
        <v>466</v>
      </c>
    </row>
    <row r="21" spans="2:4" ht="17">
      <c r="B21" s="199"/>
      <c r="C21" s="285" t="s">
        <v>449</v>
      </c>
      <c r="D21" s="292"/>
    </row>
    <row r="22" spans="2:4" ht="34">
      <c r="B22" s="199"/>
      <c r="C22" s="285" t="s">
        <v>489</v>
      </c>
      <c r="D22" s="292"/>
    </row>
    <row r="23" spans="2:4">
      <c r="B23" s="200"/>
      <c r="C23" s="203"/>
      <c r="D23" s="83"/>
    </row>
    <row r="24" spans="2:4">
      <c r="B24" s="283" t="s">
        <v>287</v>
      </c>
      <c r="C24" s="165"/>
      <c r="D24" s="88"/>
    </row>
    <row r="25" spans="2:4">
      <c r="B25" s="283"/>
      <c r="C25" s="192" t="s">
        <v>480</v>
      </c>
      <c r="D25" s="117" t="s">
        <v>481</v>
      </c>
    </row>
    <row r="26" spans="2:4" ht="34">
      <c r="B26" s="283"/>
      <c r="C26" s="285" t="s">
        <v>452</v>
      </c>
      <c r="D26" s="88"/>
    </row>
    <row r="27" spans="2:4" ht="34">
      <c r="B27" s="199"/>
      <c r="C27" s="297" t="s">
        <v>445</v>
      </c>
      <c r="D27" s="287" t="s">
        <v>467</v>
      </c>
    </row>
    <row r="28" spans="2:4" ht="34">
      <c r="B28" s="199"/>
      <c r="C28" s="285" t="s">
        <v>447</v>
      </c>
      <c r="D28" s="292" t="s">
        <v>468</v>
      </c>
    </row>
    <row r="29" spans="2:4">
      <c r="B29" s="199"/>
      <c r="C29" s="192" t="s">
        <v>702</v>
      </c>
      <c r="D29" s="88"/>
    </row>
    <row r="30" spans="2:4" ht="17" thickBot="1">
      <c r="B30" s="204"/>
      <c r="C30" s="205"/>
      <c r="D30" s="84"/>
    </row>
    <row r="31" spans="2:4" ht="17" thickBot="1">
      <c r="B31" s="261"/>
      <c r="C31" s="261"/>
      <c r="D31" s="261"/>
    </row>
    <row r="32" spans="2:4">
      <c r="B32" s="233" t="s">
        <v>27</v>
      </c>
      <c r="C32" s="276"/>
      <c r="D32" s="234"/>
    </row>
    <row r="33" spans="2:4">
      <c r="B33" s="235"/>
      <c r="C33" s="277"/>
      <c r="D33" s="236"/>
    </row>
    <row r="34" spans="2:4">
      <c r="B34" s="278" t="s">
        <v>40</v>
      </c>
      <c r="C34" s="279" t="s">
        <v>28</v>
      </c>
      <c r="D34" s="280" t="s">
        <v>258</v>
      </c>
    </row>
    <row r="35" spans="2:4">
      <c r="B35" s="283" t="s">
        <v>48</v>
      </c>
      <c r="C35" s="281"/>
      <c r="D35" s="282"/>
    </row>
    <row r="36" spans="2:4" ht="17">
      <c r="B36" s="284"/>
      <c r="C36" s="288" t="s">
        <v>439</v>
      </c>
      <c r="D36" s="286" t="s">
        <v>469</v>
      </c>
    </row>
    <row r="37" spans="2:4">
      <c r="B37" s="284"/>
      <c r="C37" s="288"/>
      <c r="D37" s="286"/>
    </row>
    <row r="38" spans="2:4">
      <c r="B38" s="289" t="s">
        <v>324</v>
      </c>
      <c r="C38" s="290"/>
      <c r="D38" s="291"/>
    </row>
    <row r="39" spans="2:4" ht="51">
      <c r="B39" s="235"/>
      <c r="C39" s="285" t="s">
        <v>470</v>
      </c>
      <c r="D39" s="292" t="s">
        <v>440</v>
      </c>
    </row>
    <row r="40" spans="2:4">
      <c r="B40" s="235"/>
      <c r="C40" s="192" t="s">
        <v>441</v>
      </c>
      <c r="D40" s="292" t="s">
        <v>471</v>
      </c>
    </row>
    <row r="41" spans="2:4">
      <c r="B41" s="293"/>
      <c r="C41" s="193"/>
      <c r="D41" s="245"/>
    </row>
    <row r="42" spans="2:4">
      <c r="B42" s="283" t="s">
        <v>287</v>
      </c>
      <c r="C42" s="192"/>
      <c r="D42" s="117"/>
    </row>
    <row r="43" spans="2:4">
      <c r="B43" s="283"/>
      <c r="C43" s="192" t="s">
        <v>442</v>
      </c>
      <c r="D43" s="292" t="s">
        <v>440</v>
      </c>
    </row>
    <row r="44" spans="2:4" ht="17" thickBot="1">
      <c r="B44" s="237"/>
      <c r="C44" s="294"/>
      <c r="D44" s="238"/>
    </row>
    <row r="45" spans="2:4" ht="17" thickBot="1">
      <c r="B45" s="261"/>
      <c r="C45" s="261"/>
      <c r="D45" s="261"/>
    </row>
    <row r="46" spans="2:4">
      <c r="B46" s="233" t="s">
        <v>221</v>
      </c>
      <c r="C46" s="234"/>
      <c r="D46" s="196"/>
    </row>
    <row r="47" spans="2:4">
      <c r="B47" s="235"/>
      <c r="C47" s="236"/>
      <c r="D47" s="196"/>
    </row>
    <row r="48" spans="2:4">
      <c r="B48" s="278" t="s">
        <v>443</v>
      </c>
      <c r="C48" s="295" t="s">
        <v>222</v>
      </c>
      <c r="D48" s="196"/>
    </row>
    <row r="49" spans="2:4">
      <c r="B49" s="283" t="s">
        <v>42</v>
      </c>
      <c r="C49" s="117" t="s">
        <v>136</v>
      </c>
      <c r="D49" s="196"/>
    </row>
    <row r="50" spans="2:4">
      <c r="B50" s="235"/>
      <c r="C50" s="117" t="s">
        <v>137</v>
      </c>
      <c r="D50" s="196"/>
    </row>
    <row r="51" spans="2:4">
      <c r="B51" s="235"/>
      <c r="C51" s="117" t="s">
        <v>138</v>
      </c>
      <c r="D51" s="196"/>
    </row>
    <row r="52" spans="2:4">
      <c r="B52" s="235"/>
      <c r="C52" s="117" t="s">
        <v>139</v>
      </c>
      <c r="D52" s="196"/>
    </row>
    <row r="53" spans="2:4">
      <c r="B53" s="235"/>
      <c r="C53" s="117" t="s">
        <v>140</v>
      </c>
      <c r="D53" s="196"/>
    </row>
    <row r="54" spans="2:4">
      <c r="B54" s="235"/>
      <c r="C54" s="117" t="s">
        <v>141</v>
      </c>
      <c r="D54" s="196"/>
    </row>
    <row r="55" spans="2:4">
      <c r="B55" s="235"/>
      <c r="C55" s="117" t="s">
        <v>152</v>
      </c>
      <c r="D55" s="196"/>
    </row>
    <row r="56" spans="2:4">
      <c r="B56" s="235"/>
      <c r="C56" s="117" t="s">
        <v>143</v>
      </c>
      <c r="D56" s="196"/>
    </row>
    <row r="57" spans="2:4">
      <c r="B57" s="235"/>
      <c r="C57" s="117" t="s">
        <v>144</v>
      </c>
      <c r="D57" s="196"/>
    </row>
    <row r="58" spans="2:4">
      <c r="B58" s="235"/>
      <c r="C58" s="117" t="s">
        <v>145</v>
      </c>
      <c r="D58" s="196"/>
    </row>
    <row r="59" spans="2:4">
      <c r="B59" s="235"/>
      <c r="C59" s="117" t="s">
        <v>146</v>
      </c>
      <c r="D59" s="196"/>
    </row>
    <row r="60" spans="2:4">
      <c r="B60" s="235"/>
      <c r="C60" s="117" t="s">
        <v>147</v>
      </c>
      <c r="D60" s="196"/>
    </row>
    <row r="61" spans="2:4">
      <c r="B61" s="235"/>
      <c r="C61" s="117" t="s">
        <v>148</v>
      </c>
      <c r="D61" s="196"/>
    </row>
    <row r="62" spans="2:4">
      <c r="B62" s="235"/>
      <c r="C62" s="117" t="s">
        <v>149</v>
      </c>
      <c r="D62" s="196"/>
    </row>
    <row r="63" spans="2:4">
      <c r="B63" s="235"/>
      <c r="C63" s="117" t="s">
        <v>150</v>
      </c>
      <c r="D63" s="196"/>
    </row>
    <row r="64" spans="2:4">
      <c r="B64" s="235"/>
      <c r="C64" s="117" t="s">
        <v>151</v>
      </c>
      <c r="D64" s="196"/>
    </row>
    <row r="65" spans="2:4">
      <c r="B65" s="293"/>
      <c r="C65" s="245"/>
      <c r="D65" s="196"/>
    </row>
    <row r="66" spans="2:4">
      <c r="B66" s="283" t="s">
        <v>142</v>
      </c>
      <c r="C66" s="117" t="s">
        <v>142</v>
      </c>
      <c r="D66" s="196"/>
    </row>
    <row r="67" spans="2:4">
      <c r="B67" s="296"/>
      <c r="C67" s="245"/>
      <c r="D67" s="196"/>
    </row>
    <row r="68" spans="2:4">
      <c r="B68" s="283" t="s">
        <v>43</v>
      </c>
      <c r="C68" s="117" t="s">
        <v>43</v>
      </c>
      <c r="D68" s="196"/>
    </row>
    <row r="69" spans="2:4">
      <c r="B69" s="296"/>
      <c r="C69" s="245"/>
      <c r="D69" s="196"/>
    </row>
    <row r="70" spans="2:4">
      <c r="B70" s="283" t="s">
        <v>44</v>
      </c>
      <c r="C70" s="117" t="s">
        <v>154</v>
      </c>
      <c r="D70" s="196"/>
    </row>
    <row r="71" spans="2:4">
      <c r="B71" s="283"/>
      <c r="C71" s="117" t="s">
        <v>155</v>
      </c>
      <c r="D71" s="196"/>
    </row>
    <row r="72" spans="2:4">
      <c r="B72" s="235"/>
      <c r="C72" s="117" t="s">
        <v>156</v>
      </c>
      <c r="D72" s="196"/>
    </row>
    <row r="73" spans="2:4">
      <c r="B73" s="235"/>
      <c r="C73" s="117" t="s">
        <v>157</v>
      </c>
      <c r="D73" s="196"/>
    </row>
    <row r="74" spans="2:4">
      <c r="B74" s="235"/>
      <c r="C74" s="117" t="s">
        <v>158</v>
      </c>
      <c r="D74" s="196"/>
    </row>
    <row r="75" spans="2:4">
      <c r="B75" s="235"/>
      <c r="C75" s="117" t="s">
        <v>159</v>
      </c>
      <c r="D75" s="196"/>
    </row>
    <row r="76" spans="2:4">
      <c r="B76" s="235"/>
      <c r="C76" s="117" t="s">
        <v>160</v>
      </c>
      <c r="D76" s="196"/>
    </row>
    <row r="77" spans="2:4">
      <c r="B77" s="235"/>
      <c r="C77" s="117" t="s">
        <v>161</v>
      </c>
      <c r="D77" s="196"/>
    </row>
    <row r="78" spans="2:4">
      <c r="B78" s="235"/>
      <c r="C78" s="117" t="s">
        <v>162</v>
      </c>
      <c r="D78" s="196"/>
    </row>
    <row r="79" spans="2:4">
      <c r="B79" s="235"/>
      <c r="C79" s="117" t="s">
        <v>163</v>
      </c>
      <c r="D79" s="196"/>
    </row>
    <row r="80" spans="2:4">
      <c r="B80" s="235"/>
      <c r="C80" s="117" t="s">
        <v>164</v>
      </c>
      <c r="D80" s="196"/>
    </row>
    <row r="81" spans="2:4">
      <c r="B81" s="235"/>
      <c r="C81" s="117" t="s">
        <v>165</v>
      </c>
      <c r="D81" s="196"/>
    </row>
    <row r="82" spans="2:4">
      <c r="B82" s="235"/>
      <c r="C82" s="117" t="s">
        <v>166</v>
      </c>
      <c r="D82" s="196"/>
    </row>
    <row r="83" spans="2:4">
      <c r="B83" s="235"/>
      <c r="C83" s="117" t="s">
        <v>167</v>
      </c>
      <c r="D83" s="196"/>
    </row>
    <row r="84" spans="2:4">
      <c r="B84" s="235" t="s">
        <v>453</v>
      </c>
      <c r="C84" s="117" t="s">
        <v>168</v>
      </c>
      <c r="D84" s="196"/>
    </row>
    <row r="85" spans="2:4">
      <c r="B85" s="235"/>
      <c r="C85" s="117" t="s">
        <v>169</v>
      </c>
      <c r="D85" s="196"/>
    </row>
    <row r="86" spans="2:4">
      <c r="B86" s="235"/>
      <c r="C86" s="117" t="s">
        <v>170</v>
      </c>
      <c r="D86" s="196"/>
    </row>
    <row r="87" spans="2:4">
      <c r="B87" s="235"/>
      <c r="C87" s="117" t="s">
        <v>171</v>
      </c>
      <c r="D87" s="196"/>
    </row>
    <row r="88" spans="2:4">
      <c r="B88" s="235"/>
      <c r="C88" s="117" t="s">
        <v>172</v>
      </c>
      <c r="D88" s="196"/>
    </row>
    <row r="89" spans="2:4">
      <c r="B89" s="235"/>
      <c r="C89" s="117" t="s">
        <v>173</v>
      </c>
      <c r="D89" s="196"/>
    </row>
    <row r="90" spans="2:4">
      <c r="B90" s="235"/>
      <c r="C90" s="117" t="s">
        <v>174</v>
      </c>
      <c r="D90" s="196"/>
    </row>
    <row r="91" spans="2:4">
      <c r="B91" s="235"/>
      <c r="C91" s="117" t="s">
        <v>175</v>
      </c>
      <c r="D91" s="196"/>
    </row>
    <row r="92" spans="2:4">
      <c r="B92" s="235"/>
      <c r="C92" s="117" t="s">
        <v>176</v>
      </c>
      <c r="D92" s="196"/>
    </row>
    <row r="93" spans="2:4">
      <c r="B93" s="293"/>
      <c r="C93" s="245"/>
      <c r="D93" s="196"/>
    </row>
    <row r="94" spans="2:4">
      <c r="B94" s="235" t="s">
        <v>454</v>
      </c>
      <c r="C94" s="117" t="s">
        <v>168</v>
      </c>
      <c r="D94" s="196"/>
    </row>
    <row r="95" spans="2:4">
      <c r="B95" s="293"/>
      <c r="C95" s="245"/>
      <c r="D95" s="196"/>
    </row>
    <row r="96" spans="2:4">
      <c r="B96" s="283" t="s">
        <v>223</v>
      </c>
      <c r="C96" s="117" t="s">
        <v>178</v>
      </c>
      <c r="D96" s="196"/>
    </row>
    <row r="97" spans="2:4">
      <c r="B97" s="296"/>
      <c r="C97" s="245"/>
      <c r="D97" s="196"/>
    </row>
    <row r="98" spans="2:4">
      <c r="B98" s="283" t="s">
        <v>224</v>
      </c>
      <c r="C98" s="117" t="s">
        <v>177</v>
      </c>
      <c r="D98" s="196"/>
    </row>
    <row r="99" spans="2:4">
      <c r="B99" s="283"/>
      <c r="C99" s="117" t="s">
        <v>179</v>
      </c>
      <c r="D99" s="196"/>
    </row>
    <row r="100" spans="2:4">
      <c r="B100" s="296"/>
      <c r="C100" s="245"/>
      <c r="D100" s="196"/>
    </row>
    <row r="101" spans="2:4">
      <c r="B101" s="283" t="s">
        <v>483</v>
      </c>
      <c r="C101" s="117" t="s">
        <v>181</v>
      </c>
      <c r="D101" s="196"/>
    </row>
    <row r="102" spans="2:4">
      <c r="B102" s="296"/>
      <c r="C102" s="245"/>
      <c r="D102" s="196"/>
    </row>
    <row r="103" spans="2:4">
      <c r="B103" s="283" t="s">
        <v>46</v>
      </c>
      <c r="C103" s="117" t="s">
        <v>182</v>
      </c>
      <c r="D103" s="196"/>
    </row>
    <row r="104" spans="2:4">
      <c r="B104" s="283"/>
      <c r="C104" s="117" t="s">
        <v>183</v>
      </c>
      <c r="D104" s="196"/>
    </row>
    <row r="105" spans="2:4">
      <c r="B105" s="283"/>
      <c r="C105" s="117" t="s">
        <v>184</v>
      </c>
      <c r="D105" s="196"/>
    </row>
    <row r="106" spans="2:4">
      <c r="B106" s="296"/>
      <c r="C106" s="245"/>
      <c r="D106" s="196"/>
    </row>
    <row r="107" spans="2:4">
      <c r="B107" s="283" t="s">
        <v>203</v>
      </c>
      <c r="C107" s="117" t="s">
        <v>180</v>
      </c>
      <c r="D107" s="196"/>
    </row>
    <row r="108" spans="2:4">
      <c r="B108" s="283"/>
      <c r="C108" s="117" t="s">
        <v>185</v>
      </c>
      <c r="D108" s="196"/>
    </row>
    <row r="109" spans="2:4">
      <c r="B109" s="296"/>
      <c r="C109" s="245"/>
      <c r="D109" s="196"/>
    </row>
    <row r="110" spans="2:4">
      <c r="B110" s="283" t="s">
        <v>189</v>
      </c>
      <c r="C110" s="117" t="s">
        <v>189</v>
      </c>
      <c r="D110" s="196"/>
    </row>
    <row r="111" spans="2:4">
      <c r="B111" s="296"/>
      <c r="C111" s="245"/>
      <c r="D111" s="196"/>
    </row>
    <row r="112" spans="2:4">
      <c r="B112" s="283" t="s">
        <v>195</v>
      </c>
      <c r="C112" s="117" t="s">
        <v>195</v>
      </c>
      <c r="D112" s="196"/>
    </row>
    <row r="113" spans="2:4">
      <c r="B113" s="296"/>
      <c r="C113" s="245"/>
      <c r="D113" s="196"/>
    </row>
    <row r="114" spans="2:4">
      <c r="B114" s="283" t="s">
        <v>190</v>
      </c>
      <c r="C114" s="117" t="s">
        <v>190</v>
      </c>
      <c r="D114" s="196"/>
    </row>
    <row r="115" spans="2:4">
      <c r="B115" s="296"/>
      <c r="C115" s="245"/>
      <c r="D115" s="196"/>
    </row>
    <row r="116" spans="2:4">
      <c r="B116" s="283" t="s">
        <v>191</v>
      </c>
      <c r="C116" s="117" t="s">
        <v>191</v>
      </c>
      <c r="D116" s="196"/>
    </row>
    <row r="117" spans="2:4">
      <c r="B117" s="296"/>
      <c r="C117" s="245"/>
      <c r="D117" s="196"/>
    </row>
    <row r="118" spans="2:4">
      <c r="B118" s="283" t="s">
        <v>326</v>
      </c>
      <c r="C118" s="117" t="s">
        <v>192</v>
      </c>
      <c r="D118" s="196"/>
    </row>
    <row r="119" spans="2:4">
      <c r="B119" s="296"/>
      <c r="C119" s="245"/>
      <c r="D119" s="196"/>
    </row>
    <row r="120" spans="2:4">
      <c r="B120" s="283" t="s">
        <v>430</v>
      </c>
      <c r="C120" s="117" t="s">
        <v>193</v>
      </c>
      <c r="D120" s="196"/>
    </row>
    <row r="121" spans="2:4" ht="17" thickBot="1">
      <c r="B121" s="237"/>
      <c r="C121" s="238"/>
      <c r="D121" s="196"/>
    </row>
    <row r="122" spans="2:4" ht="17" thickBot="1">
      <c r="B122" s="196"/>
      <c r="C122" s="196"/>
      <c r="D122" s="196"/>
    </row>
    <row r="123" spans="2:4">
      <c r="B123" s="233" t="s">
        <v>225</v>
      </c>
      <c r="C123" s="234"/>
      <c r="D123" s="196"/>
    </row>
    <row r="124" spans="2:4">
      <c r="B124" s="235"/>
      <c r="C124" s="236"/>
      <c r="D124" s="196"/>
    </row>
    <row r="125" spans="2:4">
      <c r="B125" s="235" t="s">
        <v>229</v>
      </c>
      <c r="C125" s="117">
        <v>3.6</v>
      </c>
      <c r="D125" s="323" t="s">
        <v>566</v>
      </c>
    </row>
    <row r="126" spans="2:4" ht="17" thickBot="1">
      <c r="B126" s="237"/>
      <c r="C126" s="238"/>
      <c r="D126" s="196"/>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80"/>
  <sheetViews>
    <sheetView tabSelected="1" topLeftCell="A103" workbookViewId="0">
      <selection activeCell="L130" sqref="L130"/>
    </sheetView>
  </sheetViews>
  <sheetFormatPr baseColWidth="10" defaultRowHeight="16"/>
  <cols>
    <col min="1" max="1" width="3.83203125" style="2" customWidth="1"/>
    <col min="2" max="2" width="13.83203125" style="2" customWidth="1"/>
    <col min="3" max="3" width="81.83203125" style="2" customWidth="1"/>
    <col min="4" max="4" width="8.5" style="475"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462" customWidth="1"/>
    <col min="14" max="14" width="5.1640625" style="2" customWidth="1"/>
    <col min="15" max="15" width="29.33203125" style="2" customWidth="1"/>
    <col min="16" max="16" width="7.33203125" style="2" customWidth="1"/>
    <col min="17" max="16384" width="10.83203125" style="2"/>
  </cols>
  <sheetData>
    <row r="2" spans="2:17" ht="21">
      <c r="B2" s="22" t="s">
        <v>30</v>
      </c>
      <c r="L2" s="9"/>
      <c r="M2" s="458"/>
      <c r="N2" s="9"/>
    </row>
    <row r="3" spans="2:17" ht="15" customHeight="1">
      <c r="B3" s="272"/>
      <c r="C3" s="261"/>
      <c r="D3" s="476"/>
      <c r="E3" s="261"/>
      <c r="F3" s="261"/>
      <c r="G3" s="261"/>
      <c r="H3" s="261"/>
      <c r="I3" s="261"/>
      <c r="J3" s="261"/>
      <c r="K3" s="261"/>
      <c r="L3" s="326" t="s">
        <v>620</v>
      </c>
      <c r="M3" s="459"/>
      <c r="N3" s="9"/>
    </row>
    <row r="4" spans="2:17" ht="15" customHeight="1">
      <c r="B4" s="300" t="s">
        <v>39</v>
      </c>
      <c r="C4" s="273"/>
      <c r="D4" s="477"/>
      <c r="E4" s="273"/>
      <c r="F4" s="273"/>
      <c r="G4" s="273"/>
      <c r="H4" s="273"/>
      <c r="I4" s="274"/>
      <c r="J4" s="261"/>
      <c r="K4" s="261"/>
      <c r="L4" s="15"/>
      <c r="M4" s="460"/>
      <c r="N4" s="9"/>
    </row>
    <row r="5" spans="2:17" ht="109" customHeight="1">
      <c r="B5" s="620" t="s">
        <v>715</v>
      </c>
      <c r="C5" s="622"/>
      <c r="D5" s="622"/>
      <c r="E5" s="622"/>
      <c r="F5" s="622"/>
      <c r="G5" s="622"/>
      <c r="H5" s="622"/>
      <c r="I5" s="621"/>
      <c r="J5" s="261"/>
      <c r="K5" s="261"/>
      <c r="L5" s="331"/>
      <c r="M5" s="461"/>
      <c r="N5" s="9"/>
    </row>
    <row r="6" spans="2:17" ht="15" customHeight="1" thickBot="1"/>
    <row r="7" spans="2:17">
      <c r="B7" s="69" t="s">
        <v>25</v>
      </c>
      <c r="C7" s="89"/>
      <c r="D7" s="478"/>
      <c r="E7" s="89"/>
      <c r="F7" s="89"/>
      <c r="G7" s="89"/>
      <c r="H7" s="89"/>
      <c r="I7" s="89"/>
      <c r="J7" s="89"/>
      <c r="K7" s="70" t="s">
        <v>34</v>
      </c>
      <c r="L7" s="89"/>
      <c r="M7" s="463"/>
      <c r="N7" s="9"/>
      <c r="O7" s="9"/>
      <c r="P7" s="9"/>
      <c r="Q7" s="9"/>
    </row>
    <row r="8" spans="2:17">
      <c r="B8" s="72"/>
      <c r="C8" s="9"/>
      <c r="D8" s="479"/>
      <c r="E8" s="9"/>
      <c r="F8" s="9"/>
      <c r="G8" s="9"/>
      <c r="H8" s="9"/>
      <c r="I8" s="9"/>
      <c r="J8" s="9"/>
      <c r="K8" s="9"/>
      <c r="L8" s="9"/>
      <c r="M8" s="464"/>
      <c r="N8" s="9"/>
      <c r="O8" s="9"/>
      <c r="P8" s="9"/>
      <c r="Q8" s="9"/>
    </row>
    <row r="9" spans="2:17">
      <c r="B9" s="90" t="s">
        <v>31</v>
      </c>
      <c r="C9" s="332" t="s">
        <v>28</v>
      </c>
      <c r="D9" s="480" t="s">
        <v>33</v>
      </c>
      <c r="E9" s="332" t="s">
        <v>32</v>
      </c>
      <c r="F9" s="332"/>
      <c r="G9" s="332" t="s">
        <v>569</v>
      </c>
      <c r="H9" s="332"/>
      <c r="I9" s="332" t="s">
        <v>29</v>
      </c>
      <c r="J9" s="332"/>
      <c r="K9" s="434" t="s">
        <v>35</v>
      </c>
      <c r="L9" s="191" t="s">
        <v>47</v>
      </c>
      <c r="M9" s="465" t="s">
        <v>275</v>
      </c>
      <c r="N9" s="18"/>
      <c r="O9" s="31" t="s">
        <v>570</v>
      </c>
      <c r="P9" s="9" t="s">
        <v>649</v>
      </c>
      <c r="Q9" s="9"/>
    </row>
    <row r="10" spans="2:17">
      <c r="B10" s="112" t="s">
        <v>48</v>
      </c>
      <c r="C10" s="18"/>
      <c r="D10" s="481"/>
      <c r="E10" s="18"/>
      <c r="F10" s="18"/>
      <c r="G10" s="18"/>
      <c r="H10" s="18"/>
      <c r="I10" s="18"/>
      <c r="J10" s="18"/>
      <c r="K10" s="20" t="s">
        <v>271</v>
      </c>
      <c r="L10" s="402" t="b">
        <f>IF(COUNTIF(P:P,0)+COUNTIF(P:P,FALSE)=0,TRUE,FALSE)</f>
        <v>0</v>
      </c>
      <c r="M10" s="464" t="str">
        <f>IF(L10=TRUE," ","Please address all critical checks (red) before continuing")</f>
        <v>Please address all critical checks (red) before continuing</v>
      </c>
      <c r="N10" s="9"/>
      <c r="O10" s="324"/>
      <c r="P10" s="9"/>
      <c r="Q10" s="9"/>
    </row>
    <row r="11" spans="2:17">
      <c r="B11" s="76"/>
      <c r="C11" s="18"/>
      <c r="D11" s="481"/>
      <c r="E11" s="18"/>
      <c r="F11" s="18"/>
      <c r="G11" s="18"/>
      <c r="H11" s="18"/>
      <c r="I11" s="18"/>
      <c r="J11" s="18"/>
      <c r="K11" s="15"/>
      <c r="L11" s="269"/>
      <c r="M11" s="464"/>
      <c r="N11" s="9"/>
      <c r="O11" s="17"/>
      <c r="P11" s="9"/>
      <c r="Q11" s="9"/>
    </row>
    <row r="12" spans="2:17">
      <c r="B12" s="76"/>
      <c r="C12" s="400" t="s">
        <v>273</v>
      </c>
      <c r="D12" s="481"/>
      <c r="E12" s="400" t="s">
        <v>898</v>
      </c>
      <c r="F12" s="400"/>
      <c r="G12" s="17" t="s">
        <v>571</v>
      </c>
      <c r="H12" s="400"/>
      <c r="I12" s="18"/>
      <c r="J12" s="18"/>
      <c r="K12" s="51"/>
      <c r="L12" s="51"/>
      <c r="M12" s="464"/>
      <c r="N12" s="9"/>
      <c r="O12" s="324" t="s">
        <v>571</v>
      </c>
      <c r="P12" s="9"/>
      <c r="Q12" s="9"/>
    </row>
    <row r="13" spans="2:17">
      <c r="B13" s="76"/>
      <c r="C13" s="400" t="s">
        <v>256</v>
      </c>
      <c r="D13" s="482" t="s">
        <v>257</v>
      </c>
      <c r="E13" s="400">
        <v>2013</v>
      </c>
      <c r="F13" s="400"/>
      <c r="G13" s="17" t="s">
        <v>572</v>
      </c>
      <c r="H13" s="400"/>
      <c r="I13" s="400"/>
      <c r="J13" s="18"/>
      <c r="K13" s="20" t="s">
        <v>215</v>
      </c>
      <c r="L13" s="402" t="b">
        <f>IF(COUNTBLANK(C12:C51)-COUNTBLANK(E12:E51)=0,TRUE,FALSE)</f>
        <v>0</v>
      </c>
      <c r="M13" s="464" t="str">
        <f>IF(L13=TRUE," ","Please fill in all assumptions")</f>
        <v>Please fill in all assumptions</v>
      </c>
      <c r="N13" s="9"/>
      <c r="O13" s="324" t="s">
        <v>572</v>
      </c>
      <c r="P13" s="9">
        <f>IF(L13=TRUE,1,0)</f>
        <v>0</v>
      </c>
      <c r="Q13" s="9"/>
    </row>
    <row r="14" spans="2:17">
      <c r="B14" s="76"/>
      <c r="C14" s="400" t="s">
        <v>490</v>
      </c>
      <c r="D14" s="482" t="s">
        <v>517</v>
      </c>
      <c r="E14" s="410"/>
      <c r="F14" s="400"/>
      <c r="G14" s="17"/>
      <c r="H14" s="400"/>
      <c r="I14" s="400" t="s">
        <v>437</v>
      </c>
      <c r="J14" s="18"/>
      <c r="K14" s="20" t="s">
        <v>274</v>
      </c>
      <c r="L14" s="402" t="b">
        <f>IF(COUNTBLANK(C62:C95)-COUNTBLANK(E62:E95)=0,TRUE,FALSE)</f>
        <v>0</v>
      </c>
      <c r="M14" s="464" t="str">
        <f>IF(L14=TRUE," ","Please fill in all full load hours (even if a plant is not used, it needs at least a dummy value) ")</f>
        <v xml:space="preserve">Please fill in all full load hours (even if a plant is not used, it needs at least a dummy value) </v>
      </c>
      <c r="N14" s="9"/>
      <c r="O14" s="17"/>
      <c r="P14" s="9">
        <f>IF(L14=TRUE,1,0)</f>
        <v>0</v>
      </c>
      <c r="Q14" s="9"/>
    </row>
    <row r="15" spans="2:17">
      <c r="B15" s="77"/>
      <c r="C15" s="472"/>
      <c r="D15" s="483"/>
      <c r="E15" s="11"/>
      <c r="F15" s="11"/>
      <c r="G15" s="473"/>
      <c r="H15" s="11"/>
      <c r="I15" s="11"/>
      <c r="J15" s="11"/>
      <c r="K15" s="434"/>
      <c r="L15" s="474"/>
      <c r="M15" s="469"/>
      <c r="N15" s="9"/>
      <c r="O15" s="17"/>
      <c r="P15" s="9"/>
      <c r="Q15" s="9"/>
    </row>
    <row r="16" spans="2:17">
      <c r="B16" s="95" t="s">
        <v>362</v>
      </c>
      <c r="C16" s="407"/>
      <c r="D16" s="479"/>
      <c r="E16" s="9"/>
      <c r="F16" s="9"/>
      <c r="G16" s="17"/>
      <c r="H16" s="9"/>
      <c r="I16" s="9"/>
      <c r="J16" s="9"/>
      <c r="K16" s="20"/>
      <c r="L16" s="414"/>
      <c r="M16" s="464"/>
      <c r="N16" s="9"/>
      <c r="O16" s="17"/>
      <c r="P16" s="9"/>
      <c r="Q16" s="9"/>
    </row>
    <row r="17" spans="2:17" ht="17">
      <c r="B17" s="95"/>
      <c r="C17" s="407" t="s">
        <v>705</v>
      </c>
      <c r="D17" s="479" t="s">
        <v>517</v>
      </c>
      <c r="E17" s="353">
        <f>SUM('Main activity power plants'!D11,'Main activity power plants'!D19)</f>
        <v>0</v>
      </c>
      <c r="F17" s="409"/>
      <c r="G17" s="420"/>
      <c r="H17" s="409"/>
      <c r="I17" s="9" t="s">
        <v>732</v>
      </c>
      <c r="J17" s="9"/>
      <c r="K17" s="20" t="s">
        <v>707</v>
      </c>
      <c r="L17" s="402" t="b">
        <f>IF(COUNTIF(E18:E23,"&lt;0")=0,TRUE,FALSE)</f>
        <v>1</v>
      </c>
      <c r="M17" s="464" t="str">
        <f>IF(L17=TRUE," ","Adjust the shares that break down Electricity production of coal plants")</f>
        <v xml:space="preserve"> </v>
      </c>
      <c r="N17" s="9"/>
      <c r="O17" s="17"/>
      <c r="P17" s="9">
        <f>IF(L17=TRUE,1,0)</f>
        <v>1</v>
      </c>
      <c r="Q17" s="9"/>
    </row>
    <row r="18" spans="2:17" ht="17" thickBot="1">
      <c r="B18" s="95"/>
      <c r="C18" s="444" t="s">
        <v>372</v>
      </c>
      <c r="D18" s="479" t="s">
        <v>704</v>
      </c>
      <c r="E18" s="445">
        <f>IF(E17=0,0,'Results by machine'!D11/Dashboard!E17)</f>
        <v>0</v>
      </c>
      <c r="F18" s="409"/>
      <c r="G18" s="420"/>
      <c r="H18" s="409"/>
      <c r="I18" s="9" t="s">
        <v>732</v>
      </c>
      <c r="J18" s="9"/>
      <c r="K18" s="426" t="s">
        <v>709</v>
      </c>
      <c r="L18" s="428" t="e">
        <f>IF('Results by fuel'!E14&lt;-0.01,'Results by fuel'!E14,TRUE)</f>
        <v>#DIV/0!</v>
      </c>
      <c r="M18" s="464" t="e">
        <f>IF(L18=TRUE," ","Increase coal use. Decrease the average coal plant efficiency. See 'Results by fuel sheet'.")</f>
        <v>#DIV/0!</v>
      </c>
      <c r="N18" s="9"/>
      <c r="O18" s="17"/>
      <c r="Q18" s="9"/>
    </row>
    <row r="19" spans="2:17" ht="17" thickBot="1">
      <c r="B19" s="72"/>
      <c r="C19" s="444" t="s">
        <v>349</v>
      </c>
      <c r="D19" s="479" t="s">
        <v>704</v>
      </c>
      <c r="E19" s="446"/>
      <c r="F19" s="411"/>
      <c r="G19" s="421"/>
      <c r="H19" s="411"/>
      <c r="I19" s="19"/>
      <c r="J19" s="9"/>
      <c r="K19" s="426" t="s">
        <v>709</v>
      </c>
      <c r="L19" s="428" t="e">
        <f>IF('Results by fuel'!E14&gt;0.01,'Results by fuel'!E14,TRUE)</f>
        <v>#DIV/0!</v>
      </c>
      <c r="M19" s="464" t="e">
        <f>IF(L19=TRUE," ","Decrease coal use. Increase the average coal plant efficiency.  See 'Results by fuel sheet'.")</f>
        <v>#DIV/0!</v>
      </c>
      <c r="N19" s="9"/>
      <c r="O19" s="324" t="s">
        <v>573</v>
      </c>
      <c r="P19" s="9"/>
      <c r="Q19" s="9"/>
    </row>
    <row r="20" spans="2:17" ht="17" thickBot="1">
      <c r="B20" s="72"/>
      <c r="C20" s="444" t="s">
        <v>472</v>
      </c>
      <c r="D20" s="479" t="s">
        <v>704</v>
      </c>
      <c r="E20" s="447"/>
      <c r="F20" s="411"/>
      <c r="G20" s="421"/>
      <c r="H20" s="411"/>
      <c r="I20" s="19"/>
      <c r="J20" s="9"/>
      <c r="K20" s="20"/>
      <c r="L20" s="414"/>
      <c r="M20" s="464"/>
      <c r="N20" s="9"/>
      <c r="O20" s="324" t="s">
        <v>574</v>
      </c>
      <c r="P20" s="9"/>
      <c r="Q20" s="9"/>
    </row>
    <row r="21" spans="2:17" ht="17" thickBot="1">
      <c r="B21" s="72"/>
      <c r="C21" s="444" t="s">
        <v>351</v>
      </c>
      <c r="D21" s="479" t="s">
        <v>704</v>
      </c>
      <c r="E21" s="448"/>
      <c r="F21" s="411"/>
      <c r="G21" s="421"/>
      <c r="H21" s="411"/>
      <c r="I21" s="19"/>
      <c r="J21" s="9"/>
      <c r="K21" s="20"/>
      <c r="L21" s="414"/>
      <c r="M21" s="464"/>
      <c r="N21" s="9"/>
      <c r="O21" s="324" t="s">
        <v>575</v>
      </c>
      <c r="P21" s="9"/>
      <c r="Q21" s="9"/>
    </row>
    <row r="22" spans="2:17" ht="17" thickBot="1">
      <c r="B22" s="72"/>
      <c r="C22" s="444" t="s">
        <v>473</v>
      </c>
      <c r="D22" s="479" t="s">
        <v>704</v>
      </c>
      <c r="E22" s="448"/>
      <c r="F22" s="411"/>
      <c r="G22" s="421"/>
      <c r="H22" s="411"/>
      <c r="I22" s="19"/>
      <c r="J22" s="9"/>
      <c r="K22" s="20"/>
      <c r="L22" s="414"/>
      <c r="M22" s="464"/>
      <c r="N22" s="9"/>
      <c r="O22" s="324" t="s">
        <v>576</v>
      </c>
      <c r="P22" s="9"/>
      <c r="Q22" s="9"/>
    </row>
    <row r="23" spans="2:17">
      <c r="B23" s="72"/>
      <c r="C23" s="444" t="s">
        <v>348</v>
      </c>
      <c r="D23" s="479" t="s">
        <v>704</v>
      </c>
      <c r="E23" s="449">
        <f>1-SUM(E18:E22)</f>
        <v>1</v>
      </c>
      <c r="F23" s="411"/>
      <c r="G23" s="421"/>
      <c r="H23" s="411"/>
      <c r="I23" s="449" t="s">
        <v>733</v>
      </c>
      <c r="J23" s="9"/>
      <c r="K23" s="20"/>
      <c r="L23" s="414"/>
      <c r="M23" s="464"/>
      <c r="N23" s="9"/>
      <c r="O23" s="324"/>
      <c r="P23" s="9"/>
      <c r="Q23" s="9"/>
    </row>
    <row r="24" spans="2:17">
      <c r="B24" s="72"/>
      <c r="C24" s="400" t="s">
        <v>697</v>
      </c>
      <c r="D24" s="475" t="s">
        <v>517</v>
      </c>
      <c r="E24" s="456" t="e">
        <f>SUM('Main activity power plants'!E31,'Main activity power plants'!E34,'Main activity power plants'!E37,'Main activity power plants'!E40,'Main activity power plants'!E43)</f>
        <v>#DIV/0!</v>
      </c>
      <c r="F24" s="409"/>
      <c r="G24" s="420"/>
      <c r="H24" s="409"/>
      <c r="I24" s="9" t="s">
        <v>11</v>
      </c>
      <c r="J24" s="9"/>
      <c r="K24" s="20"/>
      <c r="L24" s="414"/>
      <c r="M24" s="464"/>
      <c r="N24" s="9"/>
      <c r="O24" s="324"/>
      <c r="P24" s="9"/>
      <c r="Q24" s="9"/>
    </row>
    <row r="25" spans="2:17">
      <c r="B25" s="72"/>
      <c r="C25" s="400"/>
      <c r="E25" s="410"/>
      <c r="F25" s="409"/>
      <c r="G25" s="420"/>
      <c r="H25" s="409"/>
      <c r="I25" s="9"/>
      <c r="J25" s="9"/>
      <c r="K25" s="20"/>
      <c r="L25" s="414"/>
      <c r="M25" s="464"/>
      <c r="N25" s="9"/>
      <c r="O25" s="324"/>
      <c r="P25" s="9"/>
      <c r="Q25" s="9"/>
    </row>
    <row r="26" spans="2:17" ht="18" thickBot="1">
      <c r="B26" s="72"/>
      <c r="C26" s="407" t="s">
        <v>698</v>
      </c>
      <c r="D26" s="479" t="s">
        <v>517</v>
      </c>
      <c r="E26" s="353">
        <f>SUM('Main activity power plants'!D49,'Main activity power plants'!D52)</f>
        <v>0</v>
      </c>
      <c r="F26" s="439"/>
      <c r="G26" s="440"/>
      <c r="H26" s="439"/>
      <c r="I26" s="9" t="s">
        <v>732</v>
      </c>
      <c r="J26" s="9"/>
      <c r="K26" s="20" t="s">
        <v>364</v>
      </c>
      <c r="L26" s="401">
        <f>IF(SUM(E27:E28)=1,TRUE,SUM(E27:E28))</f>
        <v>0</v>
      </c>
      <c r="M26" s="464" t="str">
        <f>IF(L26=TRUE," ","Make sure the production shares add up to 100%")</f>
        <v>Make sure the production shares add up to 100%</v>
      </c>
      <c r="N26" s="9"/>
      <c r="O26" s="324"/>
      <c r="P26" s="9">
        <f>IF(L26=TRUE,1,0)</f>
        <v>0</v>
      </c>
      <c r="Q26" s="9"/>
    </row>
    <row r="27" spans="2:17" ht="17" thickBot="1">
      <c r="B27" s="72"/>
      <c r="C27" s="444" t="s">
        <v>353</v>
      </c>
      <c r="D27" s="479" t="s">
        <v>704</v>
      </c>
      <c r="E27" s="447"/>
      <c r="F27" s="411"/>
      <c r="G27" s="421"/>
      <c r="H27" s="411"/>
      <c r="I27" s="19"/>
      <c r="J27" s="9"/>
      <c r="K27" s="20"/>
      <c r="L27" s="414"/>
      <c r="M27" s="464"/>
      <c r="N27" s="9"/>
      <c r="O27" s="324" t="s">
        <v>593</v>
      </c>
      <c r="P27" s="9"/>
      <c r="Q27" s="9"/>
    </row>
    <row r="28" spans="2:17" ht="17" thickBot="1">
      <c r="B28" s="72"/>
      <c r="C28" s="444" t="s">
        <v>479</v>
      </c>
      <c r="D28" s="479" t="s">
        <v>704</v>
      </c>
      <c r="E28" s="448"/>
      <c r="F28" s="411"/>
      <c r="G28" s="421"/>
      <c r="H28" s="411"/>
      <c r="I28" s="19"/>
      <c r="J28" s="9"/>
      <c r="K28" s="20"/>
      <c r="L28" s="269"/>
      <c r="M28" s="464"/>
      <c r="N28" s="9"/>
      <c r="O28" s="324" t="s">
        <v>594</v>
      </c>
      <c r="P28" s="9"/>
      <c r="Q28" s="9"/>
    </row>
    <row r="29" spans="2:17">
      <c r="B29" s="72"/>
      <c r="C29" s="400" t="s">
        <v>692</v>
      </c>
      <c r="D29" s="475" t="s">
        <v>517</v>
      </c>
      <c r="E29" s="457" t="e">
        <f>SUM('Main activity power plants'!E49,'Main activity power plants'!E52)</f>
        <v>#DIV/0!</v>
      </c>
      <c r="F29" s="439"/>
      <c r="G29" s="440"/>
      <c r="H29" s="439"/>
      <c r="I29" s="9" t="s">
        <v>11</v>
      </c>
      <c r="J29" s="9"/>
      <c r="K29" s="20"/>
      <c r="L29" s="414"/>
      <c r="M29" s="464"/>
      <c r="N29" s="9"/>
      <c r="O29" s="324"/>
      <c r="P29" s="9"/>
      <c r="Q29" s="9"/>
    </row>
    <row r="30" spans="2:17">
      <c r="B30" s="72"/>
      <c r="C30" s="407"/>
      <c r="D30" s="479"/>
      <c r="E30" s="411"/>
      <c r="F30" s="411"/>
      <c r="G30" s="421"/>
      <c r="H30" s="411"/>
      <c r="I30" s="9"/>
      <c r="J30" s="9"/>
      <c r="K30" s="20"/>
      <c r="L30" s="414"/>
      <c r="M30" s="464"/>
      <c r="N30" s="9"/>
      <c r="O30" s="17"/>
      <c r="P30" s="9"/>
      <c r="Q30" s="9"/>
    </row>
    <row r="31" spans="2:17" ht="18" thickBot="1">
      <c r="B31" s="72"/>
      <c r="C31" s="407" t="s">
        <v>703</v>
      </c>
      <c r="D31" s="479" t="s">
        <v>517</v>
      </c>
      <c r="E31" s="353">
        <f>SUM('Main activity power plants'!D13,'Main activity power plants'!D18)</f>
        <v>0</v>
      </c>
      <c r="F31" s="441"/>
      <c r="G31" s="442"/>
      <c r="H31" s="441"/>
      <c r="I31" s="9" t="s">
        <v>732</v>
      </c>
      <c r="J31" s="9"/>
      <c r="K31" s="436" t="s">
        <v>363</v>
      </c>
      <c r="L31" s="402">
        <f>IF(SUM(E32:E36)=1,TRUE,SUM(E32:E36))</f>
        <v>0</v>
      </c>
      <c r="M31" s="464" t="str">
        <f>IF(L31=TRUE," ","Make sure the production shares add up to 100%")</f>
        <v>Make sure the production shares add up to 100%</v>
      </c>
      <c r="N31" s="9"/>
      <c r="O31" s="17"/>
      <c r="P31" s="9">
        <f>IF(L31=TRUE,1,0)</f>
        <v>0</v>
      </c>
      <c r="Q31" s="9"/>
    </row>
    <row r="32" spans="2:17" ht="17" thickBot="1">
      <c r="B32" s="72"/>
      <c r="C32" s="444" t="s">
        <v>355</v>
      </c>
      <c r="D32" s="479" t="s">
        <v>704</v>
      </c>
      <c r="E32" s="446"/>
      <c r="F32" s="411"/>
      <c r="G32" s="421"/>
      <c r="H32" s="411"/>
      <c r="I32" s="19"/>
      <c r="J32" s="9"/>
      <c r="K32" s="426" t="s">
        <v>710</v>
      </c>
      <c r="L32" s="428" t="e">
        <f>IF('Results by fuel'!E24&lt;-0.01,'Results by fuel'!E24,TRUE)</f>
        <v>#DIV/0!</v>
      </c>
      <c r="M32" s="464" t="e">
        <f>IF(L32=TRUE," ","Increase gas use Decrease the average gas plant efficiency. See 'Results by fuel sheet'.")</f>
        <v>#DIV/0!</v>
      </c>
      <c r="N32" s="9"/>
      <c r="O32" s="324" t="s">
        <v>577</v>
      </c>
      <c r="P32" s="9"/>
      <c r="Q32" s="9"/>
    </row>
    <row r="33" spans="2:17" ht="17" thickBot="1">
      <c r="B33" s="72"/>
      <c r="C33" s="444" t="s">
        <v>356</v>
      </c>
      <c r="D33" s="479" t="s">
        <v>704</v>
      </c>
      <c r="E33" s="447"/>
      <c r="F33" s="411"/>
      <c r="G33" s="421"/>
      <c r="H33" s="411"/>
      <c r="I33" s="19"/>
      <c r="J33" s="9"/>
      <c r="K33" s="426" t="s">
        <v>710</v>
      </c>
      <c r="L33" s="428" t="e">
        <f>IF('Results by fuel'!E24&gt;0.01,'Results by fuel'!E24,TRUE)</f>
        <v>#DIV/0!</v>
      </c>
      <c r="M33" s="464" t="e">
        <f>IF(L33=TRUE," ","Decrease gas use. Increase the average gas plant efficiency.  See 'Results by fuel sheet'.")</f>
        <v>#DIV/0!</v>
      </c>
      <c r="N33" s="9"/>
      <c r="O33" s="324" t="s">
        <v>578</v>
      </c>
      <c r="P33" s="9"/>
      <c r="Q33" s="9"/>
    </row>
    <row r="34" spans="2:17" ht="17" thickBot="1">
      <c r="B34" s="76"/>
      <c r="C34" s="444" t="s">
        <v>474</v>
      </c>
      <c r="D34" s="479" t="s">
        <v>704</v>
      </c>
      <c r="E34" s="448"/>
      <c r="F34" s="411"/>
      <c r="G34" s="421"/>
      <c r="H34" s="411"/>
      <c r="I34" s="19"/>
      <c r="J34" s="9"/>
      <c r="K34" s="20"/>
      <c r="L34" s="414"/>
      <c r="M34" s="464"/>
      <c r="N34" s="9"/>
      <c r="O34" s="324" t="s">
        <v>579</v>
      </c>
      <c r="P34" s="9"/>
      <c r="Q34" s="9"/>
    </row>
    <row r="35" spans="2:17" ht="17" thickBot="1">
      <c r="B35" s="76"/>
      <c r="C35" s="444" t="s">
        <v>727</v>
      </c>
      <c r="D35" s="479" t="s">
        <v>704</v>
      </c>
      <c r="E35" s="448"/>
      <c r="F35" s="411"/>
      <c r="G35" s="421"/>
      <c r="H35" s="411"/>
      <c r="I35" s="19"/>
      <c r="J35" s="9"/>
      <c r="K35" s="20"/>
      <c r="L35" s="414"/>
      <c r="M35" s="464"/>
      <c r="N35" s="9"/>
      <c r="O35" s="324" t="s">
        <v>725</v>
      </c>
      <c r="P35" s="9"/>
      <c r="Q35" s="9"/>
    </row>
    <row r="36" spans="2:17" ht="17" thickBot="1">
      <c r="B36" s="76"/>
      <c r="C36" s="444" t="s">
        <v>358</v>
      </c>
      <c r="D36" s="479" t="s">
        <v>704</v>
      </c>
      <c r="E36" s="448"/>
      <c r="F36" s="411"/>
      <c r="G36" s="421"/>
      <c r="H36" s="411"/>
      <c r="I36" s="19"/>
      <c r="J36" s="9"/>
      <c r="K36" s="20"/>
      <c r="L36" s="414"/>
      <c r="M36" s="464"/>
      <c r="N36" s="9"/>
      <c r="O36" s="324" t="s">
        <v>601</v>
      </c>
      <c r="P36" s="9"/>
      <c r="Q36" s="9"/>
    </row>
    <row r="37" spans="2:17">
      <c r="B37" s="76"/>
      <c r="C37" s="400" t="s">
        <v>693</v>
      </c>
      <c r="D37" s="475" t="s">
        <v>517</v>
      </c>
      <c r="E37" s="457" t="e">
        <f>SUM('Main activity power plants'!E62,'Main activity power plants'!E67,'Main activity power plants'!E72,'Main activity power plants'!E77)</f>
        <v>#DIV/0!</v>
      </c>
      <c r="F37" s="441"/>
      <c r="G37" s="442"/>
      <c r="H37" s="441"/>
      <c r="I37" s="9" t="s">
        <v>11</v>
      </c>
      <c r="J37" s="9"/>
      <c r="K37" s="20"/>
      <c r="L37" s="414"/>
      <c r="M37" s="464"/>
      <c r="N37" s="9"/>
      <c r="O37" s="324"/>
      <c r="P37" s="9"/>
      <c r="Q37" s="9"/>
    </row>
    <row r="38" spans="2:17">
      <c r="B38" s="76"/>
      <c r="C38" s="9"/>
      <c r="D38" s="479"/>
      <c r="E38" s="411"/>
      <c r="F38" s="411"/>
      <c r="G38" s="421"/>
      <c r="H38" s="411"/>
      <c r="I38" s="9"/>
      <c r="J38" s="9"/>
      <c r="K38" s="20"/>
      <c r="L38" s="414"/>
      <c r="M38" s="464"/>
      <c r="N38" s="9"/>
      <c r="O38" s="17"/>
      <c r="P38" s="9"/>
      <c r="Q38" s="9"/>
    </row>
    <row r="39" spans="2:17" ht="18" thickBot="1">
      <c r="B39" s="76"/>
      <c r="C39" s="407" t="s">
        <v>699</v>
      </c>
      <c r="D39" s="479" t="s">
        <v>517</v>
      </c>
      <c r="E39" s="353">
        <f>SUM('Main activity power plants'!D91,'Main activity power plants'!D94)</f>
        <v>0</v>
      </c>
      <c r="F39" s="441"/>
      <c r="G39" s="442"/>
      <c r="H39" s="441"/>
      <c r="I39" s="9" t="s">
        <v>732</v>
      </c>
      <c r="J39" s="9"/>
      <c r="K39" s="436" t="s">
        <v>365</v>
      </c>
      <c r="L39" s="401">
        <f>IF(SUM(E40:E41)=1,TRUE,SUM(E40:E41))</f>
        <v>0</v>
      </c>
      <c r="M39" s="464" t="str">
        <f>IF(L39=TRUE," ","Make sure the production shares add up to 100%")</f>
        <v>Make sure the production shares add up to 100%</v>
      </c>
      <c r="N39" s="9"/>
      <c r="O39" s="17"/>
      <c r="P39" s="9">
        <f>IF(L39=TRUE,1,0)</f>
        <v>0</v>
      </c>
      <c r="Q39" s="9"/>
    </row>
    <row r="40" spans="2:17" ht="17" thickBot="1">
      <c r="B40" s="76"/>
      <c r="C40" s="444" t="s">
        <v>318</v>
      </c>
      <c r="D40" s="479" t="s">
        <v>704</v>
      </c>
      <c r="E40" s="447"/>
      <c r="F40" s="411"/>
      <c r="G40" s="421"/>
      <c r="H40" s="411"/>
      <c r="I40" s="19"/>
      <c r="J40" s="9"/>
      <c r="K40" s="426" t="s">
        <v>708</v>
      </c>
      <c r="L40" s="428" t="e">
        <f>IF('Results by fuel'!E59&lt;-0.05,'Results by fuel'!E59,TRUE)</f>
        <v>#DIV/0!</v>
      </c>
      <c r="M40" s="464" t="e">
        <f>IF(L40=TRUE," ","Increase fuel use Decrease the average nuclear plant efficiency. See 'Results by fuel sheet'.")</f>
        <v>#DIV/0!</v>
      </c>
      <c r="N40" s="9"/>
      <c r="O40" s="324" t="s">
        <v>580</v>
      </c>
      <c r="P40" s="9"/>
      <c r="Q40" s="9"/>
    </row>
    <row r="41" spans="2:17" ht="17" thickBot="1">
      <c r="B41" s="76"/>
      <c r="C41" s="444" t="s">
        <v>319</v>
      </c>
      <c r="D41" s="479" t="s">
        <v>704</v>
      </c>
      <c r="E41" s="448"/>
      <c r="F41" s="411"/>
      <c r="G41" s="421"/>
      <c r="H41" s="411"/>
      <c r="I41" s="19"/>
      <c r="J41" s="9"/>
      <c r="K41" s="426" t="s">
        <v>708</v>
      </c>
      <c r="L41" s="428" t="e">
        <f>IF('Results by fuel'!E59&gt;0.05,'Results by fuel'!E59,TRUE)</f>
        <v>#DIV/0!</v>
      </c>
      <c r="M41" s="464" t="e">
        <f>IF(L41=TRUE," ","Decrease fuel use. Increase the average nuclear plant efficiency.  See 'Results by fuel sheet'.")</f>
        <v>#DIV/0!</v>
      </c>
      <c r="N41" s="9"/>
      <c r="O41" s="324" t="s">
        <v>581</v>
      </c>
      <c r="P41" s="9"/>
      <c r="Q41" s="9"/>
    </row>
    <row r="42" spans="2:17">
      <c r="B42" s="76"/>
      <c r="C42" s="400" t="s">
        <v>694</v>
      </c>
      <c r="D42" s="475" t="s">
        <v>517</v>
      </c>
      <c r="E42" s="457" t="e">
        <f>SUM('Main activity power plants'!E91,'Main activity power plants'!E94)</f>
        <v>#DIV/0!</v>
      </c>
      <c r="F42" s="441"/>
      <c r="G42" s="442"/>
      <c r="H42" s="441"/>
      <c r="I42" s="9" t="s">
        <v>11</v>
      </c>
      <c r="J42" s="9"/>
      <c r="K42" s="15"/>
      <c r="L42" s="414"/>
      <c r="M42" s="464"/>
      <c r="N42" s="9"/>
      <c r="O42" s="324"/>
      <c r="P42" s="9"/>
      <c r="Q42" s="9"/>
    </row>
    <row r="43" spans="2:17">
      <c r="B43" s="76"/>
      <c r="C43" s="9"/>
      <c r="D43" s="479"/>
      <c r="E43" s="411"/>
      <c r="F43" s="411"/>
      <c r="G43" s="421"/>
      <c r="H43" s="411"/>
      <c r="I43" s="9"/>
      <c r="J43" s="9"/>
      <c r="K43" s="415"/>
      <c r="L43" s="414"/>
      <c r="M43" s="464"/>
      <c r="N43" s="9"/>
      <c r="O43" s="17"/>
      <c r="P43" s="9"/>
      <c r="Q43" s="9"/>
    </row>
    <row r="44" spans="2:17" ht="18" thickBot="1">
      <c r="B44" s="76"/>
      <c r="C44" s="407" t="s">
        <v>700</v>
      </c>
      <c r="D44" s="479" t="s">
        <v>517</v>
      </c>
      <c r="E44" s="450">
        <f>SUM('Main activity power plants'!D97,'Main activity power plants'!D100)</f>
        <v>0</v>
      </c>
      <c r="F44" s="441"/>
      <c r="G44" s="442"/>
      <c r="H44" s="441"/>
      <c r="I44" s="9"/>
      <c r="J44" s="9"/>
      <c r="K44" s="436" t="s">
        <v>366</v>
      </c>
      <c r="L44" s="401">
        <f>IF(SUM(E45:E46)=1,TRUE,SUM(E45:E46))</f>
        <v>0</v>
      </c>
      <c r="M44" s="464" t="str">
        <f>IF(L44=TRUE," ","Make sure the production shares add up to 100%")</f>
        <v>Make sure the production shares add up to 100%</v>
      </c>
      <c r="N44" s="9"/>
      <c r="O44" s="17"/>
      <c r="P44" s="9">
        <f>IF(L44=TRUE,1,0)</f>
        <v>0</v>
      </c>
      <c r="Q44" s="9"/>
    </row>
    <row r="45" spans="2:17" ht="17" thickBot="1">
      <c r="B45" s="76"/>
      <c r="C45" s="444" t="s">
        <v>315</v>
      </c>
      <c r="D45" s="479" t="s">
        <v>704</v>
      </c>
      <c r="E45" s="447"/>
      <c r="F45" s="411"/>
      <c r="G45" s="421"/>
      <c r="H45" s="411"/>
      <c r="I45" s="19"/>
      <c r="J45" s="9"/>
      <c r="K45" s="15"/>
      <c r="L45" s="269"/>
      <c r="M45" s="464"/>
      <c r="N45" s="9"/>
      <c r="O45" s="324" t="s">
        <v>582</v>
      </c>
      <c r="P45" s="9"/>
      <c r="Q45" s="9"/>
    </row>
    <row r="46" spans="2:17" ht="17" thickBot="1">
      <c r="B46" s="76"/>
      <c r="C46" s="444" t="s">
        <v>311</v>
      </c>
      <c r="D46" s="479" t="s">
        <v>704</v>
      </c>
      <c r="E46" s="448"/>
      <c r="F46" s="411"/>
      <c r="G46" s="421"/>
      <c r="H46" s="411"/>
      <c r="I46" s="19"/>
      <c r="J46" s="9"/>
      <c r="K46" s="15"/>
      <c r="L46" s="414"/>
      <c r="M46" s="464"/>
      <c r="N46" s="9"/>
      <c r="O46" s="324" t="s">
        <v>583</v>
      </c>
      <c r="P46" s="9"/>
      <c r="Q46" s="9"/>
    </row>
    <row r="47" spans="2:17">
      <c r="B47" s="76"/>
      <c r="C47" s="9"/>
      <c r="D47" s="479"/>
      <c r="E47" s="411"/>
      <c r="F47" s="411"/>
      <c r="G47" s="421"/>
      <c r="H47" s="411"/>
      <c r="I47" s="9"/>
      <c r="J47" s="9"/>
      <c r="K47" s="15"/>
      <c r="L47" s="414"/>
      <c r="M47" s="464"/>
      <c r="N47" s="9"/>
      <c r="O47" s="17"/>
      <c r="P47" s="9"/>
      <c r="Q47" s="9"/>
    </row>
    <row r="48" spans="2:17" ht="18" thickBot="1">
      <c r="B48" s="76"/>
      <c r="C48" s="407" t="s">
        <v>701</v>
      </c>
      <c r="D48" s="479" t="s">
        <v>517</v>
      </c>
      <c r="E48" s="450">
        <f>SUM('Main activity power plants'!D112,'Main activity power plants'!D115,'Main activity power plants'!D118)</f>
        <v>0</v>
      </c>
      <c r="F48" s="441"/>
      <c r="G48" s="442"/>
      <c r="H48" s="441"/>
      <c r="I48" s="9"/>
      <c r="J48" s="9"/>
      <c r="K48" s="436" t="s">
        <v>367</v>
      </c>
      <c r="L48" s="402">
        <f>IF(SUM(E49:E51)=1,TRUE,SUM(E49:E51))</f>
        <v>0</v>
      </c>
      <c r="M48" s="464" t="str">
        <f>IF(L48=TRUE," ","Make sure the production shares add up to 100%")</f>
        <v>Make sure the production shares add up to 100%</v>
      </c>
      <c r="N48" s="9"/>
      <c r="O48" s="17"/>
      <c r="P48" s="9">
        <f>IF(L48=TRUE,1,0)</f>
        <v>0</v>
      </c>
      <c r="Q48" s="9"/>
    </row>
    <row r="49" spans="2:17" ht="17" thickBot="1">
      <c r="B49" s="76"/>
      <c r="C49" s="444" t="s">
        <v>312</v>
      </c>
      <c r="D49" s="479" t="s">
        <v>704</v>
      </c>
      <c r="E49" s="447"/>
      <c r="F49" s="411"/>
      <c r="G49" s="421"/>
      <c r="H49" s="411"/>
      <c r="I49" s="19"/>
      <c r="J49" s="9"/>
      <c r="K49" s="437"/>
      <c r="L49" s="427"/>
      <c r="M49" s="466"/>
      <c r="N49" s="9"/>
      <c r="O49" s="324" t="s">
        <v>584</v>
      </c>
      <c r="Q49" s="9"/>
    </row>
    <row r="50" spans="2:17" ht="17" thickBot="1">
      <c r="B50" s="76"/>
      <c r="C50" s="444" t="s">
        <v>313</v>
      </c>
      <c r="D50" s="479" t="s">
        <v>704</v>
      </c>
      <c r="E50" s="447"/>
      <c r="F50" s="411"/>
      <c r="G50" s="421"/>
      <c r="H50" s="411"/>
      <c r="I50" s="19"/>
      <c r="J50" s="9"/>
      <c r="K50" s="15"/>
      <c r="L50" s="269"/>
      <c r="M50" s="464"/>
      <c r="N50" s="9"/>
      <c r="O50" s="324" t="s">
        <v>585</v>
      </c>
      <c r="P50" s="9"/>
      <c r="Q50" s="9"/>
    </row>
    <row r="51" spans="2:17" ht="17" thickBot="1">
      <c r="B51" s="76"/>
      <c r="C51" s="444" t="s">
        <v>314</v>
      </c>
      <c r="D51" s="479" t="s">
        <v>704</v>
      </c>
      <c r="E51" s="448"/>
      <c r="F51" s="411"/>
      <c r="G51" s="421"/>
      <c r="H51" s="411"/>
      <c r="I51" s="19"/>
      <c r="J51" s="9"/>
      <c r="K51" s="266"/>
      <c r="L51" s="417"/>
      <c r="M51" s="467"/>
      <c r="N51" s="277"/>
      <c r="O51" s="324" t="s">
        <v>586</v>
      </c>
      <c r="P51" s="9"/>
      <c r="Q51" s="9"/>
    </row>
    <row r="52" spans="2:17">
      <c r="B52" s="91"/>
      <c r="C52" s="412"/>
      <c r="D52" s="484"/>
      <c r="E52" s="408"/>
      <c r="F52" s="408"/>
      <c r="G52" s="422"/>
      <c r="H52" s="408"/>
      <c r="I52" s="408"/>
      <c r="J52" s="408"/>
      <c r="K52" s="418"/>
      <c r="L52" s="419"/>
      <c r="M52" s="468"/>
      <c r="N52" s="277"/>
      <c r="O52" s="416"/>
      <c r="P52" s="9"/>
      <c r="Q52" s="9"/>
    </row>
    <row r="53" spans="2:17">
      <c r="B53" s="95" t="s">
        <v>12</v>
      </c>
      <c r="C53" s="9"/>
      <c r="D53" s="479"/>
      <c r="E53" s="9"/>
      <c r="F53" s="9"/>
      <c r="G53" s="423"/>
      <c r="H53" s="9"/>
      <c r="I53" s="9"/>
      <c r="J53" s="9"/>
      <c r="K53" s="15"/>
      <c r="L53" s="414"/>
      <c r="M53" s="464"/>
      <c r="N53" s="9"/>
      <c r="O53" s="17"/>
    </row>
    <row r="54" spans="2:17">
      <c r="B54" s="92"/>
      <c r="C54" s="9"/>
      <c r="D54" s="479"/>
      <c r="E54" s="9"/>
      <c r="F54" s="9"/>
      <c r="G54" s="423"/>
      <c r="H54" s="9"/>
      <c r="I54" s="9"/>
      <c r="J54" s="9"/>
      <c r="K54" s="20" t="s">
        <v>216</v>
      </c>
      <c r="L54" s="402" t="b">
        <f>IF('Results by fuel'!D90=0,TRUE,FALSE)</f>
        <v>1</v>
      </c>
      <c r="M54" s="464" t="str">
        <f>IF(L54=TRUE," ","The calculated electricity production differs from the statistical amount")</f>
        <v xml:space="preserve"> </v>
      </c>
      <c r="N54" s="9"/>
      <c r="O54" s="17"/>
      <c r="P54" s="9">
        <f>IF(L54=TRUE,1,0)</f>
        <v>1</v>
      </c>
    </row>
    <row r="55" spans="2:17">
      <c r="B55" s="72"/>
      <c r="C55" s="9"/>
      <c r="D55" s="479"/>
      <c r="E55" s="9"/>
      <c r="F55" s="9"/>
      <c r="G55" s="423"/>
      <c r="H55" s="9"/>
      <c r="I55" s="9"/>
      <c r="J55" s="9"/>
      <c r="K55" s="20" t="s">
        <v>482</v>
      </c>
      <c r="L55" s="402" t="b">
        <f>IF('Results by fuel'!H138=0,TRUE,FALSE)</f>
        <v>1</v>
      </c>
      <c r="M55" s="464" t="str">
        <f>IF(L55=TRUE," ","The calculated heat production differs from the statistical amount")</f>
        <v xml:space="preserve"> </v>
      </c>
      <c r="N55" s="9"/>
      <c r="O55" s="17"/>
      <c r="P55" s="9">
        <f>IF(L55=TRUE,1,0)</f>
        <v>1</v>
      </c>
    </row>
    <row r="56" spans="2:17">
      <c r="B56" s="72"/>
      <c r="C56" s="9"/>
      <c r="D56" s="479"/>
      <c r="E56" s="9"/>
      <c r="F56" s="9"/>
      <c r="G56" s="423"/>
      <c r="H56" s="9"/>
      <c r="I56" s="9"/>
      <c r="J56" s="9"/>
      <c r="K56" s="20" t="s">
        <v>690</v>
      </c>
      <c r="L56" s="402" t="b">
        <f>IF(COUNTIF(csv_central_producers!B:B,"&lt;0"),FALSE,TRUE)</f>
        <v>1</v>
      </c>
      <c r="M56" s="464" t="str">
        <f>IF(L56=TRUE," ","Some converters have negative demands. Check the 'Results by machine' sheet and find out what is wrong. There may be a confict between autoproduction (autoproducers table) and energy balance. ")</f>
        <v xml:space="preserve"> </v>
      </c>
      <c r="N56" s="9"/>
      <c r="O56" s="17"/>
      <c r="P56" s="9">
        <f>IF(L56=TRUE,1,0)</f>
        <v>1</v>
      </c>
    </row>
    <row r="57" spans="2:17">
      <c r="B57" s="72"/>
      <c r="C57" s="9"/>
      <c r="D57" s="479"/>
      <c r="E57" s="9"/>
      <c r="F57" s="9"/>
      <c r="G57" s="423"/>
      <c r="H57" s="9"/>
      <c r="I57" s="9"/>
      <c r="J57" s="9"/>
      <c r="K57" s="15" t="s">
        <v>436</v>
      </c>
      <c r="L57" s="404" t="e">
        <f>IF(ABS('Results by fuel'!E90)&lt;0.05,TRUE,FALSE)</f>
        <v>#DIV/0!</v>
      </c>
      <c r="M57" s="464" t="e">
        <f>IF(L57=TRUE," ","The calculated total fuel input for power plants differs from the statistical amount")</f>
        <v>#DIV/0!</v>
      </c>
      <c r="N57" s="9"/>
      <c r="O57" s="17"/>
    </row>
    <row r="58" spans="2:17">
      <c r="B58" s="72"/>
      <c r="C58" s="9"/>
      <c r="D58" s="479"/>
      <c r="E58" s="9"/>
      <c r="F58" s="9"/>
      <c r="G58" s="423"/>
      <c r="H58" s="9"/>
      <c r="I58" s="9"/>
      <c r="J58" s="9"/>
      <c r="K58" s="15" t="s">
        <v>435</v>
      </c>
      <c r="L58" s="404" t="e">
        <f>IF(ABS('Results by fuel'!E138)&lt;0.05,TRUE,FALSE)</f>
        <v>#DIV/0!</v>
      </c>
      <c r="M58" s="464" t="e">
        <f>IF(L58=TRUE," ","The calculated total fuel input for heat plants differs from the statistical amount")</f>
        <v>#DIV/0!</v>
      </c>
      <c r="N58" s="9"/>
      <c r="O58" s="17"/>
    </row>
    <row r="59" spans="2:17">
      <c r="B59" s="77"/>
      <c r="C59" s="11"/>
      <c r="D59" s="483"/>
      <c r="E59" s="11"/>
      <c r="F59" s="11"/>
      <c r="G59" s="424"/>
      <c r="H59" s="11"/>
      <c r="I59" s="11"/>
      <c r="J59" s="11"/>
      <c r="K59" s="16"/>
      <c r="L59" s="52"/>
      <c r="M59" s="469"/>
      <c r="N59" s="9"/>
      <c r="O59" s="17"/>
    </row>
    <row r="60" spans="2:17" ht="17" thickBot="1">
      <c r="B60" s="95" t="s">
        <v>302</v>
      </c>
      <c r="C60" s="157"/>
      <c r="D60" s="479"/>
      <c r="E60" s="9"/>
      <c r="F60" s="9"/>
      <c r="G60" s="423"/>
      <c r="H60" s="9"/>
      <c r="I60" s="9"/>
      <c r="J60" s="9"/>
      <c r="K60" s="623" t="s">
        <v>706</v>
      </c>
      <c r="L60" s="624"/>
      <c r="M60" s="464"/>
      <c r="N60" s="9"/>
      <c r="O60" s="17"/>
    </row>
    <row r="61" spans="2:17" ht="17" thickBot="1">
      <c r="B61" s="95"/>
      <c r="C61" s="9" t="s">
        <v>372</v>
      </c>
      <c r="D61" s="479" t="s">
        <v>267</v>
      </c>
      <c r="E61" s="451"/>
      <c r="F61" s="9"/>
      <c r="G61" s="423"/>
      <c r="H61" s="9"/>
      <c r="I61" s="19"/>
      <c r="J61" s="9"/>
      <c r="K61" s="625"/>
      <c r="L61" s="626"/>
      <c r="M61" s="464"/>
      <c r="N61" s="9"/>
      <c r="O61" s="324" t="s">
        <v>590</v>
      </c>
    </row>
    <row r="62" spans="2:17" ht="17" thickBot="1">
      <c r="B62" s="72"/>
      <c r="C62" s="9" t="s">
        <v>348</v>
      </c>
      <c r="D62" s="479" t="s">
        <v>267</v>
      </c>
      <c r="E62" s="451"/>
      <c r="F62" s="9"/>
      <c r="G62" s="423"/>
      <c r="H62" s="9"/>
      <c r="I62" s="19"/>
      <c r="J62" s="9"/>
      <c r="K62" s="627"/>
      <c r="L62" s="626"/>
      <c r="M62" s="464"/>
      <c r="N62" s="9"/>
      <c r="O62" s="324" t="s">
        <v>587</v>
      </c>
    </row>
    <row r="63" spans="2:17" ht="18" thickTop="1" thickBot="1">
      <c r="B63" s="95"/>
      <c r="C63" s="9" t="s">
        <v>349</v>
      </c>
      <c r="D63" s="479" t="s">
        <v>267</v>
      </c>
      <c r="E63" s="451"/>
      <c r="F63" s="9"/>
      <c r="G63" s="423"/>
      <c r="H63" s="9"/>
      <c r="I63" s="19"/>
      <c r="J63" s="9"/>
      <c r="K63" s="438" t="s">
        <v>688</v>
      </c>
      <c r="L63" s="488" t="s">
        <v>687</v>
      </c>
      <c r="M63" s="464"/>
      <c r="N63" s="9"/>
      <c r="O63" s="324" t="s">
        <v>588</v>
      </c>
    </row>
    <row r="64" spans="2:17" ht="17" thickBot="1">
      <c r="B64" s="95"/>
      <c r="C64" s="9" t="s">
        <v>472</v>
      </c>
      <c r="D64" s="479" t="s">
        <v>267</v>
      </c>
      <c r="E64" s="451"/>
      <c r="F64" s="9"/>
      <c r="G64" s="423"/>
      <c r="H64" s="9"/>
      <c r="I64" s="19"/>
      <c r="J64" s="9"/>
      <c r="K64" s="486" t="s">
        <v>689</v>
      </c>
      <c r="L64" s="375" t="e">
        <f>SUM('Results by machine'!M11:M16)</f>
        <v>#DIV/0!</v>
      </c>
      <c r="M64" s="464"/>
      <c r="N64" s="9"/>
      <c r="O64" s="324" t="s">
        <v>589</v>
      </c>
    </row>
    <row r="65" spans="2:15" ht="17" thickBot="1">
      <c r="B65" s="95"/>
      <c r="C65" s="9" t="s">
        <v>351</v>
      </c>
      <c r="D65" s="479" t="s">
        <v>267</v>
      </c>
      <c r="E65" s="451"/>
      <c r="F65" s="9"/>
      <c r="G65" s="423"/>
      <c r="H65" s="9"/>
      <c r="I65" s="19"/>
      <c r="J65" s="9"/>
      <c r="K65" s="486" t="s">
        <v>142</v>
      </c>
      <c r="L65" s="375" t="e">
        <f>SUM('Results by machine'!M17:M18)</f>
        <v>#DIV/0!</v>
      </c>
      <c r="M65" s="464"/>
      <c r="N65" s="9"/>
      <c r="O65" s="324" t="s">
        <v>591</v>
      </c>
    </row>
    <row r="66" spans="2:15" ht="17" thickBot="1">
      <c r="B66" s="95"/>
      <c r="C66" s="9" t="s">
        <v>473</v>
      </c>
      <c r="D66" s="479" t="s">
        <v>267</v>
      </c>
      <c r="E66" s="451"/>
      <c r="F66" s="9"/>
      <c r="G66" s="423"/>
      <c r="H66" s="9"/>
      <c r="I66" s="19"/>
      <c r="J66" s="9"/>
      <c r="K66" s="486" t="s">
        <v>283</v>
      </c>
      <c r="L66" s="375" t="e">
        <f>SUM('Results by machine'!M19:M23)</f>
        <v>#DIV/0!</v>
      </c>
      <c r="M66" s="464"/>
      <c r="N66" s="9"/>
      <c r="O66" s="324" t="s">
        <v>592</v>
      </c>
    </row>
    <row r="67" spans="2:15" ht="17" thickBot="1">
      <c r="B67" s="72"/>
      <c r="C67" s="9"/>
      <c r="D67" s="479"/>
      <c r="E67" s="89"/>
      <c r="F67" s="9"/>
      <c r="G67" s="423"/>
      <c r="H67" s="9"/>
      <c r="I67" s="89"/>
      <c r="J67" s="9"/>
      <c r="K67" s="486" t="s">
        <v>189</v>
      </c>
      <c r="L67" s="375" t="e">
        <f>SUM('Results by machine'!M27:M28)</f>
        <v>#DIV/0!</v>
      </c>
      <c r="M67" s="464"/>
      <c r="N67" s="9"/>
      <c r="O67" s="324"/>
    </row>
    <row r="68" spans="2:15" ht="17" thickBot="1">
      <c r="B68" s="72"/>
      <c r="C68" s="9" t="s">
        <v>353</v>
      </c>
      <c r="D68" s="479" t="s">
        <v>267</v>
      </c>
      <c r="E68" s="451"/>
      <c r="F68" s="9"/>
      <c r="G68" s="423"/>
      <c r="H68" s="9"/>
      <c r="I68" s="19"/>
      <c r="J68" s="9"/>
      <c r="K68" s="486" t="s">
        <v>190</v>
      </c>
      <c r="L68" s="375" t="e">
        <f>SUM('Results by machine'!M29:M30)</f>
        <v>#DIV/0!</v>
      </c>
      <c r="M68" s="464"/>
      <c r="N68" s="9"/>
      <c r="O68" s="324" t="s">
        <v>595</v>
      </c>
    </row>
    <row r="69" spans="2:15" ht="17" thickBot="1">
      <c r="B69" s="95"/>
      <c r="C69" s="9" t="s">
        <v>479</v>
      </c>
      <c r="D69" s="479" t="s">
        <v>267</v>
      </c>
      <c r="E69" s="451"/>
      <c r="F69" s="9"/>
      <c r="G69" s="423"/>
      <c r="H69" s="9"/>
      <c r="I69" s="19"/>
      <c r="J69" s="9"/>
      <c r="K69" s="486" t="s">
        <v>326</v>
      </c>
      <c r="L69" s="375" t="e">
        <f>SUM('Results by machine'!M32,'Results by machine'!M40:M41)</f>
        <v>#DIV/0!</v>
      </c>
      <c r="M69" s="464"/>
      <c r="N69" s="9"/>
      <c r="O69" s="324" t="s">
        <v>596</v>
      </c>
    </row>
    <row r="70" spans="2:15" ht="17" thickBot="1">
      <c r="B70" s="95"/>
      <c r="C70" s="9"/>
      <c r="D70" s="479"/>
      <c r="E70" s="89"/>
      <c r="F70" s="9"/>
      <c r="G70" s="423"/>
      <c r="H70" s="9"/>
      <c r="I70" s="413"/>
      <c r="J70" s="9"/>
      <c r="K70" s="486" t="s">
        <v>722</v>
      </c>
      <c r="L70" s="375" t="e">
        <f>'Results by machine'!M33</f>
        <v>#DIV/0!</v>
      </c>
      <c r="M70" s="464"/>
      <c r="N70" s="9"/>
      <c r="O70" s="324"/>
    </row>
    <row r="71" spans="2:15" ht="17" thickBot="1">
      <c r="B71" s="95"/>
      <c r="C71" s="9" t="s">
        <v>355</v>
      </c>
      <c r="D71" s="479" t="s">
        <v>267</v>
      </c>
      <c r="E71" s="451"/>
      <c r="F71" s="9"/>
      <c r="G71" s="423"/>
      <c r="H71" s="9"/>
      <c r="I71" s="19"/>
      <c r="J71" s="9"/>
      <c r="K71" s="486" t="s">
        <v>195</v>
      </c>
      <c r="L71" s="375" t="e">
        <f>SUM('Results by machine'!M34:M36)</f>
        <v>#DIV/0!</v>
      </c>
      <c r="M71" s="464"/>
      <c r="N71" s="9"/>
      <c r="O71" s="324" t="s">
        <v>597</v>
      </c>
    </row>
    <row r="72" spans="2:15" ht="17" thickBot="1">
      <c r="B72" s="95"/>
      <c r="C72" s="9" t="s">
        <v>356</v>
      </c>
      <c r="D72" s="479" t="s">
        <v>267</v>
      </c>
      <c r="E72" s="451"/>
      <c r="F72" s="9"/>
      <c r="G72" s="423"/>
      <c r="H72" s="9"/>
      <c r="I72" s="19"/>
      <c r="J72" s="9"/>
      <c r="K72" s="486" t="s">
        <v>359</v>
      </c>
      <c r="L72" s="375" t="e">
        <f>'Results by machine'!M24</f>
        <v>#DIV/0!</v>
      </c>
      <c r="M72" s="464"/>
      <c r="N72" s="9"/>
      <c r="O72" s="324" t="s">
        <v>598</v>
      </c>
    </row>
    <row r="73" spans="2:15" ht="17" thickBot="1">
      <c r="B73" s="95"/>
      <c r="C73" s="9" t="s">
        <v>474</v>
      </c>
      <c r="D73" s="479" t="s">
        <v>267</v>
      </c>
      <c r="E73" s="452"/>
      <c r="F73" s="277"/>
      <c r="G73" s="443"/>
      <c r="H73" s="277"/>
      <c r="I73" s="19"/>
      <c r="J73" s="9"/>
      <c r="K73" s="486" t="s">
        <v>360</v>
      </c>
      <c r="L73" s="375" t="e">
        <f>'Results by machine'!M25</f>
        <v>#DIV/0!</v>
      </c>
      <c r="M73" s="464"/>
      <c r="N73" s="9"/>
      <c r="O73" s="324" t="s">
        <v>599</v>
      </c>
    </row>
    <row r="74" spans="2:15" ht="17" thickBot="1">
      <c r="B74" s="95"/>
      <c r="C74" s="9" t="s">
        <v>727</v>
      </c>
      <c r="D74" s="479" t="s">
        <v>267</v>
      </c>
      <c r="E74" s="430"/>
      <c r="F74" s="277"/>
      <c r="G74" s="443"/>
      <c r="H74" s="277"/>
      <c r="I74" s="19"/>
      <c r="J74" s="9"/>
      <c r="K74" s="486" t="s">
        <v>361</v>
      </c>
      <c r="L74" s="375" t="e">
        <f>'Results by machine'!M26</f>
        <v>#DIV/0!</v>
      </c>
      <c r="M74" s="464"/>
      <c r="N74" s="9"/>
      <c r="O74" s="324" t="s">
        <v>729</v>
      </c>
    </row>
    <row r="75" spans="2:15" ht="17" thickBot="1">
      <c r="B75" s="95"/>
      <c r="C75" s="9" t="s">
        <v>358</v>
      </c>
      <c r="D75" s="479" t="s">
        <v>267</v>
      </c>
      <c r="E75" s="19"/>
      <c r="F75" s="9"/>
      <c r="G75" s="423"/>
      <c r="H75" s="9"/>
      <c r="I75" s="19"/>
      <c r="J75" s="9"/>
      <c r="K75" s="487" t="s">
        <v>191</v>
      </c>
      <c r="L75" s="489" t="e">
        <f>'Results by machine'!M31</f>
        <v>#DIV/0!</v>
      </c>
      <c r="M75" s="464"/>
      <c r="N75" s="9"/>
      <c r="O75" s="324" t="s">
        <v>600</v>
      </c>
    </row>
    <row r="76" spans="2:15" ht="17" thickBot="1">
      <c r="B76" s="95"/>
      <c r="C76" s="9"/>
      <c r="D76" s="479"/>
      <c r="E76" s="89"/>
      <c r="F76" s="9"/>
      <c r="G76" s="423"/>
      <c r="H76" s="9"/>
      <c r="I76" s="413"/>
      <c r="J76" s="9"/>
      <c r="K76" s="15"/>
      <c r="M76" s="464"/>
      <c r="N76" s="9"/>
      <c r="O76" s="324"/>
    </row>
    <row r="77" spans="2:15" ht="17" thickBot="1">
      <c r="B77" s="72"/>
      <c r="C77" s="9" t="s">
        <v>318</v>
      </c>
      <c r="D77" s="479" t="s">
        <v>267</v>
      </c>
      <c r="E77" s="453"/>
      <c r="F77" s="277"/>
      <c r="G77" s="443"/>
      <c r="H77" s="277"/>
      <c r="I77" s="19"/>
      <c r="J77" s="9"/>
      <c r="K77" s="15"/>
      <c r="M77" s="464"/>
      <c r="N77" s="9"/>
      <c r="O77" s="324" t="s">
        <v>605</v>
      </c>
    </row>
    <row r="78" spans="2:15" ht="17" thickBot="1">
      <c r="B78" s="95"/>
      <c r="C78" s="9" t="s">
        <v>319</v>
      </c>
      <c r="D78" s="479" t="s">
        <v>267</v>
      </c>
      <c r="E78" s="454"/>
      <c r="F78" s="277"/>
      <c r="G78" s="443"/>
      <c r="H78" s="277"/>
      <c r="I78" s="19"/>
      <c r="J78" s="9"/>
      <c r="K78" s="15"/>
      <c r="L78" s="403"/>
      <c r="M78" s="464"/>
      <c r="N78" s="9"/>
      <c r="O78" s="324" t="s">
        <v>606</v>
      </c>
    </row>
    <row r="79" spans="2:15" ht="17" thickBot="1">
      <c r="B79" s="95"/>
      <c r="C79" s="9"/>
      <c r="D79" s="479"/>
      <c r="E79" s="89"/>
      <c r="F79" s="9"/>
      <c r="G79" s="423"/>
      <c r="H79" s="9"/>
      <c r="I79" s="413"/>
      <c r="J79" s="9"/>
      <c r="K79" s="15"/>
      <c r="L79" s="353"/>
      <c r="M79" s="464"/>
      <c r="N79" s="9"/>
      <c r="O79" s="324"/>
    </row>
    <row r="80" spans="2:15" ht="17" thickBot="1">
      <c r="B80" s="95"/>
      <c r="C80" s="9" t="s">
        <v>315</v>
      </c>
      <c r="D80" s="479" t="s">
        <v>267</v>
      </c>
      <c r="E80" s="453"/>
      <c r="F80" s="9"/>
      <c r="G80" s="423"/>
      <c r="H80" s="9"/>
      <c r="I80" s="19"/>
      <c r="J80" s="9"/>
      <c r="K80" s="15"/>
      <c r="L80" s="9"/>
      <c r="M80" s="464"/>
      <c r="N80" s="9"/>
      <c r="O80" s="324" t="s">
        <v>607</v>
      </c>
    </row>
    <row r="81" spans="2:15" ht="17" thickBot="1">
      <c r="B81" s="72"/>
      <c r="C81" s="9" t="s">
        <v>311</v>
      </c>
      <c r="D81" s="479" t="s">
        <v>267</v>
      </c>
      <c r="E81" s="455"/>
      <c r="F81" s="9"/>
      <c r="G81" s="423"/>
      <c r="H81" s="9"/>
      <c r="I81" s="19"/>
      <c r="J81" s="9"/>
      <c r="K81" s="15"/>
      <c r="L81" s="353"/>
      <c r="M81" s="464"/>
      <c r="N81" s="9"/>
      <c r="O81" s="324" t="s">
        <v>608</v>
      </c>
    </row>
    <row r="82" spans="2:15" ht="17" thickBot="1">
      <c r="B82" s="72"/>
      <c r="C82" s="9"/>
      <c r="D82" s="479"/>
      <c r="E82" s="89"/>
      <c r="F82" s="9"/>
      <c r="G82" s="423"/>
      <c r="H82" s="9"/>
      <c r="I82" s="413"/>
      <c r="J82" s="9"/>
      <c r="K82" s="15"/>
      <c r="L82" s="353"/>
      <c r="M82" s="464"/>
      <c r="N82" s="9"/>
      <c r="O82" s="324"/>
    </row>
    <row r="83" spans="2:15" ht="17" thickBot="1">
      <c r="B83" s="95"/>
      <c r="C83" s="9" t="s">
        <v>718</v>
      </c>
      <c r="D83" s="479" t="s">
        <v>267</v>
      </c>
      <c r="E83" s="453"/>
      <c r="F83" s="9"/>
      <c r="G83" s="423"/>
      <c r="H83" s="9"/>
      <c r="I83" s="19"/>
      <c r="J83" s="9"/>
      <c r="K83" s="15"/>
      <c r="L83" s="9"/>
      <c r="M83" s="464"/>
      <c r="N83" s="9"/>
      <c r="O83" s="324" t="s">
        <v>610</v>
      </c>
    </row>
    <row r="84" spans="2:15" ht="17" thickBot="1">
      <c r="B84" s="95"/>
      <c r="C84" s="9" t="s">
        <v>719</v>
      </c>
      <c r="D84" s="479" t="s">
        <v>267</v>
      </c>
      <c r="E84" s="455"/>
      <c r="F84" s="9"/>
      <c r="G84" s="423"/>
      <c r="H84" s="9"/>
      <c r="I84" s="19"/>
      <c r="J84" s="9"/>
      <c r="K84" s="15"/>
      <c r="L84" s="353"/>
      <c r="M84" s="464"/>
      <c r="N84" s="9"/>
      <c r="O84" s="324" t="s">
        <v>611</v>
      </c>
    </row>
    <row r="85" spans="2:15" ht="17" thickBot="1">
      <c r="B85" s="95"/>
      <c r="C85" s="9" t="s">
        <v>720</v>
      </c>
      <c r="D85" s="479" t="s">
        <v>267</v>
      </c>
      <c r="E85" s="455"/>
      <c r="F85" s="9"/>
      <c r="G85" s="423"/>
      <c r="H85" s="9"/>
      <c r="I85" s="19"/>
      <c r="J85" s="9"/>
      <c r="K85" s="15"/>
      <c r="L85" s="353"/>
      <c r="M85" s="464"/>
      <c r="N85" s="9"/>
      <c r="O85" s="324" t="s">
        <v>612</v>
      </c>
    </row>
    <row r="86" spans="2:15" ht="17" thickBot="1">
      <c r="B86" s="95"/>
      <c r="C86" s="9" t="s">
        <v>721</v>
      </c>
      <c r="D86" s="479" t="s">
        <v>267</v>
      </c>
      <c r="E86" s="455"/>
      <c r="F86" s="9"/>
      <c r="G86" s="423"/>
      <c r="H86" s="9"/>
      <c r="I86" s="19"/>
      <c r="J86" s="9"/>
      <c r="K86" s="15"/>
      <c r="L86" s="9"/>
      <c r="M86" s="464"/>
      <c r="N86" s="9"/>
      <c r="O86" s="324" t="s">
        <v>613</v>
      </c>
    </row>
    <row r="87" spans="2:15" ht="17" thickBot="1">
      <c r="B87" s="95"/>
      <c r="C87" s="9"/>
      <c r="D87" s="479"/>
      <c r="E87" s="89"/>
      <c r="F87" s="9"/>
      <c r="G87" s="423"/>
      <c r="H87" s="9"/>
      <c r="I87" s="413"/>
      <c r="J87" s="9"/>
      <c r="K87" s="15"/>
      <c r="L87" s="353"/>
      <c r="M87" s="464"/>
      <c r="N87" s="9"/>
      <c r="O87" s="324"/>
    </row>
    <row r="88" spans="2:15" ht="17" thickBot="1">
      <c r="B88" s="95"/>
      <c r="C88" s="9" t="s">
        <v>312</v>
      </c>
      <c r="D88" s="479" t="s">
        <v>267</v>
      </c>
      <c r="E88" s="453"/>
      <c r="F88" s="9"/>
      <c r="G88" s="423"/>
      <c r="H88" s="9"/>
      <c r="I88" s="19"/>
      <c r="J88" s="9"/>
      <c r="K88" s="15"/>
      <c r="L88" s="353"/>
      <c r="M88" s="464"/>
      <c r="N88" s="9"/>
      <c r="O88" s="324" t="s">
        <v>614</v>
      </c>
    </row>
    <row r="89" spans="2:15" ht="17" thickBot="1">
      <c r="B89" s="95"/>
      <c r="C89" s="9" t="s">
        <v>313</v>
      </c>
      <c r="D89" s="479" t="s">
        <v>267</v>
      </c>
      <c r="E89" s="455"/>
      <c r="F89" s="9"/>
      <c r="G89" s="423"/>
      <c r="H89" s="9"/>
      <c r="I89" s="19"/>
      <c r="J89" s="9"/>
      <c r="K89" s="15"/>
      <c r="L89" s="353"/>
      <c r="M89" s="464"/>
      <c r="N89" s="9"/>
      <c r="O89" s="324" t="s">
        <v>615</v>
      </c>
    </row>
    <row r="90" spans="2:15" ht="17" thickBot="1">
      <c r="B90" s="95"/>
      <c r="C90" s="9" t="s">
        <v>314</v>
      </c>
      <c r="D90" s="479" t="s">
        <v>267</v>
      </c>
      <c r="E90" s="455"/>
      <c r="F90" s="9"/>
      <c r="G90" s="423"/>
      <c r="H90" s="9"/>
      <c r="I90" s="19"/>
      <c r="J90" s="9"/>
      <c r="K90" s="15"/>
      <c r="L90" s="353"/>
      <c r="M90" s="464"/>
      <c r="N90" s="9"/>
      <c r="O90" s="324" t="s">
        <v>616</v>
      </c>
    </row>
    <row r="91" spans="2:15" ht="17" thickBot="1">
      <c r="B91" s="72"/>
      <c r="C91" s="9"/>
      <c r="D91" s="479"/>
      <c r="E91" s="89"/>
      <c r="F91" s="9"/>
      <c r="G91" s="423"/>
      <c r="H91" s="9"/>
      <c r="I91" s="413"/>
      <c r="J91" s="9"/>
      <c r="K91" s="15"/>
      <c r="L91" s="9"/>
      <c r="M91" s="464"/>
      <c r="N91" s="9"/>
      <c r="O91" s="324"/>
    </row>
    <row r="92" spans="2:15" ht="17" thickBot="1">
      <c r="B92" s="95"/>
      <c r="C92" s="9" t="s">
        <v>359</v>
      </c>
      <c r="D92" s="479" t="s">
        <v>267</v>
      </c>
      <c r="E92" s="453"/>
      <c r="F92" s="9"/>
      <c r="G92" s="423"/>
      <c r="H92" s="9"/>
      <c r="I92" s="19"/>
      <c r="J92" s="9"/>
      <c r="K92" s="15"/>
      <c r="L92" s="353"/>
      <c r="M92" s="464"/>
      <c r="N92" s="9"/>
      <c r="O92" s="324" t="s">
        <v>602</v>
      </c>
    </row>
    <row r="93" spans="2:15" ht="17" thickBot="1">
      <c r="B93" s="95"/>
      <c r="C93" s="9" t="s">
        <v>360</v>
      </c>
      <c r="D93" s="479" t="s">
        <v>267</v>
      </c>
      <c r="E93" s="455"/>
      <c r="F93" s="9"/>
      <c r="G93" s="423"/>
      <c r="H93" s="9"/>
      <c r="I93" s="19"/>
      <c r="J93" s="9"/>
      <c r="K93" s="15"/>
      <c r="L93" s="353"/>
      <c r="M93" s="464"/>
      <c r="N93" s="9"/>
      <c r="O93" s="324" t="s">
        <v>603</v>
      </c>
    </row>
    <row r="94" spans="2:15" ht="17" thickBot="1">
      <c r="B94" s="95"/>
      <c r="C94" s="9" t="s">
        <v>361</v>
      </c>
      <c r="D94" s="479" t="s">
        <v>267</v>
      </c>
      <c r="E94" s="455"/>
      <c r="F94" s="9"/>
      <c r="G94" s="423"/>
      <c r="H94" s="9"/>
      <c r="I94" s="19"/>
      <c r="J94" s="9"/>
      <c r="K94" s="15"/>
      <c r="L94" s="353"/>
      <c r="M94" s="464"/>
      <c r="N94" s="9"/>
      <c r="O94" s="324" t="s">
        <v>604</v>
      </c>
    </row>
    <row r="95" spans="2:15" ht="17" thickBot="1">
      <c r="B95" s="95"/>
      <c r="C95" s="9" t="s">
        <v>191</v>
      </c>
      <c r="D95" s="479" t="s">
        <v>267</v>
      </c>
      <c r="E95" s="455"/>
      <c r="F95" s="9"/>
      <c r="G95" s="423"/>
      <c r="H95" s="9"/>
      <c r="I95" s="19"/>
      <c r="J95" s="9"/>
      <c r="K95" s="15"/>
      <c r="L95" s="9"/>
      <c r="M95" s="464"/>
      <c r="N95" s="9"/>
      <c r="O95" s="324" t="s">
        <v>609</v>
      </c>
    </row>
    <row r="96" spans="2:15" ht="17" thickBot="1">
      <c r="B96" s="95"/>
      <c r="C96" s="9"/>
      <c r="D96" s="479"/>
      <c r="E96" s="9"/>
      <c r="F96" s="9"/>
      <c r="G96" s="423"/>
      <c r="H96" s="9"/>
      <c r="I96" s="9"/>
      <c r="J96" s="9"/>
      <c r="K96" s="15"/>
      <c r="L96" s="9"/>
      <c r="M96" s="464"/>
      <c r="N96" s="9"/>
      <c r="O96" s="324"/>
    </row>
    <row r="97" spans="2:15" ht="17" thickBot="1">
      <c r="B97" s="95"/>
      <c r="C97" s="9" t="s">
        <v>747</v>
      </c>
      <c r="D97" s="479" t="s">
        <v>267</v>
      </c>
      <c r="E97" s="19"/>
      <c r="F97" s="9"/>
      <c r="G97" s="423"/>
      <c r="H97" s="9"/>
      <c r="I97" s="19"/>
      <c r="J97" s="9"/>
      <c r="K97" s="15"/>
      <c r="L97" s="9"/>
      <c r="M97" s="464"/>
      <c r="N97" s="9"/>
      <c r="O97" s="324" t="s">
        <v>766</v>
      </c>
    </row>
    <row r="98" spans="2:15" ht="17" thickBot="1">
      <c r="B98" s="95"/>
      <c r="C98" s="9"/>
      <c r="D98" s="479" t="s">
        <v>517</v>
      </c>
      <c r="E98" s="19"/>
      <c r="F98" s="9"/>
      <c r="G98" s="423"/>
      <c r="H98" s="9"/>
      <c r="I98" s="19"/>
      <c r="J98" s="9"/>
      <c r="K98" s="15"/>
      <c r="L98" s="9"/>
      <c r="M98" s="464"/>
      <c r="N98" s="9"/>
      <c r="O98" s="324" t="s">
        <v>767</v>
      </c>
    </row>
    <row r="99" spans="2:15">
      <c r="B99" s="95"/>
      <c r="C99" s="11"/>
      <c r="D99" s="483"/>
      <c r="E99" s="11"/>
      <c r="F99" s="11"/>
      <c r="G99" s="424"/>
      <c r="H99" s="11"/>
      <c r="I99" s="11"/>
      <c r="J99" s="9"/>
      <c r="K99" s="15"/>
      <c r="L99" s="9"/>
      <c r="M99" s="464"/>
      <c r="N99" s="9"/>
    </row>
    <row r="100" spans="2:15">
      <c r="B100" s="406" t="s">
        <v>634</v>
      </c>
      <c r="C100" s="157"/>
      <c r="D100" s="479"/>
      <c r="E100" s="9"/>
      <c r="F100" s="9"/>
      <c r="G100" s="423"/>
      <c r="H100" s="9"/>
      <c r="I100" s="9"/>
      <c r="J100" s="4"/>
      <c r="K100" s="305"/>
      <c r="L100" s="4"/>
      <c r="M100" s="470"/>
      <c r="N100" s="9"/>
    </row>
    <row r="101" spans="2:15">
      <c r="B101" s="95"/>
      <c r="C101" s="9" t="s">
        <v>278</v>
      </c>
      <c r="D101" s="479" t="s">
        <v>267</v>
      </c>
      <c r="E101" s="9">
        <v>2190</v>
      </c>
      <c r="F101" s="9"/>
      <c r="G101" s="423"/>
      <c r="H101" s="9"/>
      <c r="I101" s="9" t="s">
        <v>734</v>
      </c>
      <c r="J101" s="9"/>
      <c r="K101" s="15"/>
      <c r="L101" s="9"/>
      <c r="M101" s="464"/>
      <c r="N101" s="9"/>
      <c r="O101" s="17"/>
    </row>
    <row r="102" spans="2:15">
      <c r="B102" s="72"/>
      <c r="C102" s="9" t="s">
        <v>279</v>
      </c>
      <c r="D102" s="479" t="s">
        <v>267</v>
      </c>
      <c r="E102" s="9">
        <v>2190</v>
      </c>
      <c r="F102" s="9"/>
      <c r="G102" s="423"/>
      <c r="H102" s="9"/>
      <c r="I102" s="9" t="s">
        <v>734</v>
      </c>
      <c r="J102" s="9"/>
      <c r="K102" s="15"/>
      <c r="L102" s="9"/>
      <c r="M102" s="464"/>
      <c r="N102" s="9"/>
      <c r="O102" s="17"/>
    </row>
    <row r="103" spans="2:15">
      <c r="B103" s="72"/>
      <c r="C103" s="9" t="s">
        <v>280</v>
      </c>
      <c r="D103" s="479" t="s">
        <v>267</v>
      </c>
      <c r="E103" s="9">
        <v>2190</v>
      </c>
      <c r="F103" s="9"/>
      <c r="G103" s="423"/>
      <c r="H103" s="9"/>
      <c r="I103" s="9" t="s">
        <v>734</v>
      </c>
      <c r="J103" s="9"/>
      <c r="K103" s="15"/>
      <c r="L103" s="9"/>
      <c r="M103" s="464"/>
      <c r="N103" s="9"/>
      <c r="O103" s="17"/>
    </row>
    <row r="104" spans="2:15">
      <c r="B104" s="95"/>
      <c r="C104" s="9" t="s">
        <v>281</v>
      </c>
      <c r="D104" s="479" t="s">
        <v>267</v>
      </c>
      <c r="E104" s="9">
        <v>2190</v>
      </c>
      <c r="F104" s="9"/>
      <c r="G104" s="423"/>
      <c r="H104" s="9"/>
      <c r="I104" s="9" t="s">
        <v>734</v>
      </c>
      <c r="J104" s="9"/>
      <c r="K104" s="15"/>
      <c r="L104" s="9"/>
      <c r="M104" s="464"/>
      <c r="N104" s="9"/>
      <c r="O104" s="17"/>
    </row>
    <row r="105" spans="2:15">
      <c r="B105" s="95"/>
      <c r="C105" s="9" t="s">
        <v>282</v>
      </c>
      <c r="D105" s="479" t="s">
        <v>267</v>
      </c>
      <c r="E105" s="9">
        <v>2190</v>
      </c>
      <c r="F105" s="9"/>
      <c r="G105" s="423"/>
      <c r="H105" s="9"/>
      <c r="I105" s="9" t="s">
        <v>734</v>
      </c>
      <c r="J105" s="9"/>
      <c r="K105" s="15"/>
      <c r="L105" s="9"/>
      <c r="M105" s="464"/>
      <c r="N105" s="9"/>
      <c r="O105" s="17"/>
    </row>
    <row r="106" spans="2:15">
      <c r="B106" s="95"/>
      <c r="C106" s="9" t="s">
        <v>285</v>
      </c>
      <c r="D106" s="479" t="s">
        <v>267</v>
      </c>
      <c r="E106" s="9">
        <v>2190</v>
      </c>
      <c r="F106" s="9"/>
      <c r="G106" s="423"/>
      <c r="H106" s="9"/>
      <c r="I106" s="9" t="s">
        <v>734</v>
      </c>
      <c r="J106" s="9"/>
      <c r="K106" s="15"/>
      <c r="L106" s="9"/>
      <c r="M106" s="464"/>
      <c r="N106" s="9"/>
      <c r="O106" s="17"/>
    </row>
    <row r="107" spans="2:15">
      <c r="B107" s="95"/>
      <c r="C107" s="9" t="s">
        <v>191</v>
      </c>
      <c r="D107" s="479" t="s">
        <v>267</v>
      </c>
      <c r="E107" s="9">
        <v>3672</v>
      </c>
      <c r="F107" s="9"/>
      <c r="G107" s="423"/>
      <c r="H107" s="9"/>
      <c r="I107" s="9" t="s">
        <v>734</v>
      </c>
      <c r="J107" s="9"/>
      <c r="K107" s="15"/>
      <c r="L107" s="9"/>
      <c r="M107" s="464"/>
      <c r="N107" s="9"/>
      <c r="O107" s="17"/>
    </row>
    <row r="108" spans="2:15">
      <c r="B108" s="95"/>
      <c r="C108" s="9" t="s">
        <v>855</v>
      </c>
      <c r="D108" s="479" t="s">
        <v>267</v>
      </c>
      <c r="E108" s="9">
        <v>6500</v>
      </c>
      <c r="F108" s="9"/>
      <c r="G108" s="423"/>
      <c r="H108" s="9"/>
      <c r="I108" s="9" t="s">
        <v>734</v>
      </c>
      <c r="J108" s="9"/>
      <c r="K108" s="15"/>
      <c r="L108" s="9"/>
      <c r="M108" s="464"/>
      <c r="N108" s="9"/>
      <c r="O108" s="17"/>
    </row>
    <row r="109" spans="2:15">
      <c r="B109" s="95"/>
      <c r="C109" s="9"/>
      <c r="D109" s="479"/>
      <c r="E109" s="9"/>
      <c r="F109" s="9"/>
      <c r="G109" s="423"/>
      <c r="H109" s="9"/>
      <c r="I109" s="9"/>
      <c r="J109" s="9"/>
      <c r="K109" s="15"/>
      <c r="L109" s="9"/>
      <c r="M109" s="464"/>
      <c r="N109" s="9"/>
      <c r="O109" s="17"/>
    </row>
    <row r="110" spans="2:15">
      <c r="B110" s="95"/>
      <c r="C110" s="9"/>
      <c r="D110" s="479"/>
      <c r="E110" s="9"/>
      <c r="F110" s="9"/>
      <c r="G110" s="423"/>
      <c r="H110" s="9"/>
      <c r="I110" s="9"/>
      <c r="J110" s="9"/>
      <c r="K110" s="15"/>
      <c r="L110" s="9"/>
      <c r="M110" s="464"/>
      <c r="N110" s="9"/>
      <c r="O110" s="17"/>
    </row>
    <row r="111" spans="2:15">
      <c r="B111" s="95" t="s">
        <v>862</v>
      </c>
      <c r="C111" s="9"/>
      <c r="D111" s="479"/>
      <c r="E111" s="9"/>
      <c r="F111" s="9"/>
      <c r="G111" s="423"/>
      <c r="H111" s="9"/>
      <c r="I111" s="9"/>
      <c r="J111" s="9"/>
      <c r="K111" s="15"/>
      <c r="L111" s="9"/>
      <c r="M111" s="464"/>
      <c r="N111" s="9"/>
      <c r="O111" s="17"/>
    </row>
    <row r="112" spans="2:15">
      <c r="B112" s="95"/>
      <c r="C112" s="9" t="s">
        <v>811</v>
      </c>
      <c r="D112" s="479"/>
      <c r="E112" s="9">
        <f>'Corrected energy balance step 1'!BM60-'Corrected energy balance step 1'!BM40+'Corrected energy balance step 1'!BM53+'Corrected energy balance step 1'!BM43+'Corrected energy balance step 1'!BM46</f>
        <v>0</v>
      </c>
      <c r="F112" s="9"/>
      <c r="G112" s="423"/>
      <c r="H112" s="9"/>
      <c r="I112" s="9"/>
      <c r="J112" s="9"/>
      <c r="K112" s="15"/>
      <c r="L112" s="9"/>
      <c r="M112" s="464"/>
      <c r="N112" s="9"/>
      <c r="O112" s="17"/>
    </row>
    <row r="113" spans="2:15">
      <c r="B113" s="95"/>
      <c r="C113" s="9" t="s">
        <v>812</v>
      </c>
      <c r="D113" s="479"/>
      <c r="E113" s="9">
        <f>('Production table step 1'!B5*technical_specs!G55)+('Production table step 1'!B6*technical_specs!G54)+('Production table step 1'!B8*technical_specs!G56)+('Production table step 1'!B9*technical_specs!G57)</f>
        <v>0</v>
      </c>
      <c r="F113" s="9"/>
      <c r="G113" s="423"/>
      <c r="H113" s="9"/>
      <c r="I113" s="9"/>
      <c r="J113" s="9"/>
      <c r="K113" s="15"/>
      <c r="L113" s="9"/>
      <c r="M113" s="464"/>
      <c r="N113" s="9"/>
      <c r="O113" s="17"/>
    </row>
    <row r="114" spans="2:15" ht="51">
      <c r="B114" s="95"/>
      <c r="C114" s="9" t="s">
        <v>813</v>
      </c>
      <c r="D114" s="479"/>
      <c r="E114" s="9">
        <f>E112-E113</f>
        <v>0</v>
      </c>
      <c r="F114" s="9"/>
      <c r="G114" s="423"/>
      <c r="H114" s="9"/>
      <c r="I114" s="9"/>
      <c r="J114" s="9"/>
      <c r="K114" s="578" t="s">
        <v>878</v>
      </c>
      <c r="L114" s="9"/>
      <c r="M114" s="464"/>
      <c r="N114" s="9"/>
      <c r="O114" s="17"/>
    </row>
    <row r="115" spans="2:15">
      <c r="B115" s="95"/>
      <c r="C115" s="9"/>
      <c r="D115" s="479"/>
      <c r="E115" s="9"/>
      <c r="F115" s="9"/>
      <c r="G115" s="423"/>
      <c r="H115" s="9"/>
      <c r="I115" s="9"/>
      <c r="J115" s="9"/>
      <c r="K115" s="15"/>
      <c r="L115" s="9"/>
      <c r="M115" s="464"/>
      <c r="N115" s="9"/>
      <c r="O115" s="17"/>
    </row>
    <row r="116" spans="2:15" ht="17" thickBot="1">
      <c r="B116" s="95"/>
      <c r="C116" s="17" t="s">
        <v>863</v>
      </c>
      <c r="D116" s="479" t="s">
        <v>517</v>
      </c>
      <c r="E116" s="353">
        <f>'Main activity heat plants'!H11</f>
        <v>0</v>
      </c>
      <c r="F116" s="9"/>
      <c r="G116" s="423"/>
      <c r="H116" s="9"/>
      <c r="I116" s="9"/>
      <c r="J116" s="9"/>
      <c r="K116" s="15"/>
      <c r="L116" s="9"/>
      <c r="M116" s="464"/>
      <c r="N116" s="9"/>
      <c r="O116" s="17"/>
    </row>
    <row r="117" spans="2:15" ht="17" thickBot="1">
      <c r="B117" s="95"/>
      <c r="C117" s="9" t="s">
        <v>821</v>
      </c>
      <c r="D117" s="479" t="s">
        <v>762</v>
      </c>
      <c r="E117" s="579"/>
      <c r="F117" s="9"/>
      <c r="G117" s="423"/>
      <c r="H117" s="9"/>
      <c r="I117" s="19"/>
      <c r="J117" s="9"/>
      <c r="K117" s="15"/>
      <c r="L117" s="9"/>
      <c r="M117" s="464"/>
      <c r="N117" s="9"/>
      <c r="O117" s="17" t="s">
        <v>822</v>
      </c>
    </row>
    <row r="118" spans="2:15">
      <c r="B118" s="95"/>
      <c r="C118" s="9" t="s">
        <v>820</v>
      </c>
      <c r="D118" s="479" t="s">
        <v>762</v>
      </c>
      <c r="E118" s="574">
        <f>1-E117</f>
        <v>1</v>
      </c>
      <c r="F118" s="9"/>
      <c r="G118" s="423"/>
      <c r="H118" s="9"/>
      <c r="I118" s="9"/>
      <c r="J118" s="9"/>
      <c r="K118" s="15"/>
      <c r="L118" s="9"/>
      <c r="M118" s="464"/>
      <c r="N118" s="9"/>
      <c r="O118" s="17"/>
    </row>
    <row r="119" spans="2:15">
      <c r="B119" s="95"/>
      <c r="C119" s="9" t="s">
        <v>814</v>
      </c>
      <c r="D119" s="479"/>
      <c r="E119" s="9">
        <f>E114-(E118*E116)</f>
        <v>0</v>
      </c>
      <c r="F119" s="9"/>
      <c r="G119" s="423"/>
      <c r="H119" s="9"/>
      <c r="I119" s="9"/>
      <c r="J119" s="9"/>
      <c r="K119" s="15"/>
      <c r="L119" s="9"/>
      <c r="M119" s="464"/>
      <c r="N119" s="9"/>
      <c r="O119" s="17"/>
    </row>
    <row r="120" spans="2:15">
      <c r="B120" s="95"/>
      <c r="C120" s="9"/>
      <c r="D120" s="479"/>
      <c r="E120" s="9"/>
      <c r="F120" s="9"/>
      <c r="G120" s="423"/>
      <c r="H120" s="9"/>
      <c r="I120" s="9"/>
      <c r="J120" s="9"/>
      <c r="K120" s="15"/>
      <c r="L120" s="9"/>
      <c r="M120" s="464"/>
      <c r="N120" s="9"/>
      <c r="O120" s="17"/>
    </row>
    <row r="121" spans="2:15" ht="17" thickBot="1">
      <c r="B121" s="95"/>
      <c r="C121" s="17" t="s">
        <v>864</v>
      </c>
      <c r="D121" s="479" t="s">
        <v>517</v>
      </c>
      <c r="E121" s="353">
        <f>'Main activity heat plants'!H26</f>
        <v>0</v>
      </c>
      <c r="F121" s="9"/>
      <c r="G121" s="423"/>
      <c r="H121" s="9"/>
      <c r="I121" s="9"/>
      <c r="J121" s="9"/>
      <c r="K121" s="15"/>
      <c r="L121" s="9"/>
      <c r="M121" s="464"/>
      <c r="N121" s="9"/>
      <c r="O121" s="17"/>
    </row>
    <row r="122" spans="2:15" ht="17" thickBot="1">
      <c r="B122" s="95"/>
      <c r="C122" s="9" t="s">
        <v>823</v>
      </c>
      <c r="D122" s="479" t="s">
        <v>762</v>
      </c>
      <c r="E122" s="579"/>
      <c r="F122" s="9"/>
      <c r="G122" s="423"/>
      <c r="H122" s="9"/>
      <c r="I122" s="19"/>
      <c r="J122" s="9"/>
      <c r="K122" s="15"/>
      <c r="L122" s="9"/>
      <c r="M122" s="464"/>
      <c r="N122" s="9"/>
      <c r="O122" s="17" t="s">
        <v>825</v>
      </c>
    </row>
    <row r="123" spans="2:15">
      <c r="B123" s="95"/>
      <c r="C123" s="9" t="s">
        <v>824</v>
      </c>
      <c r="D123" s="479" t="s">
        <v>762</v>
      </c>
      <c r="E123" s="574">
        <f>1-E122</f>
        <v>1</v>
      </c>
      <c r="F123" s="9"/>
      <c r="G123" s="423"/>
      <c r="H123" s="9"/>
      <c r="I123" s="9"/>
      <c r="J123" s="9"/>
      <c r="K123" s="15"/>
      <c r="L123" s="9"/>
      <c r="M123" s="464"/>
      <c r="N123" s="9"/>
      <c r="O123" s="17"/>
    </row>
    <row r="124" spans="2:15">
      <c r="B124" s="95"/>
      <c r="C124" s="9" t="s">
        <v>814</v>
      </c>
      <c r="D124" s="479"/>
      <c r="E124" s="9">
        <f>E119-(E123*E121)</f>
        <v>0</v>
      </c>
      <c r="F124" s="9"/>
      <c r="G124" s="423"/>
      <c r="H124" s="9"/>
      <c r="I124" s="9"/>
      <c r="J124" s="9"/>
      <c r="K124" s="15"/>
      <c r="L124" s="9"/>
      <c r="M124" s="464"/>
      <c r="N124" s="9"/>
      <c r="O124" s="17"/>
    </row>
    <row r="125" spans="2:15">
      <c r="B125" s="95"/>
      <c r="C125" s="9"/>
      <c r="D125" s="479"/>
      <c r="E125" s="9"/>
      <c r="F125" s="9"/>
      <c r="G125" s="423"/>
      <c r="H125" s="9"/>
      <c r="I125" s="9"/>
      <c r="J125" s="9"/>
      <c r="K125" s="15"/>
      <c r="L125" s="9"/>
      <c r="M125" s="464"/>
      <c r="N125" s="9"/>
      <c r="O125" s="17"/>
    </row>
    <row r="126" spans="2:15" ht="17" thickBot="1">
      <c r="B126" s="95"/>
      <c r="C126" s="17" t="s">
        <v>865</v>
      </c>
      <c r="D126" s="479" t="s">
        <v>517</v>
      </c>
      <c r="E126" s="353">
        <f>('Production table step 1'!B10*technical_specs!G60)+('Production table step 1'!B7*technical_specs!G53)</f>
        <v>0</v>
      </c>
      <c r="F126" s="9"/>
      <c r="G126" s="423"/>
      <c r="H126" s="9"/>
      <c r="I126" s="9"/>
      <c r="J126" s="9"/>
      <c r="K126" s="577" t="s">
        <v>870</v>
      </c>
      <c r="L126" s="9"/>
      <c r="M126" s="464"/>
      <c r="N126" s="9"/>
      <c r="O126" s="17"/>
    </row>
    <row r="127" spans="2:15" ht="17" thickBot="1">
      <c r="B127" s="95"/>
      <c r="C127" s="9" t="s">
        <v>841</v>
      </c>
      <c r="D127" s="479" t="s">
        <v>762</v>
      </c>
      <c r="E127" s="579"/>
      <c r="F127" s="9"/>
      <c r="G127" s="423"/>
      <c r="H127" s="9"/>
      <c r="I127" s="19"/>
      <c r="J127" s="9"/>
      <c r="K127" s="15"/>
      <c r="L127" s="9"/>
      <c r="M127" s="464"/>
      <c r="N127" s="9"/>
      <c r="O127" s="17" t="s">
        <v>843</v>
      </c>
    </row>
    <row r="128" spans="2:15">
      <c r="B128" s="95"/>
      <c r="C128" s="9" t="s">
        <v>842</v>
      </c>
      <c r="D128" s="479" t="s">
        <v>762</v>
      </c>
      <c r="E128" s="574">
        <f>1-E127</f>
        <v>1</v>
      </c>
      <c r="F128" s="9"/>
      <c r="G128" s="423"/>
      <c r="H128" s="9"/>
      <c r="I128" s="9"/>
      <c r="J128" s="9"/>
      <c r="K128" s="15"/>
      <c r="L128" s="9"/>
      <c r="M128" s="464"/>
      <c r="N128" s="9"/>
      <c r="O128" s="17"/>
    </row>
    <row r="129" spans="2:16">
      <c r="B129" s="95"/>
      <c r="C129" s="9" t="s">
        <v>814</v>
      </c>
      <c r="D129" s="479"/>
      <c r="E129" s="9">
        <f>E124-(E128*E126)</f>
        <v>0</v>
      </c>
      <c r="F129" s="9"/>
      <c r="G129" s="423"/>
      <c r="H129" s="9"/>
      <c r="I129" s="9"/>
      <c r="J129" s="9"/>
      <c r="K129" s="15" t="s">
        <v>876</v>
      </c>
      <c r="L129" s="9" t="b">
        <f>IF(OR(E116+E121+E126=0,AND(E117+E122+E127=0, E129&gt;=0),AND(E117+E122+E127=1, E129&lt;=0),AND(E129&lt;5000,E129&gt;-5000)),TRUE,FALSE)</f>
        <v>1</v>
      </c>
      <c r="M129" s="464"/>
      <c r="N129" s="9"/>
      <c r="O129" s="17"/>
      <c r="P129" s="9">
        <f>IF(L129=TRUE,1,0)</f>
        <v>1</v>
      </c>
    </row>
    <row r="130" spans="2:16">
      <c r="B130" s="95"/>
      <c r="C130" s="9"/>
      <c r="D130" s="479"/>
      <c r="E130" s="9"/>
      <c r="F130" s="9"/>
      <c r="G130" s="423"/>
      <c r="H130" s="9"/>
      <c r="I130" s="9"/>
      <c r="J130" s="9"/>
      <c r="K130" s="15"/>
      <c r="L130" s="9"/>
      <c r="M130" s="464"/>
      <c r="N130" s="9"/>
      <c r="O130" s="17"/>
      <c r="P130" s="9"/>
    </row>
    <row r="131" spans="2:16">
      <c r="B131" s="95"/>
      <c r="C131" s="9" t="s">
        <v>873</v>
      </c>
      <c r="D131" s="479" t="s">
        <v>687</v>
      </c>
      <c r="E131" s="353" t="e">
        <f>'Production table step 1'!B10/'Production table step 1'!C10/0.0036*technical_specs!G60</f>
        <v>#DIV/0!</v>
      </c>
      <c r="F131" s="9"/>
      <c r="G131" s="423"/>
      <c r="H131" s="9"/>
      <c r="I131" s="9"/>
      <c r="J131" s="9"/>
      <c r="K131" s="15"/>
      <c r="L131" s="9"/>
      <c r="M131" s="464"/>
      <c r="N131" s="9"/>
      <c r="O131" s="17"/>
      <c r="P131" s="9"/>
    </row>
    <row r="132" spans="2:16">
      <c r="B132" s="95"/>
      <c r="C132" s="9" t="s">
        <v>874</v>
      </c>
      <c r="D132" s="479" t="s">
        <v>687</v>
      </c>
      <c r="E132" s="353" t="e">
        <f>'Production table step 1'!B7/'Production table step 1'!C7/0.0036*technical_specs!G53</f>
        <v>#DIV/0!</v>
      </c>
      <c r="F132" s="9"/>
      <c r="G132" s="423"/>
      <c r="H132" s="9"/>
      <c r="I132" s="9"/>
      <c r="J132" s="9"/>
      <c r="K132" s="15"/>
      <c r="L132" s="9"/>
      <c r="M132" s="464"/>
      <c r="N132" s="9"/>
      <c r="O132" s="17"/>
      <c r="P132" s="9"/>
    </row>
    <row r="133" spans="2:16">
      <c r="B133" s="95"/>
      <c r="C133" s="9"/>
      <c r="D133" s="479"/>
      <c r="E133" s="9"/>
      <c r="F133" s="9"/>
      <c r="G133" s="423"/>
      <c r="H133" s="9"/>
      <c r="I133" s="9"/>
      <c r="J133" s="9"/>
      <c r="K133" s="15"/>
      <c r="L133" s="9"/>
      <c r="M133" s="464"/>
      <c r="N133" s="9"/>
      <c r="O133" s="17"/>
      <c r="P133" s="9"/>
    </row>
    <row r="134" spans="2:16">
      <c r="B134" s="95"/>
      <c r="C134" s="9" t="s">
        <v>871</v>
      </c>
      <c r="D134" s="479" t="s">
        <v>687</v>
      </c>
      <c r="E134" s="353" t="e">
        <f>'Results by machine'!N57</f>
        <v>#DIV/0!</v>
      </c>
      <c r="F134" s="9"/>
      <c r="G134" s="423"/>
      <c r="H134" s="9"/>
      <c r="I134" s="9"/>
      <c r="J134" s="9"/>
      <c r="K134" s="15"/>
      <c r="L134" s="9"/>
      <c r="M134" s="464"/>
      <c r="N134" s="9"/>
      <c r="O134" s="17"/>
      <c r="P134" s="9"/>
    </row>
    <row r="135" spans="2:16">
      <c r="B135" s="95"/>
      <c r="C135" s="9" t="s">
        <v>872</v>
      </c>
      <c r="D135" s="479" t="s">
        <v>687</v>
      </c>
      <c r="E135" s="353" t="e">
        <f>(SUM(E131,E132)-E134)</f>
        <v>#DIV/0!</v>
      </c>
      <c r="F135" s="9"/>
      <c r="G135" s="423"/>
      <c r="H135" s="9"/>
      <c r="I135" s="9"/>
      <c r="J135" s="9"/>
      <c r="K135" s="15" t="s">
        <v>877</v>
      </c>
      <c r="L135" s="9" t="e">
        <f>IF(SUM(E131:E132)=SUM(E134:E135),TRUE,FALSE)</f>
        <v>#DIV/0!</v>
      </c>
      <c r="M135" s="464"/>
      <c r="N135" s="9"/>
      <c r="O135" s="17"/>
      <c r="P135" s="9" t="e">
        <f>IF(L135=TRUE,1,0)</f>
        <v>#DIV/0!</v>
      </c>
    </row>
    <row r="136" spans="2:16">
      <c r="B136" s="95"/>
      <c r="C136" s="9"/>
      <c r="D136" s="479"/>
      <c r="E136" s="353"/>
      <c r="F136" s="9"/>
      <c r="G136" s="423"/>
      <c r="H136" s="9"/>
      <c r="I136" s="9"/>
      <c r="J136" s="9"/>
      <c r="K136" s="15"/>
      <c r="L136" s="9"/>
      <c r="M136" s="464"/>
      <c r="N136" s="9"/>
      <c r="O136" s="17"/>
      <c r="P136" s="9"/>
    </row>
    <row r="137" spans="2:16">
      <c r="B137" s="95"/>
      <c r="C137" s="9" t="s">
        <v>861</v>
      </c>
      <c r="D137" s="479" t="s">
        <v>267</v>
      </c>
      <c r="E137" s="392">
        <f>'Production table step 1'!C10</f>
        <v>0</v>
      </c>
      <c r="F137" s="9"/>
      <c r="G137" s="423"/>
      <c r="H137" s="9"/>
      <c r="I137" s="9"/>
      <c r="J137" s="9"/>
      <c r="K137" s="15"/>
      <c r="L137" s="9"/>
      <c r="M137" s="464"/>
      <c r="N137" s="9"/>
      <c r="O137" s="17"/>
      <c r="P137" s="9"/>
    </row>
    <row r="138" spans="2:16">
      <c r="B138" s="95"/>
      <c r="C138" s="9" t="s">
        <v>867</v>
      </c>
      <c r="D138" s="479" t="s">
        <v>267</v>
      </c>
      <c r="E138" s="392">
        <f>'Production table step 1'!C7</f>
        <v>0</v>
      </c>
      <c r="F138" s="9"/>
      <c r="G138" s="423"/>
      <c r="H138" s="9"/>
      <c r="I138" s="9"/>
      <c r="J138" s="9"/>
      <c r="K138" s="15"/>
      <c r="L138" s="9"/>
      <c r="M138" s="464"/>
      <c r="N138" s="9"/>
      <c r="O138" s="17"/>
      <c r="P138" s="9"/>
    </row>
    <row r="139" spans="2:16">
      <c r="B139" s="95"/>
      <c r="C139" s="9"/>
      <c r="D139" s="479"/>
      <c r="E139" s="9"/>
      <c r="F139" s="9"/>
      <c r="G139" s="423"/>
      <c r="H139" s="9"/>
      <c r="I139" s="9"/>
      <c r="J139" s="9"/>
      <c r="K139" s="15"/>
      <c r="L139" s="9"/>
      <c r="M139" s="464"/>
      <c r="N139" s="9"/>
      <c r="O139" s="17"/>
      <c r="P139" s="9"/>
    </row>
    <row r="140" spans="2:16">
      <c r="B140" s="95"/>
      <c r="C140" s="9" t="s">
        <v>866</v>
      </c>
      <c r="D140" s="479" t="s">
        <v>267</v>
      </c>
      <c r="E140" s="392">
        <f>'Results by machine'!L57</f>
        <v>0</v>
      </c>
      <c r="F140" s="9"/>
      <c r="G140" s="423"/>
      <c r="H140" s="9"/>
      <c r="I140" s="9"/>
      <c r="J140" s="9"/>
      <c r="K140" s="15"/>
      <c r="L140" s="9"/>
      <c r="M140" s="464"/>
      <c r="N140" s="9"/>
      <c r="O140" s="17"/>
      <c r="P140" s="9"/>
    </row>
    <row r="141" spans="2:16">
      <c r="B141" s="95"/>
      <c r="C141" s="9" t="s">
        <v>868</v>
      </c>
      <c r="D141" s="479" t="s">
        <v>267</v>
      </c>
      <c r="E141" s="580">
        <f>'Results by machine'!L58</f>
        <v>0</v>
      </c>
      <c r="F141" s="9"/>
      <c r="G141" s="423"/>
      <c r="H141" s="9"/>
      <c r="I141" s="9"/>
      <c r="J141" s="9"/>
      <c r="K141" s="15"/>
      <c r="L141" s="9"/>
      <c r="M141" s="464"/>
      <c r="N141" s="9"/>
      <c r="O141" s="17"/>
      <c r="P141" s="9"/>
    </row>
    <row r="142" spans="2:16">
      <c r="B142" s="95"/>
      <c r="C142" s="11"/>
      <c r="D142" s="483"/>
      <c r="E142" s="11"/>
      <c r="F142" s="11"/>
      <c r="G142" s="424"/>
      <c r="H142" s="11"/>
      <c r="I142" s="11"/>
      <c r="J142" s="9"/>
      <c r="K142" s="15"/>
      <c r="L142" s="9"/>
      <c r="M142" s="464"/>
      <c r="N142" s="9"/>
      <c r="O142" s="17"/>
    </row>
    <row r="143" spans="2:16">
      <c r="B143" s="406" t="s">
        <v>778</v>
      </c>
      <c r="C143" s="157"/>
      <c r="D143" s="479"/>
      <c r="E143" s="9"/>
      <c r="F143" s="9"/>
      <c r="G143" s="423"/>
      <c r="H143" s="9"/>
      <c r="I143" s="9"/>
      <c r="J143" s="4"/>
      <c r="K143" s="305"/>
      <c r="L143" s="4"/>
      <c r="M143" s="470"/>
      <c r="N143" s="9"/>
    </row>
    <row r="144" spans="2:16" ht="17" thickBot="1">
      <c r="B144" s="95"/>
      <c r="C144" s="572" t="s">
        <v>779</v>
      </c>
      <c r="D144" s="479"/>
      <c r="E144" s="9"/>
      <c r="F144" s="9"/>
      <c r="G144" s="423"/>
      <c r="H144" s="9"/>
      <c r="I144" s="9"/>
      <c r="J144" s="9"/>
      <c r="K144" s="15"/>
      <c r="L144" s="9"/>
      <c r="M144" s="464"/>
      <c r="N144" s="9"/>
    </row>
    <row r="145" spans="2:15" ht="17" thickBot="1">
      <c r="B145" s="95"/>
      <c r="C145" s="400" t="s">
        <v>780</v>
      </c>
      <c r="D145" s="479" t="s">
        <v>517</v>
      </c>
      <c r="E145" s="19"/>
      <c r="F145" s="9"/>
      <c r="G145" s="423"/>
      <c r="H145" s="9"/>
      <c r="I145" s="19"/>
      <c r="J145" s="9"/>
      <c r="K145" s="15"/>
      <c r="L145" s="9"/>
      <c r="M145" s="464"/>
      <c r="N145" s="9"/>
      <c r="O145" s="17" t="s">
        <v>785</v>
      </c>
    </row>
    <row r="146" spans="2:15" ht="17" thickBot="1">
      <c r="B146" s="95"/>
      <c r="C146" s="400" t="s">
        <v>781</v>
      </c>
      <c r="D146" s="479" t="s">
        <v>517</v>
      </c>
      <c r="E146" s="19"/>
      <c r="F146" s="9"/>
      <c r="G146" s="423"/>
      <c r="H146" s="9"/>
      <c r="I146" s="19"/>
      <c r="J146" s="9"/>
      <c r="K146" s="15"/>
      <c r="L146" s="9"/>
      <c r="M146" s="464"/>
      <c r="N146" s="9"/>
      <c r="O146" s="17" t="s">
        <v>786</v>
      </c>
    </row>
    <row r="147" spans="2:15" ht="17" thickBot="1">
      <c r="B147" s="95"/>
      <c r="C147" s="400" t="s">
        <v>780</v>
      </c>
      <c r="D147" s="479" t="s">
        <v>267</v>
      </c>
      <c r="E147" s="19"/>
      <c r="F147" s="9"/>
      <c r="G147" s="423"/>
      <c r="H147" s="9"/>
      <c r="I147" s="19"/>
      <c r="J147" s="9"/>
      <c r="K147" s="15"/>
      <c r="L147" s="9"/>
      <c r="M147" s="464"/>
      <c r="N147" s="9"/>
      <c r="O147" s="17" t="s">
        <v>787</v>
      </c>
    </row>
    <row r="148" spans="2:15" ht="17" thickBot="1">
      <c r="B148" s="95"/>
      <c r="C148" s="400" t="s">
        <v>781</v>
      </c>
      <c r="D148" s="479" t="s">
        <v>267</v>
      </c>
      <c r="E148" s="19"/>
      <c r="F148" s="9"/>
      <c r="G148" s="423"/>
      <c r="H148" s="9"/>
      <c r="I148" s="19"/>
      <c r="J148" s="9"/>
      <c r="K148" s="15"/>
      <c r="L148" s="9"/>
      <c r="M148" s="464"/>
      <c r="N148" s="9"/>
      <c r="O148" s="17" t="s">
        <v>788</v>
      </c>
    </row>
    <row r="149" spans="2:15">
      <c r="B149" s="95"/>
      <c r="C149" s="400"/>
      <c r="D149" s="479"/>
      <c r="E149" s="9"/>
      <c r="F149" s="9"/>
      <c r="G149" s="423"/>
      <c r="H149" s="9"/>
      <c r="I149" s="9"/>
      <c r="J149" s="9"/>
      <c r="K149" s="15"/>
      <c r="L149" s="9"/>
      <c r="M149" s="464"/>
      <c r="N149" s="9"/>
    </row>
    <row r="150" spans="2:15" ht="17" thickBot="1">
      <c r="B150" s="95"/>
      <c r="C150" s="18" t="s">
        <v>782</v>
      </c>
      <c r="D150" s="479"/>
      <c r="E150" s="9"/>
      <c r="F150" s="9"/>
      <c r="G150" s="423"/>
      <c r="H150" s="9"/>
      <c r="I150" s="9"/>
      <c r="J150" s="9"/>
      <c r="K150" s="15"/>
      <c r="L150" s="9"/>
      <c r="M150" s="464"/>
      <c r="N150" s="9"/>
    </row>
    <row r="151" spans="2:15" ht="17" thickBot="1">
      <c r="B151" s="95"/>
      <c r="C151" s="400" t="s">
        <v>783</v>
      </c>
      <c r="D151" s="479" t="s">
        <v>517</v>
      </c>
      <c r="E151" s="19"/>
      <c r="F151" s="9"/>
      <c r="G151" s="423"/>
      <c r="H151" s="9"/>
      <c r="I151" s="19"/>
      <c r="J151" s="9"/>
      <c r="K151" s="15"/>
      <c r="L151" s="9"/>
      <c r="M151" s="464"/>
      <c r="N151" s="9"/>
      <c r="O151" s="17" t="s">
        <v>789</v>
      </c>
    </row>
    <row r="152" spans="2:15" ht="17" thickBot="1">
      <c r="B152" s="95"/>
      <c r="C152" s="400" t="s">
        <v>784</v>
      </c>
      <c r="D152" s="479" t="s">
        <v>517</v>
      </c>
      <c r="E152" s="19"/>
      <c r="F152" s="9"/>
      <c r="G152" s="423"/>
      <c r="H152" s="9"/>
      <c r="I152" s="19"/>
      <c r="J152" s="9"/>
      <c r="K152" s="15"/>
      <c r="L152" s="9"/>
      <c r="M152" s="464"/>
      <c r="N152" s="9"/>
      <c r="O152" s="17" t="s">
        <v>790</v>
      </c>
    </row>
    <row r="153" spans="2:15" ht="17" thickBot="1">
      <c r="B153" s="95"/>
      <c r="C153" s="400" t="s">
        <v>783</v>
      </c>
      <c r="D153" s="479" t="s">
        <v>267</v>
      </c>
      <c r="E153" s="19"/>
      <c r="F153" s="9"/>
      <c r="G153" s="423"/>
      <c r="H153" s="9"/>
      <c r="I153" s="19"/>
      <c r="J153" s="9"/>
      <c r="K153" s="15"/>
      <c r="L153" s="9"/>
      <c r="M153" s="464"/>
      <c r="N153" s="9"/>
      <c r="O153" s="17" t="s">
        <v>791</v>
      </c>
    </row>
    <row r="154" spans="2:15" ht="17" thickBot="1">
      <c r="B154" s="95"/>
      <c r="C154" s="400" t="s">
        <v>784</v>
      </c>
      <c r="D154" s="479" t="s">
        <v>267</v>
      </c>
      <c r="E154" s="19"/>
      <c r="F154" s="9"/>
      <c r="G154" s="423"/>
      <c r="H154" s="9"/>
      <c r="I154" s="19"/>
      <c r="J154" s="9"/>
      <c r="K154" s="15"/>
      <c r="L154" s="9"/>
      <c r="M154" s="464"/>
      <c r="N154" s="9"/>
      <c r="O154" s="17" t="s">
        <v>792</v>
      </c>
    </row>
    <row r="155" spans="2:15">
      <c r="B155" s="95"/>
      <c r="C155" s="400"/>
      <c r="D155" s="479"/>
      <c r="E155" s="9"/>
      <c r="F155" s="9"/>
      <c r="G155" s="423"/>
      <c r="H155" s="9"/>
      <c r="I155" s="9"/>
      <c r="J155" s="9"/>
      <c r="K155" s="15"/>
      <c r="L155" s="9"/>
      <c r="M155" s="464"/>
      <c r="N155" s="9"/>
    </row>
    <row r="156" spans="2:15" ht="17" thickBot="1">
      <c r="B156" s="95"/>
      <c r="C156" s="17" t="s">
        <v>757</v>
      </c>
      <c r="D156" s="479"/>
      <c r="E156" s="9"/>
      <c r="F156" s="9"/>
      <c r="G156" s="423"/>
      <c r="H156" s="9"/>
      <c r="I156" s="9"/>
      <c r="J156" s="9"/>
      <c r="K156" s="15"/>
      <c r="L156" s="9"/>
      <c r="M156" s="464"/>
      <c r="N156" s="9"/>
    </row>
    <row r="157" spans="2:15" ht="17" thickBot="1">
      <c r="B157" s="95"/>
      <c r="C157" s="9" t="s">
        <v>749</v>
      </c>
      <c r="D157" s="479" t="s">
        <v>517</v>
      </c>
      <c r="E157" s="19"/>
      <c r="F157" s="9"/>
      <c r="G157" s="423"/>
      <c r="H157" s="9"/>
      <c r="I157" s="19"/>
      <c r="J157" s="9"/>
      <c r="K157" s="15"/>
      <c r="L157" s="9"/>
      <c r="M157" s="464"/>
      <c r="N157" s="9"/>
      <c r="O157" s="17" t="s">
        <v>768</v>
      </c>
    </row>
    <row r="158" spans="2:15" ht="17" thickBot="1">
      <c r="B158" s="72"/>
      <c r="C158" s="9" t="s">
        <v>751</v>
      </c>
      <c r="D158" s="479" t="s">
        <v>517</v>
      </c>
      <c r="E158" s="19"/>
      <c r="F158" s="9"/>
      <c r="G158" s="423"/>
      <c r="H158" s="9"/>
      <c r="I158" s="19"/>
      <c r="J158" s="9"/>
      <c r="K158" s="15"/>
      <c r="L158" s="9"/>
      <c r="M158" s="464"/>
      <c r="N158" s="9"/>
      <c r="O158" s="17" t="s">
        <v>769</v>
      </c>
    </row>
    <row r="159" spans="2:15" ht="17" thickBot="1">
      <c r="B159" s="72"/>
      <c r="C159" s="9" t="s">
        <v>749</v>
      </c>
      <c r="D159" s="479" t="s">
        <v>267</v>
      </c>
      <c r="E159" s="19"/>
      <c r="F159" s="9"/>
      <c r="G159" s="423"/>
      <c r="H159" s="9"/>
      <c r="I159" s="19"/>
      <c r="J159" s="9"/>
      <c r="K159" s="15"/>
      <c r="L159" s="9"/>
      <c r="M159" s="464"/>
      <c r="N159" s="9"/>
      <c r="O159" s="17" t="s">
        <v>770</v>
      </c>
    </row>
    <row r="160" spans="2:15" ht="17" thickBot="1">
      <c r="B160" s="95"/>
      <c r="C160" s="9" t="s">
        <v>751</v>
      </c>
      <c r="D160" s="479" t="s">
        <v>267</v>
      </c>
      <c r="E160" s="19"/>
      <c r="F160" s="9"/>
      <c r="G160" s="423"/>
      <c r="H160" s="9"/>
      <c r="I160" s="19"/>
      <c r="J160" s="9"/>
      <c r="K160" s="15"/>
      <c r="L160" s="9"/>
      <c r="M160" s="464"/>
      <c r="N160" s="9"/>
      <c r="O160" s="17" t="s">
        <v>771</v>
      </c>
    </row>
    <row r="161" spans="2:15">
      <c r="B161" s="95"/>
      <c r="C161" s="9"/>
      <c r="D161" s="479"/>
      <c r="E161" s="9"/>
      <c r="F161" s="9"/>
      <c r="G161" s="423"/>
      <c r="H161" s="9"/>
      <c r="I161" s="9"/>
      <c r="J161" s="9"/>
      <c r="K161" s="15"/>
      <c r="L161" s="9"/>
      <c r="M161" s="464"/>
      <c r="N161" s="9"/>
      <c r="O161" s="17"/>
    </row>
    <row r="162" spans="2:15" ht="17" thickBot="1">
      <c r="B162" s="95"/>
      <c r="C162" s="17" t="s">
        <v>758</v>
      </c>
      <c r="D162" s="479"/>
      <c r="E162" s="9"/>
      <c r="F162" s="9"/>
      <c r="G162" s="423"/>
      <c r="H162" s="9"/>
      <c r="I162" s="9"/>
      <c r="J162" s="9"/>
      <c r="K162" s="15"/>
      <c r="L162" s="9"/>
      <c r="M162" s="464"/>
      <c r="N162" s="9"/>
      <c r="O162" s="17"/>
    </row>
    <row r="163" spans="2:15" ht="17" thickBot="1">
      <c r="B163" s="95"/>
      <c r="C163" s="9" t="s">
        <v>748</v>
      </c>
      <c r="D163" s="479" t="s">
        <v>517</v>
      </c>
      <c r="E163" s="19"/>
      <c r="F163" s="9"/>
      <c r="G163" s="423"/>
      <c r="H163" s="9"/>
      <c r="I163" s="19"/>
      <c r="J163" s="9"/>
      <c r="K163" s="15"/>
      <c r="L163" s="9"/>
      <c r="M163" s="464"/>
      <c r="N163" s="9"/>
      <c r="O163" s="17" t="s">
        <v>772</v>
      </c>
    </row>
    <row r="164" spans="2:15" ht="17" thickBot="1">
      <c r="B164" s="72"/>
      <c r="C164" s="2" t="s">
        <v>750</v>
      </c>
      <c r="D164" s="479" t="s">
        <v>517</v>
      </c>
      <c r="E164" s="19"/>
      <c r="F164" s="9"/>
      <c r="G164" s="423"/>
      <c r="H164" s="9"/>
      <c r="I164" s="19"/>
      <c r="J164" s="9"/>
      <c r="K164" s="15"/>
      <c r="L164" s="9"/>
      <c r="M164" s="464"/>
      <c r="N164" s="9"/>
      <c r="O164" s="17" t="s">
        <v>773</v>
      </c>
    </row>
    <row r="165" spans="2:15" ht="17" thickBot="1">
      <c r="B165" s="72"/>
      <c r="C165" s="9" t="s">
        <v>748</v>
      </c>
      <c r="D165" s="479" t="s">
        <v>267</v>
      </c>
      <c r="E165" s="19"/>
      <c r="F165" s="9"/>
      <c r="G165" s="423"/>
      <c r="H165" s="9"/>
      <c r="I165" s="19"/>
      <c r="J165" s="9"/>
      <c r="K165" s="15"/>
      <c r="L165" s="9"/>
      <c r="M165" s="464"/>
      <c r="N165" s="9"/>
      <c r="O165" s="17" t="s">
        <v>774</v>
      </c>
    </row>
    <row r="166" spans="2:15" ht="17" thickBot="1">
      <c r="B166" s="95"/>
      <c r="C166" s="2" t="s">
        <v>750</v>
      </c>
      <c r="D166" s="479" t="s">
        <v>267</v>
      </c>
      <c r="E166" s="19"/>
      <c r="F166" s="9"/>
      <c r="G166" s="423"/>
      <c r="H166" s="9"/>
      <c r="I166" s="19"/>
      <c r="J166" s="9"/>
      <c r="K166" s="15"/>
      <c r="L166" s="9"/>
      <c r="M166" s="464"/>
      <c r="N166" s="9"/>
      <c r="O166" s="17" t="s">
        <v>775</v>
      </c>
    </row>
    <row r="167" spans="2:15" ht="17" thickBot="1">
      <c r="B167" s="95"/>
      <c r="C167" s="9"/>
      <c r="D167" s="479"/>
      <c r="E167" s="9"/>
      <c r="F167" s="9"/>
      <c r="G167" s="423"/>
      <c r="H167" s="9"/>
      <c r="I167" s="9"/>
      <c r="J167" s="9"/>
      <c r="K167" s="15"/>
      <c r="L167" s="9"/>
      <c r="M167" s="464"/>
      <c r="N167" s="9"/>
      <c r="O167" s="17"/>
    </row>
    <row r="168" spans="2:15" ht="17" thickBot="1">
      <c r="B168" s="95"/>
      <c r="C168" s="2" t="s">
        <v>760</v>
      </c>
      <c r="D168" s="479" t="s">
        <v>761</v>
      </c>
      <c r="E168" s="19"/>
      <c r="F168" s="9"/>
      <c r="G168" s="423"/>
      <c r="H168" s="9"/>
      <c r="I168" s="19"/>
      <c r="J168" s="9"/>
      <c r="K168" s="15"/>
      <c r="L168" s="9"/>
      <c r="M168" s="464"/>
      <c r="N168" s="9"/>
      <c r="O168" s="17" t="s">
        <v>776</v>
      </c>
    </row>
    <row r="169" spans="2:15" ht="17" thickBot="1">
      <c r="B169" s="95"/>
      <c r="C169" s="9" t="s">
        <v>759</v>
      </c>
      <c r="D169" s="479" t="s">
        <v>761</v>
      </c>
      <c r="E169" s="19"/>
      <c r="F169" s="9"/>
      <c r="G169" s="423"/>
      <c r="H169" s="9"/>
      <c r="I169" s="19"/>
      <c r="J169" s="9"/>
      <c r="K169" s="15"/>
      <c r="L169" s="9"/>
      <c r="M169" s="464"/>
      <c r="N169" s="9"/>
      <c r="O169" s="17" t="s">
        <v>777</v>
      </c>
    </row>
    <row r="170" spans="2:15" ht="17" thickBot="1">
      <c r="B170" s="79"/>
      <c r="C170" s="80"/>
      <c r="D170" s="485"/>
      <c r="E170" s="80"/>
      <c r="F170" s="80"/>
      <c r="G170" s="425"/>
      <c r="H170" s="80"/>
      <c r="I170" s="80"/>
      <c r="J170" s="80"/>
      <c r="K170" s="124"/>
      <c r="L170" s="80"/>
      <c r="M170" s="471"/>
      <c r="N170" s="9"/>
      <c r="O170" s="17"/>
    </row>
    <row r="180" spans="3:9">
      <c r="C180" s="9"/>
      <c r="D180" s="479"/>
      <c r="E180" s="9"/>
      <c r="F180" s="9"/>
      <c r="G180" s="9"/>
      <c r="H180" s="9"/>
      <c r="I180" s="9"/>
    </row>
  </sheetData>
  <mergeCells count="2">
    <mergeCell ref="B5:I5"/>
    <mergeCell ref="K60:L62"/>
  </mergeCells>
  <conditionalFormatting sqref="L51">
    <cfRule type="cellIs" dxfId="56" priority="81" operator="greaterThan">
      <formula>0</formula>
    </cfRule>
  </conditionalFormatting>
  <conditionalFormatting sqref="L52">
    <cfRule type="cellIs" dxfId="55" priority="80" operator="greaterThan">
      <formula>0</formula>
    </cfRule>
  </conditionalFormatting>
  <conditionalFormatting sqref="L26">
    <cfRule type="cellIs" dxfId="54" priority="36" operator="equal">
      <formula>TRUE</formula>
    </cfRule>
  </conditionalFormatting>
  <conditionalFormatting sqref="L39">
    <cfRule type="cellIs" dxfId="53" priority="34" operator="equal">
      <formula>TRUE</formula>
    </cfRule>
  </conditionalFormatting>
  <conditionalFormatting sqref="L44">
    <cfRule type="cellIs" dxfId="52" priority="33" operator="equal">
      <formula>TRUE</formula>
    </cfRule>
  </conditionalFormatting>
  <conditionalFormatting sqref="L54">
    <cfRule type="cellIs" dxfId="51" priority="30" operator="equal">
      <formula>TRUE</formula>
    </cfRule>
  </conditionalFormatting>
  <conditionalFormatting sqref="L55">
    <cfRule type="cellIs" dxfId="50" priority="29" operator="equal">
      <formula>TRUE</formula>
    </cfRule>
  </conditionalFormatting>
  <conditionalFormatting sqref="L57">
    <cfRule type="cellIs" dxfId="49" priority="27" operator="equal">
      <formula>TRUE</formula>
    </cfRule>
  </conditionalFormatting>
  <conditionalFormatting sqref="L58">
    <cfRule type="cellIs" dxfId="48" priority="26" operator="equal">
      <formula>TRUE</formula>
    </cfRule>
  </conditionalFormatting>
  <conditionalFormatting sqref="L56">
    <cfRule type="cellIs" dxfId="47" priority="25" operator="equal">
      <formula>TRUE</formula>
    </cfRule>
  </conditionalFormatting>
  <conditionalFormatting sqref="L10">
    <cfRule type="cellIs" dxfId="46" priority="23" operator="equal">
      <formula>TRUE</formula>
    </cfRule>
  </conditionalFormatting>
  <conditionalFormatting sqref="L31">
    <cfRule type="cellIs" dxfId="45" priority="22" operator="equal">
      <formula>TRUE</formula>
    </cfRule>
  </conditionalFormatting>
  <conditionalFormatting sqref="L48">
    <cfRule type="cellIs" dxfId="44" priority="21" operator="equal">
      <formula>TRUE</formula>
    </cfRule>
  </conditionalFormatting>
  <conditionalFormatting sqref="L17">
    <cfRule type="cellIs" dxfId="43" priority="11" operator="equal">
      <formula>TRUE</formula>
    </cfRule>
  </conditionalFormatting>
  <conditionalFormatting sqref="L13:L14">
    <cfRule type="cellIs" dxfId="42" priority="10" operator="equal">
      <formula>TRUE</formula>
    </cfRule>
  </conditionalFormatting>
  <conditionalFormatting sqref="L18:L19">
    <cfRule type="cellIs" dxfId="41" priority="9" operator="equal">
      <formula>TRUE</formula>
    </cfRule>
  </conditionalFormatting>
  <conditionalFormatting sqref="L32:L33">
    <cfRule type="cellIs" dxfId="40" priority="6" operator="equal">
      <formula>TRUE</formula>
    </cfRule>
  </conditionalFormatting>
  <conditionalFormatting sqref="L40:L41">
    <cfRule type="cellIs" dxfId="39" priority="5" operator="equal">
      <formula>TRUE</formula>
    </cfRule>
  </conditionalFormatting>
  <conditionalFormatting sqref="L129">
    <cfRule type="cellIs" dxfId="38" priority="3" operator="equal">
      <formula>TRUE</formula>
    </cfRule>
    <cfRule type="cellIs" dxfId="37" priority="4" operator="equal">
      <formula>FALSE</formula>
    </cfRule>
  </conditionalFormatting>
  <conditionalFormatting sqref="L135">
    <cfRule type="cellIs" dxfId="36" priority="1" operator="equal">
      <formula>TRUE</formula>
    </cfRule>
    <cfRule type="cellIs" dxfId="35" priority="2" operator="equal">
      <formula>FALSE</formula>
    </cfRule>
  </conditionalFormatting>
  <dataValidations count="3">
    <dataValidation type="whole" allowBlank="1" showInputMessage="1" showErrorMessage="1" sqref="E99:F99 E61:H98 F157:H169 F151:H154 F145:H148 G149:H150 G155:H156 F101:F142 G99:H144" xr:uid="{00000000-0002-0000-0600-000000000000}">
      <formula1>0</formula1>
      <formula2>8760</formula2>
    </dataValidation>
    <dataValidation type="decimal" allowBlank="1" showInputMessage="1" showErrorMessage="1" sqref="E49:H51 E38:H38 F27:H30 E26:H26 E27:E28 E30 E19:E22 E40:H41 E43:H43 F19:H23 E32:H36 E45:H47" xr:uid="{00000000-0002-0000-0600-000001000000}">
      <formula1>0</formula1>
      <formula2>1</formula2>
    </dataValidation>
    <dataValidation type="decimal" operator="greaterThanOrEqual" allowBlank="1" showInputMessage="1" showErrorMessage="1" sqref="E14:H14" xr:uid="{00000000-0002-0000-0600-000002000000}">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5]!export_data_button">
                <anchor moveWithCells="1" sizeWithCells="1">
                  <from>
                    <xdr:col>11</xdr:col>
                    <xdr:colOff>152400</xdr:colOff>
                    <xdr:row>4</xdr:row>
                    <xdr:rowOff>533400</xdr:rowOff>
                  </from>
                  <to>
                    <xdr:col>12</xdr:col>
                    <xdr:colOff>5499100</xdr:colOff>
                    <xdr:row>4</xdr:row>
                    <xdr:rowOff>749300</xdr:rowOff>
                  </to>
                </anchor>
              </controlPr>
            </control>
          </mc:Choice>
        </mc:AlternateContent>
        <mc:AlternateContent xmlns:mc="http://schemas.openxmlformats.org/markup-compatibility/2006">
          <mc:Choice Requires="x14">
            <control shapeId="2050" r:id="rId4" name="import_data">
              <controlPr defaultSize="0" print="0" autoFill="0" autoPict="0" macro="[5]!import_data_button">
                <anchor moveWithCells="1" sizeWithCells="1">
                  <from>
                    <xdr:col>11</xdr:col>
                    <xdr:colOff>165100</xdr:colOff>
                    <xdr:row>3</xdr:row>
                    <xdr:rowOff>114300</xdr:rowOff>
                  </from>
                  <to>
                    <xdr:col>12</xdr:col>
                    <xdr:colOff>5511800</xdr:colOff>
                    <xdr:row>4</xdr:row>
                    <xdr:rowOff>139700</xdr:rowOff>
                  </to>
                </anchor>
              </controlPr>
            </control>
          </mc:Choice>
        </mc:AlternateContent>
        <mc:AlternateContent xmlns:mc="http://schemas.openxmlformats.org/markup-compatibility/2006">
          <mc:Choice Requires="x14">
            <control shapeId="2054" r:id="rId5" name="select_dashboard">
              <controlPr defaultSize="0" print="0" autoFill="0" autoPict="0" macro="[5]!select_dashboard_values">
                <anchor moveWithCells="1" sizeWithCells="1">
                  <from>
                    <xdr:col>12</xdr:col>
                    <xdr:colOff>1168400</xdr:colOff>
                    <xdr:row>4</xdr:row>
                    <xdr:rowOff>215900</xdr:rowOff>
                  </from>
                  <to>
                    <xdr:col>12</xdr:col>
                    <xdr:colOff>5486400</xdr:colOff>
                    <xdr:row>4</xdr:row>
                    <xdr:rowOff>431800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AP42" activePane="bottomRight" state="frozen"/>
      <selection pane="topRight" activeCell="C1" sqref="C1"/>
      <selection pane="bottomLeft" activeCell="A9" sqref="A9"/>
      <selection pane="bottomRight" activeCell="AQ94" sqref="AQ94"/>
    </sheetView>
  </sheetViews>
  <sheetFormatPr baseColWidth="10" defaultRowHeight="16"/>
  <cols>
    <col min="1" max="1" width="3.83203125" style="2" customWidth="1"/>
    <col min="2" max="2" width="42.83203125" style="2" customWidth="1"/>
    <col min="3" max="67" width="13.6640625" style="2" customWidth="1"/>
    <col min="68" max="16384" width="10.83203125" style="2"/>
  </cols>
  <sheetData>
    <row r="2" spans="2:67" ht="21">
      <c r="B2" s="22" t="s">
        <v>625</v>
      </c>
      <c r="C2" s="261"/>
      <c r="D2" s="261"/>
      <c r="E2" s="261"/>
      <c r="F2" s="261"/>
      <c r="G2" s="261"/>
      <c r="H2" s="261"/>
    </row>
    <row r="3" spans="2:67" ht="15" customHeight="1">
      <c r="B3" s="272"/>
      <c r="C3" s="261"/>
      <c r="D3" s="261"/>
      <c r="E3" s="261"/>
      <c r="F3" s="261"/>
      <c r="G3" s="261"/>
      <c r="H3" s="261"/>
      <c r="J3" s="9"/>
      <c r="K3" s="9"/>
    </row>
    <row r="4" spans="2:67" ht="15" customHeight="1">
      <c r="B4" s="499" t="s">
        <v>39</v>
      </c>
      <c r="C4" s="277"/>
      <c r="D4" s="277"/>
      <c r="E4" s="277"/>
      <c r="F4" s="277"/>
      <c r="G4" s="277"/>
      <c r="H4" s="277"/>
    </row>
    <row r="5" spans="2:67" ht="51">
      <c r="B5" s="500" t="s">
        <v>742</v>
      </c>
      <c r="C5" s="498"/>
      <c r="D5" s="498"/>
      <c r="E5" s="498"/>
      <c r="F5" s="498"/>
      <c r="G5" s="498"/>
      <c r="H5" s="498"/>
    </row>
    <row r="6" spans="2:67" ht="15" customHeight="1" thickBot="1"/>
    <row r="7" spans="2:67"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35" t="s">
        <v>200</v>
      </c>
    </row>
    <row r="8" spans="2:67">
      <c r="B8" s="41" t="s">
        <v>516</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43"/>
    </row>
    <row r="9" spans="2:67">
      <c r="B9" s="36" t="s">
        <v>53</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54"/>
      <c r="BO9" s="37"/>
    </row>
    <row r="10" spans="2:67">
      <c r="B10" s="36" t="s">
        <v>54</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54"/>
      <c r="BO10" s="37"/>
    </row>
    <row r="11" spans="2:67">
      <c r="B11" s="36" t="s">
        <v>55</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54"/>
      <c r="BO11" s="37"/>
    </row>
    <row r="12" spans="2:67">
      <c r="B12" s="36" t="s">
        <v>56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54"/>
      <c r="BO12" s="37"/>
    </row>
    <row r="13" spans="2:67">
      <c r="B13" s="36" t="s">
        <v>57</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54"/>
      <c r="BO13" s="37"/>
    </row>
    <row r="14" spans="2:67" ht="17" thickBot="1">
      <c r="B14" s="36" t="s">
        <v>58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54"/>
      <c r="BO14" s="37"/>
    </row>
    <row r="15" spans="2:67" ht="17" thickBot="1">
      <c r="B15" s="44" t="s">
        <v>59</v>
      </c>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62"/>
      <c r="BO15" s="46"/>
    </row>
    <row r="16" spans="2:67">
      <c r="B16" s="36" t="s">
        <v>60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54"/>
      <c r="BO16" s="37"/>
    </row>
    <row r="17" spans="2:67" ht="17" thickBot="1">
      <c r="B17" s="36" t="s">
        <v>61</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54"/>
      <c r="BO17" s="37"/>
    </row>
    <row r="18" spans="2:67" ht="17" thickBot="1">
      <c r="B18" s="44" t="s">
        <v>62</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62"/>
      <c r="BO18" s="46"/>
    </row>
    <row r="19" spans="2:67">
      <c r="B19" s="36" t="s">
        <v>63</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54"/>
      <c r="BO19" s="37"/>
    </row>
    <row r="20" spans="2:67">
      <c r="B20" s="36" t="s">
        <v>64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54"/>
      <c r="BO20" s="37"/>
    </row>
    <row r="21" spans="2:67">
      <c r="B21" s="36" t="s">
        <v>65</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54"/>
      <c r="BO21" s="37"/>
    </row>
    <row r="22" spans="2:67">
      <c r="B22" s="36" t="s">
        <v>66</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54"/>
      <c r="BO22" s="37"/>
    </row>
    <row r="23" spans="2:67">
      <c r="B23" s="36" t="s">
        <v>67</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54"/>
      <c r="BO23" s="37"/>
    </row>
    <row r="24" spans="2:67">
      <c r="B24" s="47" t="s">
        <v>68</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52"/>
      <c r="BO24" s="49"/>
    </row>
    <row r="25" spans="2:67">
      <c r="B25" s="36" t="s">
        <v>69</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54"/>
      <c r="BO25" s="37"/>
    </row>
    <row r="26" spans="2:67">
      <c r="B26" s="36" t="s">
        <v>70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54"/>
      <c r="BO26" s="37"/>
    </row>
    <row r="27" spans="2:67">
      <c r="B27" s="36" t="s">
        <v>71</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54"/>
      <c r="BO27" s="37"/>
    </row>
    <row r="28" spans="2:67">
      <c r="B28" s="36" t="s">
        <v>72</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54"/>
      <c r="BO28" s="37"/>
    </row>
    <row r="29" spans="2:67">
      <c r="B29" s="36" t="s">
        <v>73</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54"/>
      <c r="BO29" s="37"/>
    </row>
    <row r="30" spans="2:67">
      <c r="B30" s="36" t="s">
        <v>74</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54"/>
      <c r="BO30" s="37"/>
    </row>
    <row r="31" spans="2:67">
      <c r="B31" s="36" t="s">
        <v>75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54"/>
      <c r="BO31" s="37"/>
    </row>
    <row r="32" spans="2:67">
      <c r="B32" s="36" t="s">
        <v>76</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54"/>
      <c r="BO32" s="37"/>
    </row>
    <row r="33" spans="2:67">
      <c r="B33" s="36" t="s">
        <v>77</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54"/>
      <c r="BO33" s="37"/>
    </row>
    <row r="34" spans="2:67">
      <c r="B34" s="36" t="s">
        <v>78</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54"/>
      <c r="BO34" s="37"/>
    </row>
    <row r="35" spans="2:67">
      <c r="B35" s="36" t="s">
        <v>79</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54"/>
      <c r="BO35" s="37"/>
    </row>
    <row r="36" spans="2:67">
      <c r="B36" s="36" t="s">
        <v>80</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54"/>
      <c r="BO36" s="37"/>
    </row>
    <row r="37" spans="2:67">
      <c r="B37" s="36" t="s">
        <v>81</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54"/>
      <c r="BO37" s="37"/>
    </row>
    <row r="38" spans="2:67">
      <c r="B38" s="36" t="s">
        <v>82</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54"/>
      <c r="BO38" s="37"/>
    </row>
    <row r="39" spans="2:67" ht="17" thickBot="1">
      <c r="B39" s="36" t="s">
        <v>83</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54"/>
      <c r="BO39" s="37"/>
    </row>
    <row r="40" spans="2:67" ht="17" thickBot="1">
      <c r="B40" s="44" t="s">
        <v>84</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62"/>
      <c r="BO40" s="46"/>
    </row>
    <row r="41" spans="2:67">
      <c r="B41" s="36" t="s">
        <v>85</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54"/>
      <c r="BO41" s="37"/>
    </row>
    <row r="42" spans="2:67">
      <c r="B42" s="36" t="s">
        <v>86</v>
      </c>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54"/>
      <c r="BO42" s="37"/>
    </row>
    <row r="43" spans="2:67">
      <c r="B43" s="36" t="s">
        <v>72</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54"/>
      <c r="BO43" s="37"/>
    </row>
    <row r="44" spans="2:67">
      <c r="B44" s="36" t="s">
        <v>73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54"/>
      <c r="BO44" s="37"/>
    </row>
    <row r="45" spans="2:67">
      <c r="B45" s="36" t="s">
        <v>87</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54"/>
      <c r="BO45" s="37"/>
    </row>
    <row r="46" spans="2:67">
      <c r="B46" s="36" t="s">
        <v>74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54"/>
      <c r="BO46" s="37"/>
    </row>
    <row r="47" spans="2:67">
      <c r="B47" s="36" t="s">
        <v>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54"/>
      <c r="BO47" s="37"/>
    </row>
    <row r="48" spans="2:67">
      <c r="B48" s="36" t="s">
        <v>76</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54"/>
      <c r="BO48" s="37"/>
    </row>
    <row r="49" spans="2:67">
      <c r="B49" s="36" t="s">
        <v>77</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54"/>
      <c r="BO49" s="37"/>
    </row>
    <row r="50" spans="2:67">
      <c r="B50" s="36" t="s">
        <v>79</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54"/>
      <c r="BO50" s="37"/>
    </row>
    <row r="51" spans="2:67">
      <c r="B51" s="36" t="s">
        <v>88</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54"/>
      <c r="BO51" s="37"/>
    </row>
    <row r="52" spans="2:67">
      <c r="B52" s="36" t="s">
        <v>80</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54"/>
      <c r="BO52" s="37"/>
    </row>
    <row r="53" spans="2:67">
      <c r="B53" s="36" t="s">
        <v>89</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54"/>
      <c r="BO53" s="37"/>
    </row>
    <row r="54" spans="2:67">
      <c r="B54" s="36" t="s">
        <v>90</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54"/>
      <c r="BO54" s="37"/>
    </row>
    <row r="55" spans="2:67">
      <c r="B55" s="36" t="s">
        <v>91</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54"/>
      <c r="BO55" s="37"/>
    </row>
    <row r="56" spans="2:67">
      <c r="B56" s="36" t="s">
        <v>82</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54"/>
      <c r="BO56" s="37"/>
    </row>
    <row r="57" spans="2:67">
      <c r="B57" s="36" t="s">
        <v>92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54"/>
      <c r="BO57" s="37"/>
    </row>
    <row r="58" spans="2:67" ht="17" thickBot="1">
      <c r="B58" s="36" t="s">
        <v>93</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54"/>
      <c r="BO58" s="37"/>
    </row>
    <row r="59" spans="2:67" ht="17" thickBot="1">
      <c r="B59" s="44" t="s">
        <v>94</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62"/>
      <c r="BO59" s="46"/>
    </row>
    <row r="60" spans="2:67" ht="17" thickBot="1">
      <c r="B60" s="44" t="s">
        <v>50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62"/>
      <c r="BO60" s="46"/>
    </row>
    <row r="61" spans="2:67">
      <c r="B61" s="36" t="s">
        <v>95</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54"/>
      <c r="BO61" s="37"/>
    </row>
    <row r="62" spans="2:67">
      <c r="B62" s="36" t="s">
        <v>96</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54"/>
      <c r="BO62" s="37"/>
    </row>
    <row r="63" spans="2:67">
      <c r="B63" s="36" t="s">
        <v>97</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54"/>
      <c r="BO63" s="37"/>
    </row>
    <row r="64" spans="2:67">
      <c r="B64" s="36" t="s">
        <v>98</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54"/>
      <c r="BO64" s="37"/>
    </row>
    <row r="65" spans="2:67">
      <c r="B65" s="36" t="s">
        <v>99</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54"/>
      <c r="BO65" s="37"/>
    </row>
    <row r="66" spans="2:67">
      <c r="B66" s="36" t="s">
        <v>100</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54"/>
      <c r="BO66" s="37"/>
    </row>
    <row r="67" spans="2:67">
      <c r="B67" s="36" t="s">
        <v>101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54"/>
      <c r="BO67" s="37"/>
    </row>
    <row r="68" spans="2:67">
      <c r="B68" s="36" t="s">
        <v>102</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54"/>
      <c r="BO68" s="37"/>
    </row>
    <row r="69" spans="2:67">
      <c r="B69" s="36" t="s">
        <v>103</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54"/>
      <c r="BO69" s="37"/>
    </row>
    <row r="70" spans="2:67">
      <c r="B70" s="36" t="s">
        <v>104</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54"/>
      <c r="BO70" s="37"/>
    </row>
    <row r="71" spans="2:67">
      <c r="B71" s="36" t="s">
        <v>105</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54"/>
      <c r="BO71" s="37"/>
    </row>
    <row r="72" spans="2:67">
      <c r="B72" s="36" t="s">
        <v>106</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54"/>
      <c r="BO72" s="37"/>
    </row>
    <row r="73" spans="2:67" ht="17" thickBot="1">
      <c r="B73" s="36" t="s">
        <v>107</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54"/>
      <c r="BO73" s="37"/>
    </row>
    <row r="74" spans="2:67" ht="17" thickBot="1">
      <c r="B74" s="44" t="s">
        <v>108</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62"/>
      <c r="BO74" s="46"/>
    </row>
    <row r="75" spans="2:67">
      <c r="B75" s="36" t="s">
        <v>109</v>
      </c>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54"/>
      <c r="BO75" s="37"/>
    </row>
    <row r="76" spans="2:67">
      <c r="B76" s="36" t="s">
        <v>110</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54"/>
      <c r="BO76" s="37"/>
    </row>
    <row r="77" spans="2:67">
      <c r="B77" s="36" t="s">
        <v>111</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54"/>
      <c r="BO77" s="37"/>
    </row>
    <row r="78" spans="2:67">
      <c r="B78" s="36" t="s">
        <v>112</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54"/>
      <c r="BO78" s="37"/>
    </row>
    <row r="79" spans="2:67">
      <c r="B79" s="36" t="s">
        <v>113</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54"/>
      <c r="BO79" s="37"/>
    </row>
    <row r="80" spans="2:67" ht="17" thickBot="1">
      <c r="B80" s="36" t="s">
        <v>114</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54"/>
      <c r="BO80" s="37"/>
    </row>
    <row r="81" spans="2:67" ht="17" thickBot="1">
      <c r="B81" s="44" t="s">
        <v>115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62"/>
      <c r="BO81" s="46"/>
    </row>
    <row r="82" spans="2:67">
      <c r="B82" s="36" t="s">
        <v>116</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54"/>
      <c r="BO82" s="37"/>
    </row>
    <row r="83" spans="2:67">
      <c r="B83" s="36" t="s">
        <v>117</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54"/>
      <c r="BO83" s="37"/>
    </row>
    <row r="84" spans="2:67">
      <c r="B84" s="36" t="s">
        <v>118</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54"/>
      <c r="BO84" s="37"/>
    </row>
    <row r="85" spans="2:67">
      <c r="B85" s="36" t="s">
        <v>119</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54"/>
      <c r="BO85" s="37"/>
    </row>
    <row r="86" spans="2:67" ht="17" thickBot="1">
      <c r="B86" s="36" t="s">
        <v>120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54"/>
      <c r="BO86" s="37"/>
    </row>
    <row r="87" spans="2:67" ht="17" thickBot="1">
      <c r="B87" s="44" t="s">
        <v>121</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62"/>
      <c r="BO87" s="46"/>
    </row>
    <row r="88" spans="2:67">
      <c r="B88" s="36" t="s">
        <v>122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54"/>
      <c r="BO88" s="37"/>
    </row>
    <row r="89" spans="2:67">
      <c r="B89" s="36" t="s">
        <v>123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54"/>
      <c r="BO89" s="37"/>
    </row>
    <row r="90" spans="2:67">
      <c r="B90" s="36" t="s">
        <v>124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54"/>
      <c r="BO90" s="37"/>
    </row>
    <row r="91" spans="2:67" ht="17" thickBot="1">
      <c r="B91" s="36" t="s">
        <v>125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54"/>
      <c r="BO91" s="37"/>
    </row>
    <row r="92" spans="2:67" ht="17" thickBot="1">
      <c r="B92" s="44" t="s">
        <v>126</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62"/>
      <c r="BO92" s="46"/>
    </row>
    <row r="93" spans="2:67">
      <c r="B93" s="36" t="s">
        <v>127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54"/>
      <c r="BO93" s="37"/>
    </row>
    <row r="94" spans="2:67">
      <c r="B94" s="36" t="s">
        <v>128</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54"/>
      <c r="BO94" s="37"/>
    </row>
    <row r="95" spans="2:67">
      <c r="B95" s="36" t="s">
        <v>129</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54"/>
      <c r="BO95" s="37"/>
    </row>
    <row r="96" spans="2:67" ht="17" thickBot="1">
      <c r="B96" s="36" t="s">
        <v>130</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54"/>
      <c r="BO96" s="37"/>
    </row>
    <row r="97" spans="2:67" ht="17" thickBot="1">
      <c r="B97" s="44" t="s">
        <v>131</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62"/>
      <c r="BO97" s="46"/>
    </row>
    <row r="98" spans="2:67">
      <c r="B98" s="36" t="s">
        <v>132</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54"/>
      <c r="BO98" s="37"/>
    </row>
    <row r="99" spans="2:67">
      <c r="B99" s="36" t="s">
        <v>133</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54"/>
      <c r="BO99" s="37"/>
    </row>
    <row r="100" spans="2:67">
      <c r="B100" s="36" t="s">
        <v>134</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54"/>
      <c r="BO100" s="37"/>
    </row>
    <row r="101" spans="2:67" ht="17" thickBot="1">
      <c r="B101" s="38" t="s">
        <v>135</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63"/>
      <c r="BO101" s="40"/>
    </row>
  </sheetData>
  <sheetProtection sheet="1" objects="1" scenarios="1"/>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R1" activePane="topRight" state="frozen"/>
      <selection pane="topRight" activeCell="S16" sqref="S16"/>
    </sheetView>
  </sheetViews>
  <sheetFormatPr baseColWidth="10" defaultRowHeight="16"/>
  <cols>
    <col min="1" max="1" width="3.83203125" style="2" customWidth="1"/>
    <col min="2" max="2" width="13.83203125" style="2" customWidth="1"/>
    <col min="3" max="3" width="16.5" style="2" customWidth="1"/>
    <col min="4" max="4" width="27.1640625" style="2" customWidth="1"/>
    <col min="5" max="44" width="12.6640625" style="2" customWidth="1"/>
    <col min="45" max="16384" width="10.83203125" style="2"/>
  </cols>
  <sheetData>
    <row r="2" spans="2:44" ht="21">
      <c r="B2" s="22" t="s">
        <v>526</v>
      </c>
    </row>
    <row r="4" spans="2:44">
      <c r="B4" s="3" t="s">
        <v>39</v>
      </c>
      <c r="C4" s="4"/>
      <c r="D4" s="5"/>
      <c r="E4" s="9"/>
      <c r="F4" s="9"/>
    </row>
    <row r="5" spans="2:44" ht="30" customHeight="1">
      <c r="B5" s="628" t="s">
        <v>743</v>
      </c>
      <c r="C5" s="629"/>
      <c r="D5" s="630"/>
      <c r="E5" s="407"/>
      <c r="F5" s="407"/>
    </row>
    <row r="7" spans="2:44">
      <c r="B7" s="305"/>
      <c r="C7" s="4"/>
      <c r="D7" s="5" t="s">
        <v>527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8"/>
      <c r="C8" s="30"/>
      <c r="D8" s="55" t="s">
        <v>52</v>
      </c>
      <c r="E8" s="30" t="s">
        <v>528</v>
      </c>
      <c r="F8" s="58" t="s">
        <v>529</v>
      </c>
      <c r="G8" s="58" t="s">
        <v>85</v>
      </c>
      <c r="H8" s="30" t="s">
        <v>86</v>
      </c>
      <c r="I8" s="30" t="s">
        <v>75</v>
      </c>
      <c r="J8" s="30" t="s">
        <v>74</v>
      </c>
      <c r="K8" s="30" t="s">
        <v>76</v>
      </c>
      <c r="L8" s="30" t="s">
        <v>73</v>
      </c>
      <c r="M8" s="30" t="s">
        <v>72</v>
      </c>
      <c r="N8" s="30" t="s">
        <v>77</v>
      </c>
      <c r="O8" s="30" t="s">
        <v>79</v>
      </c>
      <c r="P8" s="30" t="s">
        <v>88</v>
      </c>
      <c r="Q8" s="30" t="s">
        <v>87</v>
      </c>
      <c r="R8" s="30" t="s">
        <v>80</v>
      </c>
      <c r="S8" s="30" t="s">
        <v>82</v>
      </c>
      <c r="T8" s="30" t="s">
        <v>530</v>
      </c>
      <c r="U8" s="54" t="s">
        <v>531</v>
      </c>
      <c r="V8" s="30" t="s">
        <v>95</v>
      </c>
      <c r="W8" s="30" t="s">
        <v>96</v>
      </c>
      <c r="X8" s="30" t="s">
        <v>97</v>
      </c>
      <c r="Y8" s="30" t="s">
        <v>98</v>
      </c>
      <c r="Z8" s="30" t="s">
        <v>99</v>
      </c>
      <c r="AA8" s="30" t="s">
        <v>100</v>
      </c>
      <c r="AB8" s="30" t="s">
        <v>101</v>
      </c>
      <c r="AC8" s="30" t="s">
        <v>102</v>
      </c>
      <c r="AD8" s="30" t="s">
        <v>532</v>
      </c>
      <c r="AE8" s="30" t="s">
        <v>104</v>
      </c>
      <c r="AF8" s="30" t="s">
        <v>105</v>
      </c>
      <c r="AG8" s="30" t="s">
        <v>106</v>
      </c>
      <c r="AH8" s="30" t="s">
        <v>533</v>
      </c>
      <c r="AI8" s="54" t="s">
        <v>534</v>
      </c>
      <c r="AJ8" s="30" t="s">
        <v>111</v>
      </c>
      <c r="AK8" s="30" t="s">
        <v>112</v>
      </c>
      <c r="AL8" s="30" t="s">
        <v>535</v>
      </c>
      <c r="AM8" s="54" t="s">
        <v>115</v>
      </c>
      <c r="AN8" s="30" t="s">
        <v>536</v>
      </c>
      <c r="AO8" s="30" t="s">
        <v>116</v>
      </c>
      <c r="AP8" s="30" t="s">
        <v>49</v>
      </c>
      <c r="AQ8" s="30" t="s">
        <v>119</v>
      </c>
      <c r="AR8" s="55" t="s">
        <v>537</v>
      </c>
    </row>
    <row r="9" spans="2:44">
      <c r="B9" s="58" t="s">
        <v>538</v>
      </c>
      <c r="C9" s="48" t="s">
        <v>51</v>
      </c>
      <c r="D9" s="53" t="s">
        <v>539</v>
      </c>
      <c r="E9" s="48"/>
      <c r="F9" s="59"/>
      <c r="G9" s="59"/>
      <c r="H9" s="48"/>
      <c r="I9" s="48"/>
      <c r="J9" s="48"/>
      <c r="K9" s="48"/>
      <c r="L9" s="48"/>
      <c r="M9" s="48"/>
      <c r="N9" s="48"/>
      <c r="O9" s="48"/>
      <c r="P9" s="48"/>
      <c r="Q9" s="48"/>
      <c r="R9" s="48"/>
      <c r="S9" s="48"/>
      <c r="T9" s="48"/>
      <c r="U9" s="52"/>
      <c r="V9" s="48"/>
      <c r="W9" s="48"/>
      <c r="X9" s="48"/>
      <c r="Y9" s="48"/>
      <c r="Z9" s="48"/>
      <c r="AA9" s="48"/>
      <c r="AB9" s="48"/>
      <c r="AC9" s="48"/>
      <c r="AD9" s="48"/>
      <c r="AE9" s="48"/>
      <c r="AF9" s="48"/>
      <c r="AG9" s="48"/>
      <c r="AH9" s="48"/>
      <c r="AI9" s="52"/>
      <c r="AJ9" s="48"/>
      <c r="AK9" s="48"/>
      <c r="AL9" s="48"/>
      <c r="AM9" s="52"/>
      <c r="AN9" s="48"/>
      <c r="AO9" s="48"/>
      <c r="AP9" s="48"/>
      <c r="AQ9" s="48"/>
      <c r="AR9" s="53"/>
    </row>
    <row r="10" spans="2:44">
      <c r="B10" s="58" t="s">
        <v>204</v>
      </c>
      <c r="C10" s="30" t="s">
        <v>540</v>
      </c>
      <c r="D10" s="55" t="s">
        <v>64</v>
      </c>
      <c r="E10" s="30"/>
      <c r="F10" s="58"/>
      <c r="G10" s="58"/>
      <c r="H10" s="30"/>
      <c r="I10" s="30"/>
      <c r="J10" s="30"/>
      <c r="K10" s="30"/>
      <c r="L10" s="30"/>
      <c r="M10" s="30"/>
      <c r="N10" s="30"/>
      <c r="O10" s="30"/>
      <c r="P10" s="30"/>
      <c r="Q10" s="30"/>
      <c r="R10" s="30"/>
      <c r="S10" s="30"/>
      <c r="T10" s="30"/>
      <c r="U10" s="54"/>
      <c r="V10" s="30"/>
      <c r="W10" s="30"/>
      <c r="X10" s="30"/>
      <c r="Y10" s="30"/>
      <c r="Z10" s="30"/>
      <c r="AA10" s="30"/>
      <c r="AB10" s="30"/>
      <c r="AC10" s="30"/>
      <c r="AD10" s="30"/>
      <c r="AE10" s="30"/>
      <c r="AF10" s="30"/>
      <c r="AG10" s="30"/>
      <c r="AH10" s="30"/>
      <c r="AI10" s="54"/>
      <c r="AJ10" s="30"/>
      <c r="AK10" s="30"/>
      <c r="AL10" s="30"/>
      <c r="AM10" s="54"/>
      <c r="AN10" s="30"/>
      <c r="AO10" s="30"/>
      <c r="AP10" s="30"/>
      <c r="AQ10" s="30"/>
      <c r="AR10" s="55"/>
    </row>
    <row r="11" spans="2:44">
      <c r="B11" s="58"/>
      <c r="C11" s="30"/>
      <c r="D11" s="55" t="s">
        <v>66</v>
      </c>
      <c r="E11" s="30"/>
      <c r="F11" s="58"/>
      <c r="G11" s="58"/>
      <c r="H11" s="30"/>
      <c r="I11" s="30"/>
      <c r="J11" s="30"/>
      <c r="K11" s="30"/>
      <c r="L11" s="30"/>
      <c r="M11" s="30"/>
      <c r="N11" s="30"/>
      <c r="O11" s="30"/>
      <c r="P11" s="30"/>
      <c r="Q11" s="30"/>
      <c r="R11" s="30"/>
      <c r="S11" s="30"/>
      <c r="T11" s="30"/>
      <c r="U11" s="54"/>
      <c r="V11" s="30"/>
      <c r="W11" s="30"/>
      <c r="X11" s="30"/>
      <c r="Y11" s="30"/>
      <c r="Z11" s="30"/>
      <c r="AA11" s="30"/>
      <c r="AB11" s="30"/>
      <c r="AC11" s="30"/>
      <c r="AD11" s="30"/>
      <c r="AE11" s="30"/>
      <c r="AF11" s="30"/>
      <c r="AG11" s="30"/>
      <c r="AH11" s="30"/>
      <c r="AI11" s="54"/>
      <c r="AJ11" s="30"/>
      <c r="AK11" s="30"/>
      <c r="AL11" s="30"/>
      <c r="AM11" s="54"/>
      <c r="AN11" s="30"/>
      <c r="AO11" s="30"/>
      <c r="AP11" s="30"/>
      <c r="AQ11" s="30"/>
      <c r="AR11" s="55"/>
    </row>
    <row r="12" spans="2:44">
      <c r="B12" s="58"/>
      <c r="C12" s="30"/>
      <c r="D12" s="55" t="s">
        <v>68</v>
      </c>
      <c r="E12" s="30"/>
      <c r="F12" s="58"/>
      <c r="G12" s="58"/>
      <c r="H12" s="30"/>
      <c r="I12" s="30"/>
      <c r="J12" s="30"/>
      <c r="K12" s="30"/>
      <c r="L12" s="30"/>
      <c r="M12" s="30"/>
      <c r="N12" s="30"/>
      <c r="O12" s="30"/>
      <c r="P12" s="30"/>
      <c r="Q12" s="30"/>
      <c r="R12" s="30"/>
      <c r="S12" s="30"/>
      <c r="T12" s="30"/>
      <c r="U12" s="54"/>
      <c r="V12" s="30"/>
      <c r="W12" s="30"/>
      <c r="X12" s="30"/>
      <c r="Y12" s="30"/>
      <c r="Z12" s="30"/>
      <c r="AA12" s="30"/>
      <c r="AB12" s="30"/>
      <c r="AC12" s="30"/>
      <c r="AD12" s="30"/>
      <c r="AE12" s="30"/>
      <c r="AF12" s="30"/>
      <c r="AG12" s="30"/>
      <c r="AH12" s="30"/>
      <c r="AI12" s="54"/>
      <c r="AJ12" s="30"/>
      <c r="AK12" s="30"/>
      <c r="AL12" s="30"/>
      <c r="AM12" s="54"/>
      <c r="AN12" s="30"/>
      <c r="AO12" s="30"/>
      <c r="AP12" s="30"/>
      <c r="AQ12" s="30"/>
      <c r="AR12" s="55"/>
    </row>
    <row r="13" spans="2:44">
      <c r="B13" s="58"/>
      <c r="C13" s="48"/>
      <c r="D13" s="53" t="s">
        <v>541</v>
      </c>
      <c r="E13" s="48"/>
      <c r="F13" s="59"/>
      <c r="G13" s="59"/>
      <c r="H13" s="48"/>
      <c r="I13" s="48"/>
      <c r="J13" s="48"/>
      <c r="K13" s="48"/>
      <c r="L13" s="48"/>
      <c r="M13" s="48"/>
      <c r="N13" s="48"/>
      <c r="O13" s="48"/>
      <c r="P13" s="48"/>
      <c r="Q13" s="48"/>
      <c r="R13" s="48"/>
      <c r="S13" s="48"/>
      <c r="T13" s="48"/>
      <c r="U13" s="52"/>
      <c r="V13" s="48"/>
      <c r="W13" s="48"/>
      <c r="X13" s="48"/>
      <c r="Y13" s="48"/>
      <c r="Z13" s="48"/>
      <c r="AA13" s="48"/>
      <c r="AB13" s="48"/>
      <c r="AC13" s="48"/>
      <c r="AD13" s="48"/>
      <c r="AE13" s="48"/>
      <c r="AF13" s="48"/>
      <c r="AG13" s="48"/>
      <c r="AH13" s="48"/>
      <c r="AI13" s="52"/>
      <c r="AJ13" s="48"/>
      <c r="AK13" s="48"/>
      <c r="AL13" s="48"/>
      <c r="AM13" s="52"/>
      <c r="AN13" s="48"/>
      <c r="AO13" s="48"/>
      <c r="AP13" s="48"/>
      <c r="AQ13" s="48"/>
      <c r="AR13" s="53"/>
    </row>
    <row r="14" spans="2:44">
      <c r="B14" s="58"/>
      <c r="C14" s="30" t="s">
        <v>542</v>
      </c>
      <c r="D14" s="55" t="s">
        <v>64</v>
      </c>
      <c r="E14" s="30"/>
      <c r="F14" s="58"/>
      <c r="G14" s="58"/>
      <c r="H14" s="30"/>
      <c r="I14" s="30"/>
      <c r="J14" s="30"/>
      <c r="K14" s="30"/>
      <c r="L14" s="30"/>
      <c r="M14" s="30"/>
      <c r="N14" s="30"/>
      <c r="O14" s="30"/>
      <c r="P14" s="30"/>
      <c r="Q14" s="30"/>
      <c r="R14" s="30"/>
      <c r="S14" s="30"/>
      <c r="T14" s="30"/>
      <c r="U14" s="54"/>
      <c r="V14" s="30"/>
      <c r="W14" s="30"/>
      <c r="X14" s="30"/>
      <c r="Y14" s="30"/>
      <c r="Z14" s="30"/>
      <c r="AA14" s="30"/>
      <c r="AB14" s="30"/>
      <c r="AC14" s="30"/>
      <c r="AD14" s="30"/>
      <c r="AE14" s="30"/>
      <c r="AF14" s="30"/>
      <c r="AG14" s="30"/>
      <c r="AH14" s="30"/>
      <c r="AI14" s="54"/>
      <c r="AJ14" s="30"/>
      <c r="AK14" s="30"/>
      <c r="AL14" s="30"/>
      <c r="AM14" s="54"/>
      <c r="AN14" s="30"/>
      <c r="AO14" s="30"/>
      <c r="AP14" s="30"/>
      <c r="AQ14" s="30"/>
      <c r="AR14" s="55"/>
    </row>
    <row r="15" spans="2:44">
      <c r="B15" s="58"/>
      <c r="C15" s="30"/>
      <c r="D15" s="55" t="s">
        <v>66</v>
      </c>
      <c r="E15" s="30"/>
      <c r="F15" s="58"/>
      <c r="G15" s="58"/>
      <c r="H15" s="30"/>
      <c r="I15" s="30"/>
      <c r="J15" s="30"/>
      <c r="K15" s="30"/>
      <c r="L15" s="30"/>
      <c r="M15" s="30"/>
      <c r="N15" s="30"/>
      <c r="O15" s="30"/>
      <c r="P15" s="30"/>
      <c r="Q15" s="30"/>
      <c r="R15" s="30"/>
      <c r="S15" s="30"/>
      <c r="T15" s="30"/>
      <c r="U15" s="54"/>
      <c r="V15" s="30"/>
      <c r="W15" s="30"/>
      <c r="X15" s="30"/>
      <c r="Y15" s="30"/>
      <c r="Z15" s="30"/>
      <c r="AA15" s="30"/>
      <c r="AB15" s="30"/>
      <c r="AC15" s="30"/>
      <c r="AD15" s="30"/>
      <c r="AE15" s="30"/>
      <c r="AF15" s="30"/>
      <c r="AG15" s="30"/>
      <c r="AH15" s="30"/>
      <c r="AI15" s="54"/>
      <c r="AJ15" s="30"/>
      <c r="AK15" s="30"/>
      <c r="AL15" s="30"/>
      <c r="AM15" s="54"/>
      <c r="AN15" s="30"/>
      <c r="AO15" s="30"/>
      <c r="AP15" s="30"/>
      <c r="AQ15" s="30"/>
      <c r="AR15" s="55"/>
    </row>
    <row r="16" spans="2:44">
      <c r="B16" s="58"/>
      <c r="C16" s="30"/>
      <c r="D16" s="55" t="s">
        <v>68</v>
      </c>
      <c r="E16" s="30"/>
      <c r="F16" s="58"/>
      <c r="G16" s="58"/>
      <c r="H16" s="30"/>
      <c r="I16" s="30"/>
      <c r="J16" s="30"/>
      <c r="K16" s="30"/>
      <c r="L16" s="30"/>
      <c r="M16" s="30"/>
      <c r="N16" s="30"/>
      <c r="O16" s="30"/>
      <c r="P16" s="30"/>
      <c r="Q16" s="30"/>
      <c r="R16" s="30"/>
      <c r="S16" s="30"/>
      <c r="T16" s="30"/>
      <c r="U16" s="54"/>
      <c r="V16" s="30"/>
      <c r="W16" s="30"/>
      <c r="X16" s="30"/>
      <c r="Y16" s="30"/>
      <c r="Z16" s="30"/>
      <c r="AA16" s="30"/>
      <c r="AB16" s="30"/>
      <c r="AC16" s="30"/>
      <c r="AD16" s="30"/>
      <c r="AE16" s="30"/>
      <c r="AF16" s="30"/>
      <c r="AG16" s="30"/>
      <c r="AH16" s="30"/>
      <c r="AI16" s="54"/>
      <c r="AJ16" s="30"/>
      <c r="AK16" s="30"/>
      <c r="AL16" s="30"/>
      <c r="AM16" s="54"/>
      <c r="AN16" s="30"/>
      <c r="AO16" s="30"/>
      <c r="AP16" s="30"/>
      <c r="AQ16" s="30"/>
      <c r="AR16" s="55"/>
    </row>
    <row r="17" spans="2:44">
      <c r="B17" s="59"/>
      <c r="C17" s="48"/>
      <c r="D17" s="53" t="s">
        <v>541</v>
      </c>
      <c r="E17" s="48"/>
      <c r="F17" s="59"/>
      <c r="G17" s="59"/>
      <c r="H17" s="48"/>
      <c r="I17" s="48"/>
      <c r="J17" s="48"/>
      <c r="K17" s="48"/>
      <c r="L17" s="48"/>
      <c r="M17" s="48"/>
      <c r="N17" s="48"/>
      <c r="O17" s="48"/>
      <c r="P17" s="48"/>
      <c r="Q17" s="48"/>
      <c r="R17" s="48"/>
      <c r="S17" s="48"/>
      <c r="T17" s="48"/>
      <c r="U17" s="52"/>
      <c r="V17" s="48"/>
      <c r="W17" s="48"/>
      <c r="X17" s="48"/>
      <c r="Y17" s="48"/>
      <c r="Z17" s="48"/>
      <c r="AA17" s="48"/>
      <c r="AB17" s="48"/>
      <c r="AC17" s="48"/>
      <c r="AD17" s="48"/>
      <c r="AE17" s="48"/>
      <c r="AF17" s="48"/>
      <c r="AG17" s="48"/>
      <c r="AH17" s="48"/>
      <c r="AI17" s="52"/>
      <c r="AJ17" s="48"/>
      <c r="AK17" s="48"/>
      <c r="AL17" s="48"/>
      <c r="AM17" s="52"/>
      <c r="AN17" s="48"/>
      <c r="AO17" s="48"/>
      <c r="AP17" s="48"/>
      <c r="AQ17" s="48"/>
      <c r="AR17" s="53"/>
    </row>
  </sheetData>
  <sheetProtection sheet="1" objects="1" scenarios="1"/>
  <mergeCells count="1">
    <mergeCell ref="B5:D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3</vt:i4>
      </vt:variant>
    </vt:vector>
  </HeadingPairs>
  <TitlesOfParts>
    <vt:vector size="31"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Oil aggregation CHP</vt:lpstr>
      <vt:lpstr>Fuel aggregation matrix</vt:lpstr>
      <vt:lpstr>csv_corrected_energy_balance_2</vt:lpstr>
      <vt:lpstr>csv_central_producers</vt:lpstr>
      <vt:lpstr>csv_energy_hydrogen_solar_pv_ps</vt:lpstr>
      <vt:lpstr>csv_energy_mixer_for_gas_cs</vt:lpstr>
      <vt:lpstr>base_year</vt:lpstr>
      <vt:lpstr>country</vt:lpstr>
      <vt:lpstr>kWh_MJ_conversion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Michiel den Haan</cp:lastModifiedBy>
  <cp:lastPrinted>2013-07-16T11:10:02Z</cp:lastPrinted>
  <dcterms:created xsi:type="dcterms:W3CDTF">2013-06-19T08:12:31Z</dcterms:created>
  <dcterms:modified xsi:type="dcterms:W3CDTF">2019-12-19T10:47:31Z</dcterms:modified>
</cp:coreProperties>
</file>