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2"/>
  <workbookPr showInkAnnotation="0" codeName="ThisWorkbook" autoCompressPictures="0"/>
  <mc:AlternateContent xmlns:mc="http://schemas.openxmlformats.org/markup-compatibility/2006">
    <mc:Choice Requires="x15">
      <x15ac:absPath xmlns:x15ac="http://schemas.microsoft.com/office/spreadsheetml/2010/11/ac" url="/Users/kyradehaan/github/etdataset/nodes_source_analyses/energy/energy/"/>
    </mc:Choice>
  </mc:AlternateContent>
  <xr:revisionPtr revIDLastSave="0" documentId="13_ncr:1_{7EBB4DF1-6195-8344-8FD8-06034B96FB95}" xr6:coauthVersionLast="47" xr6:coauthVersionMax="47" xr10:uidLastSave="{00000000-0000-0000-0000-000000000000}"/>
  <bookViews>
    <workbookView xWindow="-5740" yWindow="-21600" windowWidth="38400" windowHeight="216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3" i="12" l="1"/>
  <c r="E10" i="13"/>
  <c r="I25" i="12"/>
  <c r="I35" i="12" l="1"/>
  <c r="I20" i="12" l="1"/>
  <c r="I21" i="12"/>
  <c r="I19" i="12"/>
  <c r="E20" i="12"/>
  <c r="E13" i="16"/>
  <c r="E12" i="16" s="1"/>
  <c r="E21" i="13"/>
  <c r="E14" i="16"/>
  <c r="E16" i="13" l="1"/>
  <c r="E21" i="12" s="1"/>
  <c r="E16" i="16"/>
  <c r="E17" i="13" s="1"/>
  <c r="E25" i="12" s="1"/>
  <c r="E9" i="13"/>
  <c r="E14" i="12" s="1"/>
  <c r="E10" i="12" l="1"/>
  <c r="E35" i="12" l="1"/>
  <c r="E34" i="12"/>
  <c r="E19" i="12"/>
  <c r="E15" i="12"/>
  <c r="E13" i="12"/>
  <c r="E12" i="12"/>
  <c r="E31" i="12" s="1"/>
  <c r="E11" i="12"/>
</calcChain>
</file>

<file path=xl/sharedStrings.xml><?xml version="1.0" encoding="utf-8"?>
<sst xmlns="http://schemas.openxmlformats.org/spreadsheetml/2006/main" count="198" uniqueCount="130">
  <si>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</si>
  <si>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</si>
  <si>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</si>
  <si>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</si>
  <si>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</si>
  <si>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</si>
  <si>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</si>
  <si>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</si>
  <si>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</si>
  <si>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</si>
  <si>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</si>
  <si>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</si>
  <si>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</si>
  <si>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</si>
  <si>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</si>
  <si>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</si>
  <si>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</si>
  <si>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</si>
  <si>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</si>
  <si>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</si>
  <si>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</si>
  <si>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</si>
  <si>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</si>
  <si>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</si>
  <si>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</si>
  <si>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</si>
  <si>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</si>
  <si>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</si>
  <si>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</si>
  <si>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</si>
  <si>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</si>
  <si>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</si>
  <si>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</si>
  <si>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</si>
  <si>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</si>
  <si>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</si>
  <si>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</si>
  <si>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</si>
  <si>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</si>
  <si>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</si>
  <si>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</si>
  <si>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</si>
  <si>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</si>
  <si>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</si>
  <si>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</si>
  <si>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</si>
  <si>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</si>
  <si>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</si>
  <si>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</si>
  <si>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</si>
  <si>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</si>
  <si>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</si>
  <si>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</si>
  <si>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</si>
  <si>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</si>
  <si>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</si>
  <si>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</si>
  <si>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</si>
  <si>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</si>
  <si>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</si>
  <si>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</si>
  <si>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</si>
  <si>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</si>
  <si>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</si>
  <si>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</si>
  <si>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</si>
  <si>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</si>
  <si>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</si>
  <si>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</si>
  <si>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</si>
  <si>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</si>
  <si>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</si>
  <si>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</si>
  <si>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</si>
  <si>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</si>
  <si>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</si>
  <si>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</si>
  <si>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</si>
  <si>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</si>
  <si>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</si>
  <si>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</si>
  <si>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</si>
  <si>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</si>
  <si>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</si>
  <si>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</si>
  <si>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</si>
  <si>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</si>
  <si>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</si>
  <si>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</si>
  <si>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</si>
  <si>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</si>
  <si>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</si>
  <si>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</si>
  <si>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</si>
  <si>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max_consumption_price</t>
  </si>
  <si>
    <t>marginal_costs</t>
  </si>
  <si>
    <t>euro/MWh</t>
  </si>
  <si>
    <t>Quintel assumption</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</si>
  <si>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</si>
  <si>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</si>
  <si>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</si>
  <si>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</si>
  <si>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</si>
  <si>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</si>
  <si>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</si>
  <si>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</si>
  <si>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</si>
  <si>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</si>
  <si>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</si>
  <si>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</si>
  <si>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</si>
  <si>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</si>
  <si>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</si>
  <si>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</si>
  <si>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</si>
  <si>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</si>
  <si>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</si>
  <si>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</si>
  <si>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</si>
  <si>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</si>
  <si>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</si>
  <si>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</si>
  <si>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euro/MW</t>
  </si>
  <si>
    <t>Quintel assumption: https://docs.energytransitionmodel.com/main/cost-wacc</t>
  </si>
  <si>
    <t>Quintel assumption: CCS not applicable for this plant</t>
  </si>
  <si>
    <t>OPEX</t>
  </si>
  <si>
    <t>% of CAPEX</t>
  </si>
  <si>
    <t>energy_flexibility_mv_batteries_electricity.ad</t>
  </si>
  <si>
    <t>Quintel assumption: output capacity is the same as input capacity</t>
  </si>
  <si>
    <t>Kyra de Haan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</si>
</sst>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9" fontId="31" fillId="0" borderId="0" applyFont="0" applyFill="0" applyBorder="0" applyAlignment="0" applyProtection="0"/>
  </cellStyleXfs>
  <cellXfs count="166">
    <xf numFmtId="0" fontId="0" fillId="0" borderId="0" xfId="0"/>
    <xf numFmtId="0" fontId="21" fillId="3" borderId="7" xfId="0" applyFont="1" applyFill="1" applyBorder="1"/>
    <xf numFmtId="0" fontId="22" fillId="3" borderId="17"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xf numFmtId="0" fontId="20" fillId="2" borderId="0" xfId="0" applyFont="1" applyFill="1" applyAlignment="1">
      <alignment vertical="center"/>
    </xf>
    <xf numFmtId="1" fontId="20" fillId="2" borderId="0" xfId="0" applyNumberFormat="1" applyFont="1" applyFill="1" applyAlignment="1">
      <alignment vertical="center"/>
    </xf>
    <xf numFmtId="2" fontId="20" fillId="2" borderId="0" xfId="0" applyNumberFormat="1" applyFont="1" applyFill="1" applyAlignment="1">
      <alignment horizontal="right" vertical="center"/>
    </xf>
    <xf numFmtId="0" fontId="20" fillId="0" borderId="0" xfId="0" applyFont="1" applyAlignment="1">
      <alignment horizontal="left" vertical="center"/>
    </xf>
    <xf numFmtId="0" fontId="20" fillId="2" borderId="0" xfId="0" applyFont="1" applyFill="1"/>
    <xf numFmtId="0" fontId="17" fillId="2" borderId="0" xfId="0" applyFont="1" applyFill="1"/>
    <xf numFmtId="0" fontId="20" fillId="2" borderId="6" xfId="0" applyFont="1" applyFill="1" applyBorder="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xf numFmtId="0" fontId="17" fillId="2" borderId="7" xfId="0" applyFont="1" applyFill="1" applyBorder="1"/>
    <xf numFmtId="0" fontId="20" fillId="2" borderId="0" xfId="0" applyFont="1" applyFill="1" applyAlignment="1">
      <alignment horizontal="left" vertical="center"/>
    </xf>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xf numFmtId="49" fontId="27" fillId="2" borderId="0" xfId="0" applyNumberFormat="1" applyFont="1" applyFill="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20" fillId="2" borderId="9" xfId="0" applyNumberFormat="1" applyFont="1" applyFill="1" applyBorder="1" applyAlignment="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Font="1" applyFill="1" applyAlignment="1">
      <alignment horizontal="left" vertical="center"/>
    </xf>
    <xf numFmtId="1" fontId="15" fillId="2" borderId="0" xfId="0" applyNumberFormat="1" applyFont="1" applyFill="1" applyAlignment="1">
      <alignment vertical="center"/>
    </xf>
    <xf numFmtId="165" fontId="15" fillId="2" borderId="0" xfId="0" applyNumberFormat="1" applyFont="1" applyFill="1" applyAlignment="1">
      <alignment vertical="center"/>
    </xf>
    <xf numFmtId="2" fontId="15" fillId="2" borderId="0" xfId="0" applyNumberFormat="1" applyFont="1" applyFill="1" applyAlignment="1">
      <alignment horizontal="right" vertical="center"/>
    </xf>
    <xf numFmtId="10" fontId="15" fillId="2" borderId="0" xfId="0" applyNumberFormat="1" applyFont="1" applyFill="1" applyAlignment="1">
      <alignment horizontal="left" vertical="center" indent="2"/>
    </xf>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xf numFmtId="0" fontId="29" fillId="2" borderId="0" xfId="0" applyFont="1" applyFill="1"/>
    <xf numFmtId="0" fontId="14" fillId="2" borderId="18" xfId="0" applyFont="1" applyFill="1" applyBorder="1"/>
    <xf numFmtId="0" fontId="14" fillId="4" borderId="0" xfId="0" applyFont="1" applyFill="1"/>
    <xf numFmtId="0" fontId="14" fillId="5" borderId="0" xfId="0" applyFont="1" applyFill="1"/>
    <xf numFmtId="0" fontId="14" fillId="6" borderId="0" xfId="0" applyFont="1" applyFill="1"/>
    <xf numFmtId="0" fontId="14" fillId="7" borderId="0" xfId="0" applyFont="1" applyFill="1"/>
    <xf numFmtId="0" fontId="14" fillId="2" borderId="7" xfId="0" applyFont="1" applyFill="1" applyBorder="1"/>
    <xf numFmtId="0" fontId="14" fillId="8" borderId="0" xfId="0" applyFont="1" applyFill="1"/>
    <xf numFmtId="0" fontId="14" fillId="9" borderId="0" xfId="0" applyFont="1" applyFill="1"/>
    <xf numFmtId="0" fontId="14" fillId="10" borderId="0" xfId="0" applyFont="1" applyFill="1"/>
    <xf numFmtId="0" fontId="14" fillId="11" borderId="0" xfId="0" applyFont="1" applyFill="1"/>
    <xf numFmtId="1" fontId="20" fillId="2" borderId="0" xfId="0" applyNumberFormat="1" applyFont="1" applyFill="1" applyAlignment="1">
      <alignment horizontal="left" vertical="center"/>
    </xf>
    <xf numFmtId="0" fontId="20" fillId="2" borderId="9" xfId="0" applyFont="1" applyFill="1" applyBorder="1" applyAlignment="1">
      <alignment vertical="center"/>
    </xf>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15" fillId="2" borderId="15" xfId="0" applyFont="1" applyFill="1" applyBorder="1"/>
    <xf numFmtId="0" fontId="20" fillId="2" borderId="5" xfId="0" applyFont="1" applyFill="1" applyBorder="1"/>
    <xf numFmtId="0" fontId="15" fillId="2"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6" fillId="2" borderId="0" xfId="0" applyFont="1" applyFill="1" applyAlignment="1">
      <alignment vertical="center"/>
    </xf>
    <xf numFmtId="0" fontId="16" fillId="2" borderId="3" xfId="0" applyFont="1" applyFill="1" applyBorder="1" applyAlignment="1">
      <alignment vertical="center"/>
    </xf>
    <xf numFmtId="0" fontId="20" fillId="2" borderId="4" xfId="0" applyFont="1" applyFill="1" applyBorder="1" applyAlignment="1">
      <alignment vertical="center"/>
    </xf>
    <xf numFmtId="0" fontId="16" fillId="2" borderId="15" xfId="0" applyFont="1" applyFill="1" applyBorder="1" applyAlignment="1">
      <alignment vertical="center"/>
    </xf>
    <xf numFmtId="0" fontId="20" fillId="2" borderId="16" xfId="0" applyFont="1" applyFill="1" applyBorder="1" applyAlignment="1">
      <alignment vertical="center"/>
    </xf>
    <xf numFmtId="0" fontId="22" fillId="2" borderId="9" xfId="0" applyFont="1" applyFill="1" applyBorder="1" applyAlignment="1">
      <alignment vertical="center"/>
    </xf>
    <xf numFmtId="0" fontId="25" fillId="2" borderId="19" xfId="0" applyFont="1" applyFill="1" applyBorder="1" applyAlignment="1">
      <alignment vertical="center"/>
    </xf>
    <xf numFmtId="0" fontId="25" fillId="2" borderId="0" xfId="0" applyFont="1" applyFill="1" applyAlignment="1">
      <alignment vertical="center"/>
    </xf>
    <xf numFmtId="0" fontId="20" fillId="2" borderId="6" xfId="0" applyFont="1" applyFill="1" applyBorder="1" applyAlignment="1">
      <alignment vertical="center"/>
    </xf>
    <xf numFmtId="0" fontId="22" fillId="3" borderId="0" xfId="0" applyFont="1" applyFill="1" applyAlignment="1">
      <alignment vertical="center"/>
    </xf>
    <xf numFmtId="0" fontId="25" fillId="2" borderId="5" xfId="0" applyFont="1" applyFill="1" applyBorder="1" applyAlignment="1">
      <alignment vertical="center"/>
    </xf>
    <xf numFmtId="0" fontId="16" fillId="2" borderId="6" xfId="0" applyFont="1" applyFill="1" applyBorder="1" applyAlignment="1">
      <alignment vertical="center"/>
    </xf>
    <xf numFmtId="0" fontId="16" fillId="2" borderId="5" xfId="0" applyFont="1" applyFill="1" applyBorder="1" applyAlignment="1">
      <alignment vertical="center"/>
    </xf>
    <xf numFmtId="0" fontId="15" fillId="2" borderId="0" xfId="0" applyFont="1" applyFill="1" applyAlignment="1">
      <alignment vertical="center"/>
    </xf>
    <xf numFmtId="0" fontId="21" fillId="2" borderId="0" xfId="0" applyFont="1" applyFill="1" applyAlignment="1">
      <alignment vertical="center"/>
    </xf>
    <xf numFmtId="2" fontId="16" fillId="2" borderId="0" xfId="0" applyNumberFormat="1" applyFont="1" applyFill="1" applyAlignment="1">
      <alignment vertical="center"/>
    </xf>
    <xf numFmtId="164" fontId="16" fillId="2" borderId="0" xfId="0" applyNumberFormat="1" applyFont="1" applyFill="1" applyAlignment="1">
      <alignment vertical="center"/>
    </xf>
    <xf numFmtId="0" fontId="16" fillId="2" borderId="10" xfId="0" applyFont="1" applyFill="1" applyBorder="1" applyAlignment="1">
      <alignment vertical="center"/>
    </xf>
    <xf numFmtId="0" fontId="16" fillId="2" borderId="11" xfId="0" applyFont="1" applyFill="1" applyBorder="1" applyAlignment="1">
      <alignment vertical="center"/>
    </xf>
    <xf numFmtId="0" fontId="16" fillId="2" borderId="12" xfId="0" applyFont="1" applyFill="1" applyBorder="1" applyAlignment="1">
      <alignment vertical="center"/>
    </xf>
    <xf numFmtId="0" fontId="12" fillId="0" borderId="0" xfId="0" applyFont="1" applyAlignment="1">
      <alignment vertical="center"/>
    </xf>
    <xf numFmtId="2" fontId="16" fillId="0" borderId="18" xfId="0" applyNumberFormat="1" applyFont="1" applyBorder="1" applyAlignment="1">
      <alignment vertical="center"/>
    </xf>
    <xf numFmtId="0" fontId="16" fillId="0" borderId="0" xfId="0" applyFont="1" applyAlignment="1">
      <alignment vertical="center"/>
    </xf>
    <xf numFmtId="0" fontId="20" fillId="0" borderId="0" xfId="0" applyFont="1" applyAlignment="1">
      <alignment vertical="center"/>
    </xf>
    <xf numFmtId="0" fontId="21" fillId="0" borderId="0" xfId="0" applyFont="1" applyAlignment="1">
      <alignment vertical="center"/>
    </xf>
    <xf numFmtId="164" fontId="16" fillId="0" borderId="18" xfId="0" applyNumberFormat="1" applyFont="1" applyBorder="1" applyAlignment="1">
      <alignment vertical="center"/>
    </xf>
    <xf numFmtId="0" fontId="13" fillId="0" borderId="0" xfId="0" applyFont="1" applyAlignment="1">
      <alignment vertical="center"/>
    </xf>
    <xf numFmtId="164" fontId="16" fillId="0" borderId="21" xfId="0" applyNumberFormat="1" applyFont="1" applyBorder="1" applyAlignment="1">
      <alignment vertical="center"/>
    </xf>
    <xf numFmtId="164" fontId="16" fillId="0" borderId="20" xfId="0" applyNumberFormat="1" applyFont="1" applyBorder="1" applyAlignment="1">
      <alignment vertical="center"/>
    </xf>
    <xf numFmtId="0" fontId="11" fillId="2" borderId="0" xfId="0" applyFont="1" applyFill="1"/>
    <xf numFmtId="2" fontId="11"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15" xfId="0" applyFont="1" applyFill="1" applyBorder="1"/>
    <xf numFmtId="0" fontId="20" fillId="2" borderId="16" xfId="0" applyFont="1" applyFill="1" applyBorder="1"/>
    <xf numFmtId="0" fontId="20" fillId="2" borderId="9" xfId="0" applyFont="1" applyFill="1" applyBorder="1"/>
    <xf numFmtId="2" fontId="20" fillId="2" borderId="9" xfId="0" applyNumberFormat="1" applyFont="1" applyFill="1" applyBorder="1"/>
    <xf numFmtId="0" fontId="20" fillId="2" borderId="19" xfId="0" applyFont="1" applyFill="1" applyBorder="1"/>
    <xf numFmtId="2" fontId="20" fillId="2" borderId="0" xfId="0" applyNumberFormat="1" applyFont="1" applyFill="1"/>
    <xf numFmtId="0" fontId="11" fillId="2" borderId="5" xfId="0" applyFont="1" applyFill="1" applyBorder="1"/>
    <xf numFmtId="0" fontId="11" fillId="2" borderId="6" xfId="0" applyFont="1" applyFill="1" applyBorder="1"/>
    <xf numFmtId="164" fontId="11" fillId="2" borderId="0" xfId="0" applyNumberFormat="1" applyFont="1" applyFill="1"/>
    <xf numFmtId="14" fontId="26" fillId="2" borderId="0" xfId="0" applyNumberFormat="1" applyFont="1" applyFill="1"/>
    <xf numFmtId="0" fontId="11" fillId="0" borderId="0" xfId="0" applyFont="1" applyAlignment="1">
      <alignment horizontal="left" vertical="center"/>
    </xf>
    <xf numFmtId="165" fontId="11" fillId="0" borderId="0" xfId="0" applyNumberFormat="1" applyFont="1" applyAlignment="1">
      <alignment vertical="center"/>
    </xf>
    <xf numFmtId="166" fontId="16" fillId="0" borderId="18" xfId="0" applyNumberFormat="1" applyFont="1" applyBorder="1" applyAlignment="1">
      <alignment vertical="center"/>
    </xf>
    <xf numFmtId="0" fontId="10" fillId="2" borderId="0" xfId="0" applyFont="1" applyFill="1"/>
    <xf numFmtId="0" fontId="10" fillId="5" borderId="0" xfId="0" quotePrefix="1" applyFont="1" applyFill="1"/>
    <xf numFmtId="0" fontId="9" fillId="0" borderId="0" xfId="0" applyFont="1" applyAlignment="1">
      <alignment vertical="center"/>
    </xf>
    <xf numFmtId="0" fontId="8" fillId="2" borderId="0" xfId="0" applyFont="1" applyFill="1"/>
    <xf numFmtId="0" fontId="8" fillId="2" borderId="5" xfId="0" applyFont="1" applyFill="1" applyBorder="1"/>
    <xf numFmtId="0" fontId="7" fillId="2" borderId="18" xfId="0" applyFont="1" applyFill="1" applyBorder="1" applyAlignment="1">
      <alignment vertical="center"/>
    </xf>
    <xf numFmtId="0" fontId="30" fillId="2" borderId="0" xfId="0" applyFont="1" applyFill="1"/>
    <xf numFmtId="17" fontId="26" fillId="2" borderId="0" xfId="0" applyNumberFormat="1" applyFont="1" applyFill="1"/>
    <xf numFmtId="0" fontId="6" fillId="0" borderId="0" xfId="0" applyFont="1" applyAlignment="1">
      <alignment horizontal="left" vertical="center"/>
    </xf>
    <xf numFmtId="165" fontId="6" fillId="0" borderId="0" xfId="0" applyNumberFormat="1" applyFont="1" applyAlignment="1">
      <alignment vertical="center"/>
    </xf>
    <xf numFmtId="1" fontId="15" fillId="2" borderId="18" xfId="0" applyNumberFormat="1" applyFont="1" applyFill="1" applyBorder="1" applyAlignment="1">
      <alignment vertical="center"/>
    </xf>
    <xf numFmtId="1" fontId="15" fillId="2" borderId="18" xfId="0" applyNumberFormat="1" applyFont="1" applyFill="1" applyBorder="1"/>
    <xf numFmtId="1" fontId="15" fillId="2" borderId="0" xfId="0" applyNumberFormat="1" applyFont="1" applyFill="1" applyAlignment="1">
      <alignment horizontal="right" vertical="center"/>
    </xf>
    <xf numFmtId="1" fontId="20" fillId="2" borderId="0" xfId="0" applyNumberFormat="1" applyFont="1" applyFill="1" applyAlignment="1">
      <alignment horizontal="right" vertical="center"/>
    </xf>
    <xf numFmtId="165" fontId="15" fillId="2" borderId="18" xfId="0" applyNumberFormat="1" applyFont="1" applyFill="1" applyBorder="1" applyAlignment="1">
      <alignment horizontal="right" vertical="center"/>
    </xf>
    <xf numFmtId="0" fontId="28" fillId="12" borderId="18" xfId="0" applyFont="1" applyFill="1" applyBorder="1"/>
    <xf numFmtId="49" fontId="18" fillId="2" borderId="0" xfId="274" applyNumberFormat="1" applyFill="1"/>
    <xf numFmtId="0" fontId="5" fillId="2" borderId="0" xfId="0" applyFont="1" applyFill="1"/>
    <xf numFmtId="0" fontId="5" fillId="2" borderId="5" xfId="0" applyFont="1" applyFill="1" applyBorder="1"/>
    <xf numFmtId="2" fontId="15" fillId="2" borderId="18" xfId="0" applyNumberFormat="1" applyFont="1" applyFill="1" applyBorder="1" applyAlignment="1">
      <alignment vertical="center"/>
    </xf>
    <xf numFmtId="0" fontId="5" fillId="0" borderId="0" xfId="0" applyFont="1" applyAlignment="1">
      <alignment vertical="center"/>
    </xf>
    <xf numFmtId="0" fontId="5" fillId="2" borderId="18" xfId="0" applyFont="1" applyFill="1" applyBorder="1" applyAlignment="1">
      <alignment vertical="center"/>
    </xf>
    <xf numFmtId="0" fontId="4" fillId="2" borderId="18" xfId="0" applyFont="1" applyFill="1" applyBorder="1" applyAlignment="1">
      <alignment vertical="center"/>
    </xf>
    <xf numFmtId="0" fontId="3" fillId="2" borderId="0" xfId="0" applyFont="1" applyFill="1"/>
    <xf numFmtId="0" fontId="3" fillId="2" borderId="0" xfId="0" quotePrefix="1" applyFont="1" applyFill="1" applyAlignment="1">
      <alignment horizontal="right"/>
    </xf>
    <xf numFmtId="0" fontId="26" fillId="2" borderId="0" xfId="0" applyFont="1" applyFill="1" applyAlignment="1">
      <alignment horizontal="right"/>
    </xf>
    <xf numFmtId="0" fontId="3" fillId="0" borderId="0" xfId="0" applyFont="1" applyAlignment="1">
      <alignment horizontal="left" vertical="center"/>
    </xf>
    <xf numFmtId="164" fontId="3" fillId="2" borderId="18" xfId="0" applyNumberFormat="1" applyFont="1" applyFill="1" applyBorder="1" applyAlignment="1">
      <alignment horizontal="right" vertical="center"/>
    </xf>
    <xf numFmtId="2" fontId="3" fillId="2" borderId="0" xfId="0" applyNumberFormat="1" applyFont="1" applyFill="1" applyAlignment="1">
      <alignment horizontal="right" vertical="center"/>
    </xf>
    <xf numFmtId="0" fontId="3" fillId="0" borderId="0" xfId="0" applyFont="1"/>
    <xf numFmtId="165" fontId="3" fillId="0" borderId="0" xfId="0" applyNumberFormat="1" applyFont="1" applyAlignment="1">
      <alignment vertical="center"/>
    </xf>
    <xf numFmtId="0" fontId="3" fillId="2" borderId="18" xfId="0" applyFont="1" applyFill="1" applyBorder="1" applyAlignment="1">
      <alignment vertical="center"/>
    </xf>
    <xf numFmtId="0" fontId="21" fillId="3" borderId="13" xfId="0" applyFont="1" applyFill="1" applyBorder="1"/>
    <xf numFmtId="0" fontId="3" fillId="0" borderId="0" xfId="0" applyFont="1" applyAlignment="1">
      <alignment vertical="center"/>
    </xf>
    <xf numFmtId="0" fontId="28" fillId="12" borderId="18" xfId="0" applyFont="1" applyFill="1" applyBorder="1" applyAlignment="1">
      <alignment vertical="center"/>
    </xf>
    <xf numFmtId="9" fontId="3" fillId="2" borderId="0" xfId="275" applyFont="1" applyFill="1"/>
    <xf numFmtId="0" fontId="2" fillId="0" borderId="0" xfId="0" applyFont="1" applyAlignment="1">
      <alignment horizontal="left" vertical="center"/>
    </xf>
    <xf numFmtId="0" fontId="28" fillId="3" borderId="17"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8" fillId="3" borderId="13"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28" fillId="3" borderId="0" xfId="0" applyFont="1" applyFill="1" applyAlignment="1">
      <alignment horizontal="left" vertical="center" wrapText="1"/>
    </xf>
    <xf numFmtId="0" fontId="28" fillId="3" borderId="8" xfId="0" applyFont="1" applyFill="1" applyBorder="1" applyAlignment="1">
      <alignment horizontal="left" vertical="center" wrapText="1"/>
    </xf>
    <xf numFmtId="0" fontId="28" fillId="3" borderId="1" xfId="0" applyFont="1" applyFill="1" applyBorder="1" applyAlignment="1">
      <alignment horizontal="left" vertical="center" wrapText="1"/>
    </xf>
    <xf numFmtId="0" fontId="28" fillId="3" borderId="9" xfId="0" applyFont="1" applyFill="1" applyBorder="1" applyAlignment="1">
      <alignment horizontal="left" vertical="center" wrapText="1"/>
    </xf>
    <xf numFmtId="0" fontId="28"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6" sqref="C6"/>
    </sheetView>
  </sheetViews>
  <sheetFormatPr baseColWidth="10" defaultColWidth="10.7109375" defaultRowHeight="16"/>
  <cols>
    <col min="1" max="1" width="3.42578125" style="19" customWidth="1"/>
    <col min="2" max="2" width="9.140625" style="13" customWidth="1"/>
    <col min="3" max="3" width="48.7109375" style="13" customWidth="1"/>
    <col min="4" max="4" width="2.140625" style="13" customWidth="1"/>
    <col min="5" max="16384" width="10.7109375" style="13"/>
  </cols>
  <sheetData>
    <row r="1" spans="1:4" s="17" customFormat="1">
      <c r="A1" s="15"/>
      <c r="B1" s="16"/>
      <c r="C1" s="16"/>
    </row>
    <row r="2" spans="1:4" ht="21">
      <c r="A2" s="1"/>
      <c r="B2" s="18" t="s">
        <v>11</v>
      </c>
      <c r="C2" s="18"/>
    </row>
    <row r="3" spans="1:4">
      <c r="A3" s="1"/>
      <c r="B3" s="7"/>
      <c r="C3" s="7"/>
    </row>
    <row r="4" spans="1:4">
      <c r="A4" s="1"/>
      <c r="B4" s="2" t="s">
        <v>12</v>
      </c>
      <c r="C4" s="152" t="s">
        <v>127</v>
      </c>
    </row>
    <row r="5" spans="1:4">
      <c r="A5" s="1"/>
      <c r="B5" s="3" t="s">
        <v>37</v>
      </c>
      <c r="C5" s="4" t="s">
        <v>129</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7"/>
  <sheetViews>
    <sheetView tabSelected="1" zoomScale="131" workbookViewId="0">
      <selection activeCell="I14" sqref="I14"/>
    </sheetView>
  </sheetViews>
  <sheetFormatPr baseColWidth="10" defaultColWidth="10.7109375" defaultRowHeight="16" customHeight="1"/>
  <cols>
    <col min="1" max="1" width="3.28515625" style="73" customWidth="1"/>
    <col min="2" max="2" width="3.7109375" style="73" customWidth="1"/>
    <col min="3" max="3" width="46" style="73" customWidth="1"/>
    <col min="4" max="4" width="12.7109375" style="73" customWidth="1"/>
    <col min="5" max="5" width="17.42578125" style="73" customWidth="1"/>
    <col min="6" max="6" width="4.42578125" style="73" customWidth="1"/>
    <col min="7" max="7" width="45" style="73" customWidth="1"/>
    <col min="8" max="8" width="5.140625" style="73" customWidth="1"/>
    <col min="9" max="9" width="46.140625" style="73" customWidth="1"/>
    <col min="10" max="10" width="5.42578125" style="73" customWidth="1"/>
    <col min="11" max="16384" width="10.7109375" style="73"/>
  </cols>
  <sheetData>
    <row r="2" spans="2:10" ht="16" customHeight="1">
      <c r="B2" s="157" t="s">
        <v>72</v>
      </c>
      <c r="C2" s="158"/>
      <c r="D2" s="158"/>
      <c r="E2" s="159"/>
    </row>
    <row r="3" spans="2:10" ht="16" customHeight="1">
      <c r="B3" s="160"/>
      <c r="C3" s="161"/>
      <c r="D3" s="161"/>
      <c r="E3" s="162"/>
    </row>
    <row r="4" spans="2:10" ht="32" customHeight="1">
      <c r="B4" s="163"/>
      <c r="C4" s="164"/>
      <c r="D4" s="164"/>
      <c r="E4" s="165"/>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25"/>
      <c r="J10" s="83"/>
    </row>
    <row r="11" spans="2:10" s="80" customFormat="1" ht="16" customHeight="1" thickBot="1">
      <c r="B11" s="81"/>
      <c r="C11" s="93" t="s">
        <v>63</v>
      </c>
      <c r="D11" s="97" t="s">
        <v>36</v>
      </c>
      <c r="E11" s="119">
        <f>'Research data'!E7</f>
        <v>0</v>
      </c>
      <c r="F11" s="95"/>
      <c r="G11" s="96"/>
      <c r="I11" s="125"/>
      <c r="J11" s="83"/>
    </row>
    <row r="12" spans="2:10" s="80" customFormat="1" ht="16" customHeight="1" thickBot="1">
      <c r="B12" s="81"/>
      <c r="C12" s="122" t="s">
        <v>71</v>
      </c>
      <c r="D12" s="97" t="s">
        <v>3</v>
      </c>
      <c r="E12" s="94">
        <f>'Research data'!E11</f>
        <v>0.85</v>
      </c>
      <c r="F12" s="95"/>
      <c r="G12" s="140" t="s">
        <v>93</v>
      </c>
      <c r="I12" s="125"/>
      <c r="J12" s="83"/>
    </row>
    <row r="13" spans="2:10" s="80" customFormat="1" ht="16" customHeight="1" thickBot="1">
      <c r="B13" s="81"/>
      <c r="C13" s="93" t="s">
        <v>23</v>
      </c>
      <c r="D13" s="97" t="s">
        <v>36</v>
      </c>
      <c r="E13" s="119">
        <f>'Research data'!E10</f>
        <v>80</v>
      </c>
      <c r="F13" s="95"/>
      <c r="G13" s="96"/>
      <c r="I13" s="151" t="str">
        <f>'Research data'!I10</f>
        <v>Quintel assumption: output capacity is the same as input capacity</v>
      </c>
      <c r="J13" s="83"/>
    </row>
    <row r="14" spans="2:10" s="80" customFormat="1" ht="16" customHeight="1" thickBot="1">
      <c r="B14" s="81"/>
      <c r="C14" s="140" t="s">
        <v>92</v>
      </c>
      <c r="D14" s="97" t="s">
        <v>36</v>
      </c>
      <c r="E14" s="119">
        <f>'Research data'!E9</f>
        <v>80</v>
      </c>
      <c r="F14" s="95"/>
      <c r="G14" s="96"/>
      <c r="I14" s="141" t="s">
        <v>86</v>
      </c>
      <c r="J14" s="83"/>
    </row>
    <row r="15" spans="2:10" ht="16" customHeight="1" thickBot="1">
      <c r="B15" s="84"/>
      <c r="C15" s="95" t="s">
        <v>20</v>
      </c>
      <c r="D15" s="97" t="s">
        <v>3</v>
      </c>
      <c r="E15" s="94">
        <f>'Research data'!E8</f>
        <v>1</v>
      </c>
      <c r="F15" s="95"/>
      <c r="G15" s="95"/>
      <c r="I15" s="151" t="s">
        <v>97</v>
      </c>
      <c r="J15" s="85"/>
    </row>
    <row r="16" spans="2:10" ht="16" customHeight="1" thickBot="1">
      <c r="B16" s="84"/>
      <c r="C16" s="99" t="s">
        <v>59</v>
      </c>
      <c r="D16" s="97" t="s">
        <v>3</v>
      </c>
      <c r="E16" s="98">
        <v>0</v>
      </c>
      <c r="F16" s="95"/>
      <c r="G16" s="95"/>
      <c r="I16" s="151" t="s">
        <v>97</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25" t="str">
        <f>'Research data'!I14</f>
        <v>Quintel assumption: costs only scale with volume</v>
      </c>
      <c r="J19" s="85"/>
    </row>
    <row r="20" spans="2:10" ht="16" customHeight="1" thickBot="1">
      <c r="B20" s="84"/>
      <c r="C20" s="153" t="s">
        <v>105</v>
      </c>
      <c r="D20" s="97" t="s">
        <v>122</v>
      </c>
      <c r="E20" s="98">
        <f>'Research data'!E15</f>
        <v>0</v>
      </c>
      <c r="F20" s="95"/>
      <c r="G20" s="95"/>
      <c r="I20" s="125" t="str">
        <f>'Research data'!I15</f>
        <v>Quintel assumption: costs only scale with volume</v>
      </c>
      <c r="J20" s="85"/>
    </row>
    <row r="21" spans="2:10" ht="16" customHeight="1" thickBot="1">
      <c r="B21" s="84"/>
      <c r="C21" s="153" t="s">
        <v>107</v>
      </c>
      <c r="D21" s="97" t="s">
        <v>96</v>
      </c>
      <c r="E21" s="98">
        <f>'Research data'!E16</f>
        <v>400000</v>
      </c>
      <c r="F21" s="95"/>
      <c r="G21" s="95"/>
      <c r="I21" s="125" t="str">
        <f>'Research data'!I16</f>
        <v>ENTEC</v>
      </c>
      <c r="J21" s="85"/>
    </row>
    <row r="22" spans="2:10" ht="17" customHeight="1" thickBot="1">
      <c r="B22" s="84"/>
      <c r="C22" s="95" t="s">
        <v>25</v>
      </c>
      <c r="D22" s="97" t="s">
        <v>19</v>
      </c>
      <c r="E22" s="98">
        <v>0</v>
      </c>
      <c r="F22" s="95"/>
      <c r="G22" s="95"/>
      <c r="I22" s="151" t="s">
        <v>124</v>
      </c>
      <c r="J22" s="85"/>
    </row>
    <row r="23" spans="2:10" ht="16" customHeight="1" thickBot="1">
      <c r="B23" s="84"/>
      <c r="C23" s="95" t="s">
        <v>7</v>
      </c>
      <c r="D23" s="97" t="s">
        <v>19</v>
      </c>
      <c r="E23" s="98">
        <v>0</v>
      </c>
      <c r="F23" s="95"/>
      <c r="G23" s="95"/>
      <c r="I23" s="142" t="s">
        <v>97</v>
      </c>
      <c r="J23" s="85"/>
    </row>
    <row r="24" spans="2:10" ht="16" customHeight="1" thickBot="1">
      <c r="B24" s="84"/>
      <c r="C24" s="95" t="s">
        <v>26</v>
      </c>
      <c r="D24" s="97" t="s">
        <v>19</v>
      </c>
      <c r="E24" s="98">
        <v>0</v>
      </c>
      <c r="F24" s="95"/>
      <c r="G24" s="95"/>
      <c r="I24" s="142" t="s">
        <v>97</v>
      </c>
      <c r="J24" s="85"/>
    </row>
    <row r="25" spans="2:10" ht="16" customHeight="1" thickBot="1">
      <c r="B25" s="84"/>
      <c r="C25" s="95" t="s">
        <v>27</v>
      </c>
      <c r="D25" s="97" t="s">
        <v>34</v>
      </c>
      <c r="E25" s="100">
        <f>'Research data'!E17</f>
        <v>516000</v>
      </c>
      <c r="F25" s="95"/>
      <c r="G25" s="95"/>
      <c r="I25" s="151" t="str">
        <f>'Research data'!I17</f>
        <v>ENTEC</v>
      </c>
      <c r="J25" s="85"/>
    </row>
    <row r="26" spans="2:10" ht="16" customHeight="1" thickBot="1">
      <c r="B26" s="84"/>
      <c r="C26" s="95" t="s">
        <v>28</v>
      </c>
      <c r="D26" s="97" t="s">
        <v>33</v>
      </c>
      <c r="E26" s="94">
        <v>0</v>
      </c>
      <c r="F26" s="95"/>
      <c r="G26" s="95"/>
      <c r="I26" s="142" t="s">
        <v>97</v>
      </c>
      <c r="J26" s="85"/>
    </row>
    <row r="27" spans="2:10" ht="16" customHeight="1" thickBot="1">
      <c r="B27" s="84"/>
      <c r="C27" s="95" t="s">
        <v>29</v>
      </c>
      <c r="D27" s="97" t="s">
        <v>33</v>
      </c>
      <c r="E27" s="101">
        <v>0</v>
      </c>
      <c r="F27" s="95"/>
      <c r="G27" s="95"/>
      <c r="I27" s="151" t="s">
        <v>124</v>
      </c>
      <c r="J27" s="85"/>
    </row>
    <row r="28" spans="2:10" ht="16" customHeight="1" thickBot="1">
      <c r="B28" s="84"/>
      <c r="C28" s="95" t="s">
        <v>32</v>
      </c>
      <c r="D28" s="97" t="s">
        <v>2</v>
      </c>
      <c r="E28" s="94">
        <v>0.04</v>
      </c>
      <c r="F28" s="95"/>
      <c r="G28" s="95"/>
      <c r="I28" s="135" t="s">
        <v>123</v>
      </c>
      <c r="J28" s="85"/>
    </row>
    <row r="29" spans="2:10" ht="16" customHeight="1" thickBot="1">
      <c r="B29" s="84"/>
      <c r="C29" s="95" t="s">
        <v>22</v>
      </c>
      <c r="D29" s="97" t="s">
        <v>6</v>
      </c>
      <c r="E29" s="98">
        <v>0</v>
      </c>
      <c r="F29" s="95"/>
      <c r="G29" s="95"/>
      <c r="I29" s="142" t="s">
        <v>97</v>
      </c>
      <c r="J29" s="85"/>
    </row>
    <row r="30" spans="2:10" ht="16" customHeight="1" thickBot="1">
      <c r="B30" s="84"/>
      <c r="C30" s="95" t="s">
        <v>94</v>
      </c>
      <c r="D30" s="97" t="s">
        <v>96</v>
      </c>
      <c r="E30" s="98">
        <v>4.2</v>
      </c>
      <c r="F30" s="95"/>
      <c r="G30" s="95"/>
      <c r="I30" s="142" t="s">
        <v>97</v>
      </c>
      <c r="J30" s="85"/>
    </row>
    <row r="31" spans="2:10" ht="16" customHeight="1" thickBot="1">
      <c r="B31" s="84"/>
      <c r="C31" s="95" t="s">
        <v>95</v>
      </c>
      <c r="D31" s="97" t="s">
        <v>96</v>
      </c>
      <c r="E31" s="98">
        <f>E30/E12</f>
        <v>4.9411764705882355</v>
      </c>
      <c r="F31" s="95"/>
      <c r="G31" s="95"/>
      <c r="I31" s="142" t="s">
        <v>97</v>
      </c>
      <c r="J31" s="85"/>
    </row>
    <row r="32" spans="2:10" ht="16" customHeight="1">
      <c r="B32" s="84"/>
      <c r="D32" s="87"/>
      <c r="E32" s="89"/>
      <c r="J32" s="85"/>
    </row>
    <row r="33" spans="2:10" ht="16" customHeight="1" thickBot="1">
      <c r="B33" s="84"/>
      <c r="C33" s="8" t="s">
        <v>5</v>
      </c>
      <c r="D33" s="87"/>
      <c r="E33" s="89"/>
      <c r="J33" s="85"/>
    </row>
    <row r="34" spans="2:10" ht="16" customHeight="1" thickBot="1">
      <c r="B34" s="84"/>
      <c r="C34" s="95" t="s">
        <v>30</v>
      </c>
      <c r="D34" s="97" t="s">
        <v>1</v>
      </c>
      <c r="E34" s="98">
        <f>'Research data'!E20</f>
        <v>0.125</v>
      </c>
      <c r="F34" s="95"/>
      <c r="G34" s="95"/>
      <c r="I34" s="154" t="s">
        <v>97</v>
      </c>
      <c r="J34" s="85"/>
    </row>
    <row r="35" spans="2:10" ht="16" customHeight="1" thickBot="1">
      <c r="B35" s="84"/>
      <c r="C35" s="95" t="s">
        <v>31</v>
      </c>
      <c r="D35" s="97" t="s">
        <v>1</v>
      </c>
      <c r="E35" s="98">
        <f>'Research data'!E21</f>
        <v>15</v>
      </c>
      <c r="F35" s="95"/>
      <c r="G35" s="95"/>
      <c r="I35" s="125" t="str">
        <f>'Research data'!I21</f>
        <v>ENTEC</v>
      </c>
      <c r="J35" s="85"/>
    </row>
    <row r="36" spans="2:10" ht="16" customHeight="1" thickBot="1">
      <c r="B36" s="84"/>
      <c r="C36" s="95" t="s">
        <v>21</v>
      </c>
      <c r="D36" s="97" t="s">
        <v>3</v>
      </c>
      <c r="E36" s="98">
        <v>0</v>
      </c>
      <c r="F36" s="95"/>
      <c r="G36" s="95"/>
      <c r="I36" s="154" t="s">
        <v>97</v>
      </c>
      <c r="J36" s="85"/>
    </row>
    <row r="37" spans="2:10" ht="16" customHeight="1" thickBot="1">
      <c r="B37" s="90"/>
      <c r="C37" s="91"/>
      <c r="D37" s="91"/>
      <c r="E37" s="91"/>
      <c r="F37" s="91"/>
      <c r="G37" s="91"/>
      <c r="H37" s="91"/>
      <c r="I37" s="91"/>
      <c r="J37"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0" sqref="I10"/>
    </sheetView>
  </sheetViews>
  <sheetFormatPr baseColWidth="10" defaultColWidth="10.7109375" defaultRowHeight="16"/>
  <cols>
    <col min="1" max="2" width="3.42578125" style="33" customWidth="1"/>
    <col min="3" max="3" width="35.85546875" style="33" customWidth="1"/>
    <col min="4" max="4" width="12.42578125" style="33" customWidth="1"/>
    <col min="5" max="5" width="16.7109375" style="33" customWidth="1"/>
    <col min="6" max="6" width="4" style="33" customWidth="1"/>
    <col min="7" max="7" width="16" style="33" customWidth="1"/>
    <col min="8" max="8" width="3" style="34" customWidth="1"/>
    <col min="9" max="9" width="76.42578125" style="33" customWidth="1"/>
    <col min="10" max="10" width="2.140625" style="33" customWidth="1"/>
    <col min="11" max="16384" width="10.710937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30">
        <v>129</v>
      </c>
      <c r="F6" s="41"/>
      <c r="G6" s="41"/>
      <c r="H6" s="40"/>
      <c r="I6" s="128" t="s">
        <v>78</v>
      </c>
      <c r="J6" s="68"/>
    </row>
    <row r="7" spans="2:10" ht="17" thickBot="1">
      <c r="B7" s="38"/>
      <c r="C7" s="117" t="s">
        <v>67</v>
      </c>
      <c r="D7" s="118" t="s">
        <v>36</v>
      </c>
      <c r="E7" s="130">
        <v>0</v>
      </c>
      <c r="F7" s="41"/>
      <c r="G7" s="41"/>
      <c r="H7" s="40"/>
      <c r="I7" s="128" t="s">
        <v>83</v>
      </c>
      <c r="J7" s="68"/>
    </row>
    <row r="8" spans="2:10" ht="17" thickBot="1">
      <c r="B8" s="38"/>
      <c r="C8" s="128" t="s">
        <v>76</v>
      </c>
      <c r="D8" s="118"/>
      <c r="E8" s="130">
        <v>1</v>
      </c>
      <c r="F8" s="41"/>
      <c r="G8" s="41"/>
      <c r="H8" s="40"/>
      <c r="I8" s="128" t="s">
        <v>83</v>
      </c>
      <c r="J8" s="68"/>
    </row>
    <row r="9" spans="2:10" ht="17" thickBot="1">
      <c r="B9" s="38"/>
      <c r="C9" s="117" t="s">
        <v>69</v>
      </c>
      <c r="D9" s="118" t="s">
        <v>36</v>
      </c>
      <c r="E9" s="131">
        <f>Notes!E21</f>
        <v>80</v>
      </c>
      <c r="F9" s="41"/>
      <c r="G9" s="41"/>
      <c r="H9" s="40"/>
      <c r="I9" s="128" t="s">
        <v>86</v>
      </c>
      <c r="J9" s="68"/>
    </row>
    <row r="10" spans="2:10" ht="17" thickBot="1">
      <c r="B10" s="38"/>
      <c r="C10" s="117" t="s">
        <v>66</v>
      </c>
      <c r="D10" s="118" t="s">
        <v>36</v>
      </c>
      <c r="E10" s="130">
        <f>E9</f>
        <v>80</v>
      </c>
      <c r="F10" s="41"/>
      <c r="G10" s="41"/>
      <c r="H10" s="40"/>
      <c r="I10" s="156" t="s">
        <v>128</v>
      </c>
      <c r="J10" s="68"/>
    </row>
    <row r="11" spans="2:10" ht="17" thickBot="1">
      <c r="B11" s="38"/>
      <c r="C11" s="117" t="s">
        <v>70</v>
      </c>
      <c r="D11" s="118" t="s">
        <v>3</v>
      </c>
      <c r="E11" s="139">
        <v>0.85</v>
      </c>
      <c r="F11" s="41"/>
      <c r="G11" s="41"/>
      <c r="H11" s="40"/>
      <c r="I11" s="128" t="s">
        <v>83</v>
      </c>
      <c r="J11" s="68"/>
    </row>
    <row r="12" spans="2:10">
      <c r="B12" s="38"/>
      <c r="C12" s="43"/>
      <c r="E12" s="132"/>
      <c r="F12" s="42"/>
      <c r="G12" s="42"/>
      <c r="H12" s="42"/>
      <c r="I12" s="128"/>
      <c r="J12" s="68"/>
    </row>
    <row r="13" spans="2:10" ht="17" thickBot="1">
      <c r="B13" s="38"/>
      <c r="C13" s="11" t="s">
        <v>56</v>
      </c>
      <c r="D13" s="11"/>
      <c r="E13" s="133"/>
      <c r="F13" s="10"/>
      <c r="G13" s="10"/>
      <c r="H13" s="10"/>
      <c r="I13" s="128"/>
      <c r="J13" s="68"/>
    </row>
    <row r="14" spans="2:10" ht="17" thickBot="1">
      <c r="B14" s="38"/>
      <c r="C14" s="146" t="s">
        <v>116</v>
      </c>
      <c r="D14" s="146" t="s">
        <v>64</v>
      </c>
      <c r="E14" s="147">
        <v>0</v>
      </c>
      <c r="F14" s="10"/>
      <c r="G14" s="10"/>
      <c r="H14" s="148"/>
      <c r="I14" s="149" t="s">
        <v>117</v>
      </c>
      <c r="J14" s="68"/>
    </row>
    <row r="15" spans="2:10" ht="17" thickBot="1">
      <c r="B15" s="38"/>
      <c r="C15" s="146" t="s">
        <v>118</v>
      </c>
      <c r="D15" s="150" t="s">
        <v>119</v>
      </c>
      <c r="E15" s="147">
        <v>0</v>
      </c>
      <c r="F15" s="10"/>
      <c r="G15" s="10"/>
      <c r="H15" s="148"/>
      <c r="I15" s="149" t="s">
        <v>117</v>
      </c>
      <c r="J15" s="68"/>
    </row>
    <row r="16" spans="2:10" ht="17" thickBot="1">
      <c r="B16" s="38"/>
      <c r="C16" s="146" t="s">
        <v>120</v>
      </c>
      <c r="D16" s="150" t="s">
        <v>121</v>
      </c>
      <c r="E16" s="147">
        <f>Notes!E14</f>
        <v>400000</v>
      </c>
      <c r="F16" s="10"/>
      <c r="G16" s="10"/>
      <c r="H16" s="148"/>
      <c r="I16" s="149" t="s">
        <v>98</v>
      </c>
      <c r="J16" s="68"/>
    </row>
    <row r="17" spans="2:10" ht="18" customHeight="1" thickBot="1">
      <c r="B17" s="38"/>
      <c r="C17" s="128" t="s">
        <v>73</v>
      </c>
      <c r="D17" s="129" t="s">
        <v>74</v>
      </c>
      <c r="E17" s="130">
        <f>Notes!E16</f>
        <v>516000</v>
      </c>
      <c r="F17" s="41"/>
      <c r="G17" s="41"/>
      <c r="H17" s="40"/>
      <c r="I17" s="146" t="s">
        <v>98</v>
      </c>
      <c r="J17" s="68"/>
    </row>
    <row r="18" spans="2:10">
      <c r="B18" s="38"/>
      <c r="C18" s="43"/>
      <c r="E18" s="132"/>
      <c r="F18" s="41"/>
      <c r="G18" s="41"/>
      <c r="H18" s="40"/>
      <c r="I18" s="128"/>
      <c r="J18" s="68"/>
    </row>
    <row r="19" spans="2:10" ht="17" thickBot="1">
      <c r="B19" s="38"/>
      <c r="C19" s="11" t="s">
        <v>5</v>
      </c>
      <c r="D19" s="11"/>
      <c r="E19" s="133"/>
      <c r="F19" s="10"/>
      <c r="G19" s="10"/>
      <c r="H19" s="10"/>
      <c r="I19" s="128"/>
      <c r="J19" s="68"/>
    </row>
    <row r="20" spans="2:10" ht="17" thickBot="1">
      <c r="B20" s="38"/>
      <c r="C20" s="117" t="s">
        <v>30</v>
      </c>
      <c r="D20" s="129" t="s">
        <v>75</v>
      </c>
      <c r="E20" s="134">
        <v>0.125</v>
      </c>
      <c r="F20" s="41"/>
      <c r="G20" s="41"/>
      <c r="H20" s="40"/>
      <c r="I20" s="128" t="s">
        <v>85</v>
      </c>
      <c r="J20" s="68"/>
    </row>
    <row r="21" spans="2:10" ht="17" thickBot="1">
      <c r="B21" s="38"/>
      <c r="C21" s="128" t="s">
        <v>31</v>
      </c>
      <c r="D21" s="129" t="s">
        <v>75</v>
      </c>
      <c r="E21" s="130">
        <f>Notes!E15</f>
        <v>15</v>
      </c>
      <c r="F21" s="41"/>
      <c r="G21" s="41"/>
      <c r="H21" s="40"/>
      <c r="I21" s="128" t="s">
        <v>98</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40625" defaultRowHeight="16"/>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110</v>
      </c>
      <c r="D5" s="30"/>
      <c r="E5" s="30" t="s">
        <v>0</v>
      </c>
      <c r="F5" s="30" t="s">
        <v>13</v>
      </c>
      <c r="G5" s="30" t="s">
        <v>17</v>
      </c>
      <c r="H5" s="30" t="s">
        <v>60</v>
      </c>
      <c r="I5" s="30" t="s">
        <v>35</v>
      </c>
      <c r="J5" s="31" t="s">
        <v>61</v>
      </c>
      <c r="K5" s="30" t="s">
        <v>10</v>
      </c>
    </row>
    <row r="7" spans="2:11">
      <c r="C7" s="126"/>
      <c r="F7" s="126"/>
      <c r="I7" s="116"/>
      <c r="K7" s="22"/>
    </row>
    <row r="8" spans="2:11">
      <c r="C8" s="126" t="s">
        <v>81</v>
      </c>
      <c r="E8" s="21" t="s">
        <v>84</v>
      </c>
      <c r="F8" s="126" t="s">
        <v>79</v>
      </c>
      <c r="G8" s="127">
        <v>43101</v>
      </c>
      <c r="H8" s="21">
        <v>2018</v>
      </c>
      <c r="I8" s="127">
        <v>43709</v>
      </c>
      <c r="K8" s="136" t="s">
        <v>77</v>
      </c>
    </row>
    <row r="9" spans="2:11">
      <c r="C9" s="21" t="s">
        <v>82</v>
      </c>
      <c r="E9" s="21" t="s">
        <v>83</v>
      </c>
      <c r="F9" s="21" t="s">
        <v>79</v>
      </c>
      <c r="G9" s="127">
        <v>43556</v>
      </c>
      <c r="H9" s="21">
        <v>2019</v>
      </c>
      <c r="I9" s="127">
        <v>43709</v>
      </c>
      <c r="K9" s="22" t="s">
        <v>80</v>
      </c>
    </row>
    <row r="10" spans="2:11">
      <c r="C10" s="21" t="s">
        <v>87</v>
      </c>
      <c r="E10" t="s">
        <v>88</v>
      </c>
      <c r="F10" s="21" t="s">
        <v>79</v>
      </c>
      <c r="G10" s="127">
        <v>43770</v>
      </c>
      <c r="H10" s="21">
        <v>2019</v>
      </c>
      <c r="I10" s="116">
        <v>44144</v>
      </c>
      <c r="J10" s="22" t="s">
        <v>91</v>
      </c>
      <c r="K10" s="22" t="s">
        <v>89</v>
      </c>
    </row>
    <row r="11" spans="2:11">
      <c r="C11" s="21" t="s">
        <v>111</v>
      </c>
      <c r="E11" s="21" t="s">
        <v>98</v>
      </c>
      <c r="F11" s="21" t="s">
        <v>112</v>
      </c>
      <c r="G11" s="127">
        <v>44866</v>
      </c>
      <c r="H11" s="145" t="s">
        <v>113</v>
      </c>
      <c r="I11" s="116">
        <v>45065</v>
      </c>
      <c r="J11" s="22" t="s">
        <v>114</v>
      </c>
      <c r="K11" s="21" t="s">
        <v>115</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E21" sqref="E21"/>
    </sheetView>
  </sheetViews>
  <sheetFormatPr baseColWidth="10" defaultColWidth="10.7109375" defaultRowHeight="16"/>
  <cols>
    <col min="1" max="1" width="3.42578125" style="102" customWidth="1"/>
    <col min="2" max="2" width="4.140625" style="102" customWidth="1"/>
    <col min="3" max="3" width="14.42578125" style="102" customWidth="1"/>
    <col min="4" max="4" width="44" style="102" bestFit="1" customWidth="1"/>
    <col min="5" max="5" width="15" style="102" customWidth="1"/>
    <col min="6" max="6" width="13.140625" style="102" customWidth="1"/>
    <col min="7" max="7" width="10.7109375" style="102"/>
    <col min="8" max="8" width="10.7109375" style="103"/>
    <col min="9" max="9" width="10.7109375" style="102"/>
    <col min="10" max="10" width="35" style="102" customWidth="1"/>
    <col min="11" max="11" width="102.42578125" style="102" customWidth="1"/>
    <col min="12" max="16384" width="10.710937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98</v>
      </c>
      <c r="D6" s="143"/>
      <c r="E6" s="143"/>
      <c r="F6" s="143"/>
      <c r="G6" s="143"/>
      <c r="H6" s="112"/>
      <c r="I6" s="12"/>
      <c r="J6" s="12"/>
      <c r="K6" s="67"/>
    </row>
    <row r="7" spans="2:11" ht="17" customHeight="1">
      <c r="B7" s="14"/>
      <c r="C7" s="12"/>
      <c r="D7" s="143" t="s">
        <v>99</v>
      </c>
      <c r="E7" s="143">
        <v>1200</v>
      </c>
      <c r="F7" s="143" t="s">
        <v>100</v>
      </c>
      <c r="G7" s="143" t="s">
        <v>109</v>
      </c>
      <c r="H7" s="112"/>
      <c r="I7" s="12"/>
      <c r="J7" s="12"/>
      <c r="K7" s="67"/>
    </row>
    <row r="8" spans="2:11" ht="17" customHeight="1">
      <c r="B8" s="14"/>
      <c r="C8" s="12"/>
      <c r="D8" s="143" t="s">
        <v>99</v>
      </c>
      <c r="E8" s="143">
        <v>400</v>
      </c>
      <c r="F8" s="143" t="s">
        <v>101</v>
      </c>
      <c r="G8" s="143" t="s">
        <v>109</v>
      </c>
      <c r="H8" s="112"/>
      <c r="I8" s="12"/>
      <c r="J8" s="12"/>
      <c r="K8" s="67"/>
    </row>
    <row r="9" spans="2:11" ht="17" customHeight="1">
      <c r="B9" s="14"/>
      <c r="C9" s="12"/>
      <c r="D9" s="143" t="s">
        <v>125</v>
      </c>
      <c r="E9" s="155">
        <v>0.01</v>
      </c>
      <c r="F9" s="143" t="s">
        <v>126</v>
      </c>
      <c r="G9" s="143" t="s">
        <v>109</v>
      </c>
      <c r="H9" s="112"/>
      <c r="I9" s="12"/>
      <c r="J9" s="12"/>
      <c r="K9" s="67"/>
    </row>
    <row r="10" spans="2:11" ht="17" customHeight="1">
      <c r="B10" s="14"/>
      <c r="C10" s="12"/>
      <c r="D10" s="143" t="s">
        <v>102</v>
      </c>
      <c r="E10" s="144" t="s">
        <v>103</v>
      </c>
      <c r="F10" s="143" t="s">
        <v>1</v>
      </c>
      <c r="G10" s="143" t="s">
        <v>109</v>
      </c>
      <c r="H10" s="112"/>
      <c r="I10" s="12"/>
      <c r="J10" s="12"/>
      <c r="K10" s="67"/>
    </row>
    <row r="11" spans="2:11" ht="17" customHeight="1">
      <c r="B11" s="14"/>
      <c r="C11" s="12"/>
      <c r="D11" s="143"/>
      <c r="E11" s="143"/>
      <c r="F11" s="143"/>
      <c r="G11" s="143"/>
      <c r="H11" s="112"/>
      <c r="I11" s="12"/>
      <c r="J11" s="12"/>
      <c r="K11" s="67"/>
    </row>
    <row r="12" spans="2:11" ht="17" customHeight="1">
      <c r="B12" s="14"/>
      <c r="C12" s="12"/>
      <c r="D12" s="143" t="s">
        <v>24</v>
      </c>
      <c r="E12" s="143">
        <f>E13*E21</f>
        <v>96000000</v>
      </c>
      <c r="F12" s="143" t="s">
        <v>104</v>
      </c>
      <c r="G12" s="143"/>
      <c r="H12" s="112"/>
      <c r="I12" s="12"/>
      <c r="J12" s="12"/>
      <c r="K12" s="67"/>
    </row>
    <row r="13" spans="2:11" ht="17" customHeight="1">
      <c r="B13" s="14"/>
      <c r="C13" s="12"/>
      <c r="D13" s="143" t="s">
        <v>105</v>
      </c>
      <c r="E13" s="143">
        <f>E7*1000</f>
        <v>1200000</v>
      </c>
      <c r="F13" s="143" t="s">
        <v>106</v>
      </c>
      <c r="G13" s="143"/>
      <c r="H13" s="112"/>
      <c r="I13" s="12"/>
      <c r="J13" s="12"/>
      <c r="K13" s="67"/>
    </row>
    <row r="14" spans="2:11" ht="17" customHeight="1">
      <c r="B14" s="14"/>
      <c r="C14" s="12"/>
      <c r="D14" s="143" t="s">
        <v>107</v>
      </c>
      <c r="E14" s="143">
        <f>E8*1000</f>
        <v>400000</v>
      </c>
      <c r="F14" s="143" t="s">
        <v>108</v>
      </c>
      <c r="G14" s="143"/>
      <c r="H14" s="112"/>
      <c r="I14" s="12"/>
      <c r="J14" s="12"/>
      <c r="K14" s="67"/>
    </row>
    <row r="15" spans="2:11" ht="17" customHeight="1">
      <c r="B15" s="14"/>
      <c r="C15" s="12"/>
      <c r="D15" s="143" t="s">
        <v>31</v>
      </c>
      <c r="E15" s="143">
        <v>15</v>
      </c>
      <c r="F15" s="143" t="s">
        <v>1</v>
      </c>
      <c r="G15" s="143"/>
      <c r="H15" s="112"/>
      <c r="I15" s="12"/>
      <c r="J15" s="12"/>
      <c r="K15" s="67"/>
    </row>
    <row r="16" spans="2:11" ht="17" customHeight="1">
      <c r="B16" s="14"/>
      <c r="C16" s="12"/>
      <c r="D16" s="143" t="s">
        <v>27</v>
      </c>
      <c r="E16" s="143">
        <f>E14*E19*E9</f>
        <v>516000</v>
      </c>
      <c r="F16" s="143" t="s">
        <v>34</v>
      </c>
      <c r="G16" s="12"/>
      <c r="H16" s="112"/>
      <c r="I16" s="12"/>
      <c r="J16" s="12"/>
      <c r="K16" s="67"/>
    </row>
    <row r="17" spans="2:11" ht="17" customHeight="1">
      <c r="B17" s="14"/>
      <c r="C17" s="12"/>
      <c r="D17" s="143"/>
      <c r="E17" s="12"/>
      <c r="F17" s="12"/>
      <c r="G17" s="12"/>
      <c r="H17" s="112"/>
      <c r="I17" s="12"/>
      <c r="J17" s="12"/>
      <c r="K17" s="67"/>
    </row>
    <row r="18" spans="2:11" ht="17" customHeight="1">
      <c r="B18" s="14"/>
      <c r="C18" s="12" t="s">
        <v>78</v>
      </c>
      <c r="D18" s="143"/>
      <c r="E18" s="12"/>
      <c r="F18" s="12"/>
      <c r="G18" s="12"/>
      <c r="H18" s="112"/>
      <c r="I18" s="12"/>
      <c r="J18" s="12"/>
      <c r="K18" s="67"/>
    </row>
    <row r="19" spans="2:11" ht="17" customHeight="1">
      <c r="B19" s="14"/>
      <c r="C19" s="12"/>
      <c r="D19" s="143" t="s">
        <v>65</v>
      </c>
      <c r="E19" s="143">
        <v>129</v>
      </c>
      <c r="F19" s="143" t="s">
        <v>68</v>
      </c>
      <c r="G19" s="12"/>
      <c r="H19" s="112"/>
      <c r="I19" s="12"/>
      <c r="J19" s="12"/>
      <c r="K19" s="67"/>
    </row>
    <row r="20" spans="2:11">
      <c r="B20" s="14"/>
      <c r="D20" s="12"/>
      <c r="E20" s="12"/>
      <c r="F20" s="12"/>
      <c r="G20" s="12"/>
      <c r="H20" s="112"/>
      <c r="I20" s="12"/>
      <c r="J20" s="12"/>
      <c r="K20" s="113"/>
    </row>
    <row r="21" spans="2:11">
      <c r="B21" s="14"/>
      <c r="C21" s="12" t="s">
        <v>86</v>
      </c>
      <c r="D21" s="137" t="s">
        <v>69</v>
      </c>
      <c r="E21" s="137">
        <v>80</v>
      </c>
      <c r="F21" s="137" t="s">
        <v>36</v>
      </c>
      <c r="G21" s="12"/>
      <c r="H21" s="112"/>
      <c r="I21" s="12"/>
      <c r="J21" s="12"/>
      <c r="K21" s="138"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7"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Kyra de Haan</cp:lastModifiedBy>
  <dcterms:created xsi:type="dcterms:W3CDTF">2011-10-26T09:05:09Z</dcterms:created>
  <dcterms:modified xsi:type="dcterms:W3CDTF">2025-04-08T08:20:57Z</dcterms:modified>
</cp:coreProperties>
</file>