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97E77CFF-F95E-D44E-B055-1A69DC089CC5}"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6" l="1"/>
  <c r="I14" i="13" s="1"/>
  <c r="G14" i="13" s="1"/>
  <c r="G6" i="13"/>
  <c r="E16" i="12" l="1"/>
  <c r="G15" i="13"/>
  <c r="E24" i="12" s="1"/>
  <c r="G10" i="13"/>
  <c r="E31" i="12" s="1"/>
  <c r="G9" i="13"/>
  <c r="G11" i="13"/>
  <c r="E32" i="12" s="1"/>
  <c r="E20" i="12"/>
  <c r="E25" i="12"/>
</calcChain>
</file>

<file path=xl/sharedStrings.xml><?xml version="1.0" encoding="utf-8"?>
<sst xmlns="http://schemas.openxmlformats.org/spreadsheetml/2006/main" count="144" uniqueCount="105">
  <si>
    <t>Source</t>
  </si>
  <si>
    <t>years</t>
  </si>
  <si>
    <t>%</t>
  </si>
  <si>
    <t>km2</t>
  </si>
  <si>
    <t>-</t>
  </si>
  <si>
    <t>Technical lifetime</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</si>
  <si>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</si>
  <si>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</si>
  <si>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</si>
  <si>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</si>
  <si>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</si>
  <si>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</si>
  <si>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</si>
  <si>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</si>
  <si>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</si>
  <si>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</si>
  <si>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</si>
  <si>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</si>
  <si>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</si>
  <si>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</si>
  <si>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</si>
  <si>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</si>
  <si>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</si>
  <si>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</si>
  <si>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</si>
  <si>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</si>
  <si>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</si>
  <si>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</si>
  <si>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</si>
  <si>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</si>
  <si>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</si>
  <si>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</si>
  <si>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</si>
  <si>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</si>
  <si>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</si>
  <si>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</si>
  <si>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</si>
  <si>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</si>
  <si>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</si>
  <si>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</si>
  <si>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</si>
  <si>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</si>
  <si>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</si>
  <si>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</si>
  <si>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</si>
  <si>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</si>
  <si>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</si>
  <si>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</si>
  <si>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</si>
  <si>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</si>
  <si>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</si>
  <si>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</si>
  <si>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</si>
  <si>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</si>
  <si>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</si>
  <si>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</si>
  <si>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</si>
  <si>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</si>
  <si>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</si>
  <si>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</si>
  <si>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</si>
  <si>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</si>
  <si>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</si>
  <si>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</si>
  <si>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</si>
  <si>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</si>
  <si>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</si>
  <si>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</si>
  <si>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</si>
  <si>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</si>
  <si>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</si>
  <si>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</si>
  <si>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</si>
  <si>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</si>
  <si>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</si>
  <si>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</si>
  <si>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</si>
  <si>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</si>
  <si>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</si>
  <si>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</si>
  <si>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</si>
  <si>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</si>
  <si>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</si>
  <si>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</si>
  <si>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</si>
  <si>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</si>
  <si>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</si>
  <si>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</si>
  <si>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</si>
  <si>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</si>
  <si>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</si>
  <si>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</si>
  <si>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</si>
  <si>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</si>
  <si>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</si>
  <si>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See https://github.com/quintel/documentation/blob/master/general/cost_calculations.md#weighted-average-cost-of-capital</t>
  </si>
  <si>
    <t>Vesta</t>
  </si>
  <si>
    <t>vaste investeringen</t>
  </si>
  <si>
    <t>euro/aansluiting</t>
  </si>
  <si>
    <t>variable investeringen</t>
  </si>
  <si>
    <t>euro/kW</t>
  </si>
  <si>
    <t>euro/unit</t>
  </si>
  <si>
    <t>Vesta Functioneel Ontwerp 4.0</t>
  </si>
  <si>
    <t>kW</t>
  </si>
  <si>
    <t>same as space_heater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</si>
</sst>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7"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35">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xf numFmtId="0" fontId="19" fillId="2" borderId="0" xfId="0" applyFont="1" applyFill="1" applyAlignment="1">
      <alignment vertical="center"/>
    </xf>
    <xf numFmtId="1" fontId="19" fillId="2" borderId="0" xfId="0" applyNumberFormat="1" applyFont="1" applyFill="1" applyAlignment="1">
      <alignment vertical="center"/>
    </xf>
    <xf numFmtId="1" fontId="19" fillId="2" borderId="0" xfId="0" applyNumberFormat="1" applyFont="1" applyFill="1" applyAlignment="1">
      <alignment horizontal="right" vertical="center"/>
    </xf>
    <xf numFmtId="2" fontId="19" fillId="2" borderId="0" xfId="0" applyNumberFormat="1" applyFont="1" applyFill="1" applyAlignment="1">
      <alignment horizontal="right" vertical="center"/>
    </xf>
    <xf numFmtId="0" fontId="19" fillId="0" borderId="0" xfId="0" applyFont="1" applyAlignment="1">
      <alignment horizontal="left" vertical="center"/>
    </xf>
    <xf numFmtId="0" fontId="19" fillId="2" borderId="0" xfId="0" applyFont="1" applyFill="1"/>
    <xf numFmtId="0" fontId="19" fillId="2" borderId="9" xfId="0" applyFont="1" applyFill="1" applyBorder="1"/>
    <xf numFmtId="0" fontId="19" fillId="2" borderId="4" xfId="0" applyFont="1" applyFill="1" applyBorder="1"/>
    <xf numFmtId="0" fontId="21" fillId="0" borderId="0" xfId="0" applyFont="1"/>
    <xf numFmtId="0" fontId="16" fillId="2" borderId="0" xfId="0" applyFont="1" applyFill="1"/>
    <xf numFmtId="0" fontId="20" fillId="0" borderId="0" xfId="0" applyFont="1"/>
    <xf numFmtId="0" fontId="19" fillId="2" borderId="6" xfId="0" applyFont="1" applyFill="1" applyBorder="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xf numFmtId="0" fontId="16" fillId="2" borderId="7" xfId="0" applyFont="1" applyFill="1" applyBorder="1"/>
    <xf numFmtId="0" fontId="19" fillId="0" borderId="0" xfId="0" applyFont="1"/>
    <xf numFmtId="0" fontId="21" fillId="3" borderId="0" xfId="0" applyFont="1" applyFill="1"/>
    <xf numFmtId="0" fontId="19" fillId="2" borderId="0" xfId="0" applyFont="1" applyFill="1" applyAlignment="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xf numFmtId="0" fontId="15" fillId="0" borderId="0" xfId="0" applyFont="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lignment vertical="center"/>
    </xf>
    <xf numFmtId="0" fontId="14"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Font="1" applyFill="1" applyAlignment="1">
      <alignment horizontal="left" vertical="center"/>
    </xf>
    <xf numFmtId="1" fontId="14" fillId="2" borderId="0" xfId="0" applyNumberFormat="1" applyFont="1" applyFill="1" applyAlignment="1">
      <alignment vertical="center"/>
    </xf>
    <xf numFmtId="0" fontId="14" fillId="0" borderId="0" xfId="0" applyFont="1" applyAlignment="1">
      <alignment horizontal="left" vertical="center"/>
    </xf>
    <xf numFmtId="165" fontId="14" fillId="0" borderId="0" xfId="0" applyNumberFormat="1" applyFont="1" applyAlignment="1">
      <alignment vertical="center"/>
    </xf>
    <xf numFmtId="165" fontId="14" fillId="2" borderId="0" xfId="0" applyNumberFormat="1" applyFont="1" applyFill="1" applyAlignment="1">
      <alignment vertical="center"/>
    </xf>
    <xf numFmtId="2" fontId="14" fillId="2" borderId="0" xfId="0" applyNumberFormat="1" applyFont="1" applyFill="1" applyAlignment="1">
      <alignment horizontal="right" vertical="center"/>
    </xf>
    <xf numFmtId="1" fontId="14" fillId="2" borderId="0" xfId="0" applyNumberFormat="1" applyFont="1" applyFill="1" applyAlignment="1">
      <alignment horizontal="right" vertical="center"/>
    </xf>
    <xf numFmtId="10" fontId="14" fillId="2" borderId="0" xfId="0" applyNumberFormat="1" applyFont="1" applyFill="1" applyAlignment="1">
      <alignment horizontal="left" vertical="center" indent="2"/>
    </xf>
    <xf numFmtId="0" fontId="14" fillId="0" borderId="0" xfId="0" applyFont="1" applyAlignment="1">
      <alignment horizontal="left" vertical="center" indent="2"/>
    </xf>
    <xf numFmtId="3" fontId="14" fillId="0" borderId="0" xfId="0" applyNumberFormat="1" applyFont="1" applyAlignment="1">
      <alignment horizontal="left" vertical="center" indent="3"/>
    </xf>
    <xf numFmtId="3" fontId="14" fillId="0" borderId="11" xfId="0" applyNumberFormat="1" applyFont="1" applyBorder="1" applyAlignment="1">
      <alignment horizontal="left" vertical="center" indent="3"/>
    </xf>
    <xf numFmtId="2" fontId="14" fillId="2" borderId="18" xfId="0" applyNumberFormat="1" applyFont="1" applyFill="1" applyBorder="1" applyAlignment="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xf numFmtId="0" fontId="29" fillId="2" borderId="0" xfId="0" applyFont="1" applyFill="1"/>
    <xf numFmtId="0" fontId="12" fillId="2" borderId="18" xfId="0" applyFont="1" applyFill="1" applyBorder="1"/>
    <xf numFmtId="0" fontId="12" fillId="5" borderId="0" xfId="0" applyFont="1" applyFill="1"/>
    <xf numFmtId="0" fontId="12" fillId="6" borderId="0" xfId="0" applyFont="1" applyFill="1"/>
    <xf numFmtId="0" fontId="12" fillId="7" borderId="0" xfId="0" applyFont="1" applyFill="1"/>
    <xf numFmtId="0" fontId="12" fillId="8" borderId="0" xfId="0" applyFont="1" applyFill="1"/>
    <xf numFmtId="0" fontId="12" fillId="2" borderId="7" xfId="0" applyFont="1" applyFill="1" applyBorder="1"/>
    <xf numFmtId="0" fontId="12" fillId="9" borderId="0" xfId="0" applyFont="1" applyFill="1"/>
    <xf numFmtId="0" fontId="12" fillId="10" borderId="0" xfId="0" applyFont="1" applyFill="1"/>
    <xf numFmtId="0" fontId="12" fillId="11" borderId="0" xfId="0" applyFont="1" applyFill="1"/>
    <xf numFmtId="0" fontId="12" fillId="12" borderId="0" xfId="0" applyFont="1" applyFill="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xf numFmtId="2" fontId="15" fillId="2" borderId="0" xfId="0" applyNumberFormat="1" applyFont="1" applyFill="1"/>
    <xf numFmtId="164" fontId="15" fillId="2" borderId="20" xfId="0" applyNumberFormat="1" applyFont="1" applyFill="1" applyBorder="1"/>
    <xf numFmtId="164" fontId="15" fillId="2" borderId="0" xfId="0" applyNumberFormat="1" applyFont="1" applyFill="1"/>
    <xf numFmtId="0" fontId="25" fillId="2" borderId="19" xfId="0" applyFont="1" applyFill="1" applyBorder="1"/>
    <xf numFmtId="0" fontId="15" fillId="2" borderId="5" xfId="0" applyFont="1" applyFill="1" applyBorder="1"/>
    <xf numFmtId="0" fontId="12" fillId="0" borderId="0" xfId="0" applyFont="1" applyAlignment="1">
      <alignment horizontal="left" vertical="center"/>
    </xf>
    <xf numFmtId="165" fontId="12" fillId="0" borderId="0" xfId="0" applyNumberFormat="1" applyFont="1" applyAlignment="1">
      <alignment vertical="center"/>
    </xf>
    <xf numFmtId="0" fontId="12" fillId="2" borderId="0" xfId="0" applyFont="1" applyFill="1" applyAlignment="1">
      <alignment horizontal="left" vertical="center"/>
    </xf>
    <xf numFmtId="1" fontId="19" fillId="2" borderId="0" xfId="0" applyNumberFormat="1" applyFont="1" applyFill="1" applyAlignment="1">
      <alignment horizontal="left" vertical="center"/>
    </xf>
    <xf numFmtId="0" fontId="19" fillId="2" borderId="9" xfId="0" applyFont="1" applyFill="1" applyBorder="1" applyAlignment="1">
      <alignment vertical="center"/>
    </xf>
    <xf numFmtId="0" fontId="11" fillId="2" borderId="20" xfId="0" applyFont="1" applyFill="1" applyBorder="1"/>
    <xf numFmtId="0" fontId="11" fillId="0" borderId="0" xfId="0" applyFont="1" applyAlignment="1">
      <alignment horizontal="left" vertical="center"/>
    </xf>
    <xf numFmtId="0" fontId="10" fillId="2" borderId="21" xfId="0" applyFont="1" applyFill="1" applyBorder="1"/>
    <xf numFmtId="0" fontId="10" fillId="2" borderId="18" xfId="0" applyFont="1" applyFill="1" applyBorder="1"/>
    <xf numFmtId="0" fontId="10" fillId="0" borderId="0" xfId="0" applyFont="1"/>
    <xf numFmtId="0" fontId="9" fillId="0" borderId="0" xfId="0" applyFont="1"/>
    <xf numFmtId="0" fontId="8" fillId="2" borderId="0" xfId="0" applyFont="1" applyFill="1" applyAlignment="1">
      <alignment horizontal="left" vertical="center"/>
    </xf>
    <xf numFmtId="1" fontId="14" fillId="2" borderId="18" xfId="0" applyNumberFormat="1" applyFont="1" applyFill="1" applyBorder="1" applyAlignment="1">
      <alignment horizontal="right" vertical="center"/>
    </xf>
    <xf numFmtId="0" fontId="7" fillId="0" borderId="0" xfId="0" applyFont="1"/>
    <xf numFmtId="0" fontId="6" fillId="0" borderId="0" xfId="0" applyFont="1"/>
    <xf numFmtId="0" fontId="6" fillId="2" borderId="18" xfId="0" applyFont="1" applyFill="1" applyBorder="1"/>
    <xf numFmtId="0" fontId="6" fillId="0" borderId="0" xfId="0" applyFont="1" applyAlignment="1">
      <alignment horizontal="left" vertical="center"/>
    </xf>
    <xf numFmtId="2" fontId="14" fillId="2" borderId="18" xfId="0" applyNumberFormat="1" applyFont="1" applyFill="1" applyBorder="1" applyAlignment="1">
      <alignment vertical="center"/>
    </xf>
    <xf numFmtId="165" fontId="5" fillId="0" borderId="0" xfId="0" applyNumberFormat="1" applyFont="1" applyAlignment="1">
      <alignment vertical="center"/>
    </xf>
    <xf numFmtId="0" fontId="5" fillId="0" borderId="0" xfId="0" applyFont="1"/>
    <xf numFmtId="2" fontId="14" fillId="2" borderId="20" xfId="0" applyNumberFormat="1" applyFont="1" applyFill="1" applyBorder="1" applyAlignment="1">
      <alignment horizontal="right" vertical="center"/>
    </xf>
    <xf numFmtId="0" fontId="4" fillId="0" borderId="0" xfId="0" applyFont="1"/>
    <xf numFmtId="166" fontId="19" fillId="2" borderId="0" xfId="0" applyNumberFormat="1" applyFont="1" applyFill="1" applyAlignment="1">
      <alignment horizontal="right" vertical="center"/>
    </xf>
    <xf numFmtId="0" fontId="3" fillId="0" borderId="0" xfId="0" applyFont="1"/>
    <xf numFmtId="167" fontId="26" fillId="2" borderId="0" xfId="0" applyNumberFormat="1" applyFont="1" applyFill="1"/>
    <xf numFmtId="2" fontId="2" fillId="2" borderId="20" xfId="0" applyNumberFormat="1" applyFont="1" applyFill="1" applyBorder="1" applyAlignment="1">
      <alignment horizontal="right" vertical="center"/>
    </xf>
    <xf numFmtId="0" fontId="2" fillId="0" borderId="0" xfId="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8</xdr:row>
      <xdr:rowOff>76200</xdr:rowOff>
    </xdr:from>
    <xdr:to>
      <xdr:col>11</xdr:col>
      <xdr:colOff>2184400</xdr:colOff>
      <xdr:row>37</xdr:row>
      <xdr:rowOff>109415</xdr:rowOff>
    </xdr:to>
    <xdr:pic>
      <xdr:nvPicPr>
        <xdr:cNvPr id="2" name="Picture 1">
          <a:extLst>
            <a:ext uri="{FF2B5EF4-FFF2-40B4-BE49-F238E27FC236}">
              <a16:creationId xmlns:a16="http://schemas.microsoft.com/office/drawing/2014/main" id="{35295517-9199-5544-BC18-E3A02263C330}"/>
            </a:ext>
          </a:extLst>
        </xdr:cNvPr>
        <xdr:cNvPicPr>
          <a:picLocks noChangeAspect="1"/>
        </xdr:cNvPicPr>
      </xdr:nvPicPr>
      <xdr:blipFill>
        <a:blip xmlns:r="http://schemas.openxmlformats.org/officeDocument/2006/relationships" r:embed="rId1"/>
        <a:stretch>
          <a:fillRect/>
        </a:stretch>
      </xdr:blipFill>
      <xdr:spPr>
        <a:xfrm>
          <a:off x="5778500" y="13081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5" customWidth="1"/>
    <col min="2" max="2" width="9.1640625" style="18" customWidth="1"/>
    <col min="3" max="3" width="55.1640625" style="18" customWidth="1"/>
    <col min="4" max="16384" width="10.6640625" style="18"/>
  </cols>
  <sheetData>
    <row r="1" spans="1:3" s="23" customFormat="1">
      <c r="A1" s="21"/>
      <c r="B1" s="22"/>
      <c r="C1" s="22"/>
    </row>
    <row r="2" spans="1:3" ht="21">
      <c r="A2" s="1"/>
      <c r="B2" s="24" t="s">
        <v>14</v>
      </c>
      <c r="C2" s="24"/>
    </row>
    <row r="3" spans="1:3">
      <c r="A3" s="1"/>
      <c r="B3" s="8"/>
      <c r="C3" s="8"/>
    </row>
    <row r="4" spans="1:3">
      <c r="A4" s="1"/>
      <c r="B4" s="2" t="s">
        <v>15</v>
      </c>
      <c r="C4" s="3" t="s">
        <v>89</v>
      </c>
    </row>
    <row r="5" spans="1:3">
      <c r="A5" s="1"/>
      <c r="B5" s="4" t="s">
        <v>54</v>
      </c>
      <c r="C5" s="5" t="s">
        <v>81</v>
      </c>
    </row>
    <row r="6" spans="1:3">
      <c r="A6" s="1"/>
      <c r="B6" s="6" t="s">
        <v>17</v>
      </c>
      <c r="C6" s="7" t="s">
        <v>18</v>
      </c>
    </row>
    <row r="7" spans="1:3">
      <c r="A7" s="1"/>
      <c r="B7" s="8"/>
      <c r="C7" s="8"/>
    </row>
    <row r="8" spans="1:3">
      <c r="A8" s="1"/>
      <c r="B8" s="8"/>
      <c r="C8" s="8"/>
    </row>
    <row r="9" spans="1:3">
      <c r="A9" s="1"/>
      <c r="B9" s="75" t="s">
        <v>55</v>
      </c>
      <c r="C9" s="76"/>
    </row>
    <row r="10" spans="1:3">
      <c r="A10" s="1"/>
      <c r="B10" s="77"/>
      <c r="C10" s="78"/>
    </row>
    <row r="11" spans="1:3">
      <c r="A11" s="1"/>
      <c r="B11" s="77" t="s">
        <v>56</v>
      </c>
      <c r="C11" s="79" t="s">
        <v>57</v>
      </c>
    </row>
    <row r="12" spans="1:3" ht="17" thickBot="1">
      <c r="A12" s="1"/>
      <c r="B12" s="77"/>
      <c r="C12" s="14" t="s">
        <v>58</v>
      </c>
    </row>
    <row r="13" spans="1:3" ht="17" thickBot="1">
      <c r="A13" s="1"/>
      <c r="B13" s="77"/>
      <c r="C13" s="80" t="s">
        <v>59</v>
      </c>
    </row>
    <row r="14" spans="1:3">
      <c r="A14" s="1"/>
      <c r="B14" s="77"/>
      <c r="C14" s="78" t="s">
        <v>60</v>
      </c>
    </row>
    <row r="15" spans="1:3">
      <c r="A15" s="1"/>
      <c r="B15" s="77"/>
      <c r="C15" s="78"/>
    </row>
    <row r="16" spans="1:3">
      <c r="A16" s="1"/>
      <c r="B16" s="77" t="s">
        <v>61</v>
      </c>
      <c r="C16" s="81" t="s">
        <v>62</v>
      </c>
    </row>
    <row r="17" spans="1:3">
      <c r="A17" s="1"/>
      <c r="B17" s="77"/>
      <c r="C17" s="82" t="s">
        <v>63</v>
      </c>
    </row>
    <row r="18" spans="1:3">
      <c r="A18" s="1"/>
      <c r="B18" s="77"/>
      <c r="C18" s="83" t="s">
        <v>64</v>
      </c>
    </row>
    <row r="19" spans="1:3">
      <c r="A19" s="1"/>
      <c r="B19" s="77"/>
      <c r="C19" s="84" t="s">
        <v>65</v>
      </c>
    </row>
    <row r="20" spans="1:3">
      <c r="A20" s="1"/>
      <c r="B20" s="85"/>
      <c r="C20" s="86" t="s">
        <v>66</v>
      </c>
    </row>
    <row r="21" spans="1:3">
      <c r="A21" s="1"/>
      <c r="B21" s="85"/>
      <c r="C21" s="87" t="s">
        <v>67</v>
      </c>
    </row>
    <row r="22" spans="1:3">
      <c r="A22" s="1"/>
      <c r="B22" s="85"/>
      <c r="C22" s="88" t="s">
        <v>68</v>
      </c>
    </row>
    <row r="23" spans="1:3">
      <c r="B23" s="85"/>
      <c r="C23" s="89" t="s">
        <v>69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4"/>
  <sheetViews>
    <sheetView tabSelected="1" topLeftCell="A2" workbookViewId="0">
      <selection activeCell="D9" sqref="D9"/>
    </sheetView>
  </sheetViews>
  <sheetFormatPr baseColWidth="10" defaultColWidth="10.6640625" defaultRowHeight="16"/>
  <cols>
    <col min="1" max="1" width="3.33203125" style="31" customWidth="1"/>
    <col min="2" max="2" width="3.6640625" style="31" customWidth="1"/>
    <col min="3" max="3" width="46" style="31" customWidth="1"/>
    <col min="4" max="4" width="12.6640625" style="31" customWidth="1"/>
    <col min="5" max="5" width="17.5" style="31" customWidth="1"/>
    <col min="6" max="6" width="4.5" style="31" customWidth="1"/>
    <col min="7" max="7" width="45" style="31" customWidth="1"/>
    <col min="8" max="8" width="5.1640625" style="31" customWidth="1"/>
    <col min="9" max="9" width="46.1640625" style="31" customWidth="1"/>
    <col min="10" max="10" width="5.5" style="31" customWidth="1"/>
    <col min="11" max="16384" width="10.6640625" style="31"/>
  </cols>
  <sheetData>
    <row r="2" spans="2:10">
      <c r="B2" s="126" t="s">
        <v>94</v>
      </c>
      <c r="C2" s="127"/>
      <c r="D2" s="127"/>
      <c r="E2" s="128"/>
    </row>
    <row r="3" spans="2:10">
      <c r="B3" s="129"/>
      <c r="C3" s="130"/>
      <c r="D3" s="130"/>
      <c r="E3" s="131"/>
    </row>
    <row r="4" spans="2:10" ht="38" customHeight="1">
      <c r="B4" s="132"/>
      <c r="C4" s="133"/>
      <c r="D4" s="133"/>
      <c r="E4" s="134"/>
    </row>
    <row r="5" spans="2:10" ht="17" thickBot="1"/>
    <row r="6" spans="2:10">
      <c r="B6" s="33"/>
      <c r="C6" s="16"/>
      <c r="D6" s="16"/>
      <c r="E6" s="16"/>
      <c r="F6" s="16"/>
      <c r="G6" s="16"/>
      <c r="H6" s="16"/>
      <c r="I6" s="16"/>
      <c r="J6" s="34"/>
    </row>
    <row r="7" spans="2:10" s="39" customFormat="1" ht="19">
      <c r="B7" s="90"/>
      <c r="C7" s="15" t="s">
        <v>28</v>
      </c>
      <c r="D7" s="91" t="s">
        <v>12</v>
      </c>
      <c r="E7" s="15" t="s">
        <v>6</v>
      </c>
      <c r="F7" s="15"/>
      <c r="G7" s="15" t="s">
        <v>11</v>
      </c>
      <c r="H7" s="15"/>
      <c r="I7" s="15" t="s">
        <v>0</v>
      </c>
      <c r="J7" s="97"/>
    </row>
    <row r="8" spans="2:10" s="39" customFormat="1" ht="19">
      <c r="B8" s="20"/>
      <c r="C8" s="14"/>
      <c r="D8" s="27"/>
      <c r="E8" s="14"/>
      <c r="F8" s="14"/>
      <c r="G8" s="14"/>
      <c r="H8" s="14"/>
      <c r="I8" s="14"/>
      <c r="J8" s="40"/>
    </row>
    <row r="9" spans="2:10" s="39" customFormat="1" ht="20" thickBot="1">
      <c r="B9" s="20"/>
      <c r="C9" s="14" t="s">
        <v>82</v>
      </c>
      <c r="D9" s="27"/>
      <c r="E9" s="14"/>
      <c r="F9" s="14"/>
      <c r="G9" s="14"/>
      <c r="H9" s="14"/>
      <c r="I9" s="14"/>
      <c r="J9" s="40"/>
    </row>
    <row r="10" spans="2:10" s="39" customFormat="1" ht="20" thickBot="1">
      <c r="B10" s="20"/>
      <c r="C10" s="122" t="s">
        <v>90</v>
      </c>
      <c r="D10" s="17" t="s">
        <v>4</v>
      </c>
      <c r="E10" s="41">
        <v>0.94760397340000002</v>
      </c>
      <c r="F10" s="32"/>
      <c r="G10" s="32"/>
      <c r="H10" s="26"/>
      <c r="I10" s="30"/>
      <c r="J10" s="40"/>
    </row>
    <row r="11" spans="2:10" s="39" customFormat="1" ht="20" thickBot="1">
      <c r="B11" s="20"/>
      <c r="C11" s="120" t="s">
        <v>88</v>
      </c>
      <c r="D11" s="17" t="s">
        <v>4</v>
      </c>
      <c r="E11" s="41">
        <v>5.2396026630000002E-2</v>
      </c>
      <c r="F11" s="32"/>
      <c r="G11" s="32"/>
      <c r="H11" s="26"/>
      <c r="I11" s="30"/>
      <c r="J11" s="40"/>
    </row>
    <row r="12" spans="2:10" s="39" customFormat="1" ht="20" thickBot="1">
      <c r="B12" s="20"/>
      <c r="C12" s="122" t="s">
        <v>91</v>
      </c>
      <c r="D12" s="17" t="s">
        <v>4</v>
      </c>
      <c r="E12" s="41">
        <v>1</v>
      </c>
      <c r="F12" s="32"/>
      <c r="G12" s="32"/>
      <c r="H12" s="26"/>
      <c r="I12" s="30" t="s">
        <v>46</v>
      </c>
      <c r="J12" s="40"/>
    </row>
    <row r="13" spans="2:10" ht="17" thickBot="1">
      <c r="B13" s="35"/>
      <c r="C13" s="32" t="s">
        <v>30</v>
      </c>
      <c r="D13" s="19" t="s">
        <v>4</v>
      </c>
      <c r="E13" s="41">
        <v>0</v>
      </c>
      <c r="F13" s="32"/>
      <c r="G13" s="32"/>
      <c r="H13" s="32"/>
      <c r="I13" s="30" t="s">
        <v>46</v>
      </c>
      <c r="J13" s="98"/>
    </row>
    <row r="14" spans="2:10" ht="17" thickBot="1">
      <c r="B14" s="35"/>
      <c r="C14" s="113" t="s">
        <v>84</v>
      </c>
      <c r="D14" s="19" t="s">
        <v>4</v>
      </c>
      <c r="E14" s="42">
        <v>2190</v>
      </c>
      <c r="F14" s="32"/>
      <c r="G14" s="32"/>
      <c r="H14" s="32"/>
      <c r="I14" s="30" t="s">
        <v>46</v>
      </c>
      <c r="J14" s="98"/>
    </row>
    <row r="15" spans="2:10" ht="17" thickBot="1">
      <c r="B15" s="35"/>
      <c r="C15" s="32" t="s">
        <v>33</v>
      </c>
      <c r="D15" s="19" t="s">
        <v>53</v>
      </c>
      <c r="E15" s="42">
        <v>0</v>
      </c>
      <c r="F15" s="32"/>
      <c r="G15" s="32" t="s">
        <v>25</v>
      </c>
      <c r="H15" s="32"/>
      <c r="I15" s="30" t="s">
        <v>46</v>
      </c>
      <c r="J15" s="98"/>
    </row>
    <row r="16" spans="2:10" ht="17" thickBot="1">
      <c r="B16" s="35"/>
      <c r="C16" s="32" t="s">
        <v>34</v>
      </c>
      <c r="D16" s="19" t="s">
        <v>53</v>
      </c>
      <c r="E16" s="41">
        <f>'Research data'!G6</f>
        <v>2.25</v>
      </c>
      <c r="F16" s="32"/>
      <c r="G16" s="32" t="s">
        <v>47</v>
      </c>
      <c r="H16" s="32"/>
      <c r="I16" s="30" t="s">
        <v>46</v>
      </c>
      <c r="J16" s="98"/>
    </row>
    <row r="17" spans="2:10">
      <c r="B17" s="35"/>
      <c r="C17" s="32"/>
      <c r="D17" s="19"/>
      <c r="E17" s="94"/>
      <c r="F17" s="32"/>
      <c r="G17" s="32"/>
      <c r="H17" s="32"/>
      <c r="J17" s="98"/>
    </row>
    <row r="18" spans="2:10">
      <c r="B18" s="35"/>
      <c r="C18" s="56"/>
      <c r="D18" s="93"/>
      <c r="E18" s="94"/>
      <c r="G18" s="56"/>
      <c r="J18" s="98"/>
    </row>
    <row r="19" spans="2:10" ht="17" thickBot="1">
      <c r="B19" s="35"/>
      <c r="C19" s="14" t="s">
        <v>70</v>
      </c>
      <c r="D19" s="93"/>
      <c r="E19" s="94"/>
      <c r="G19" s="56"/>
      <c r="J19" s="98"/>
    </row>
    <row r="20" spans="2:10" ht="17" thickBot="1">
      <c r="B20" s="35"/>
      <c r="C20" s="32" t="s">
        <v>35</v>
      </c>
      <c r="D20" s="19" t="s">
        <v>29</v>
      </c>
      <c r="E20" s="42">
        <f>'Research data'!G14</f>
        <v>953500</v>
      </c>
      <c r="F20" s="32"/>
      <c r="G20" s="32" t="s">
        <v>8</v>
      </c>
      <c r="H20" s="32"/>
      <c r="I20" s="74" t="s">
        <v>46</v>
      </c>
      <c r="J20" s="98"/>
    </row>
    <row r="21" spans="2:10" ht="17" thickBot="1">
      <c r="B21" s="35"/>
      <c r="C21" s="32" t="s">
        <v>36</v>
      </c>
      <c r="D21" s="19" t="s">
        <v>29</v>
      </c>
      <c r="E21" s="42">
        <v>0</v>
      </c>
      <c r="F21" s="32"/>
      <c r="G21" s="32" t="s">
        <v>48</v>
      </c>
      <c r="H21" s="32"/>
      <c r="I21" s="30" t="s">
        <v>46</v>
      </c>
      <c r="J21" s="98"/>
    </row>
    <row r="22" spans="2:10" ht="17" thickBot="1">
      <c r="B22" s="35"/>
      <c r="C22" s="32" t="s">
        <v>10</v>
      </c>
      <c r="D22" s="19" t="s">
        <v>29</v>
      </c>
      <c r="E22" s="42">
        <v>0</v>
      </c>
      <c r="F22" s="32"/>
      <c r="G22" s="32" t="s">
        <v>21</v>
      </c>
      <c r="H22" s="32"/>
      <c r="I22" s="30" t="s">
        <v>46</v>
      </c>
      <c r="J22" s="98"/>
    </row>
    <row r="23" spans="2:10" ht="17" thickBot="1">
      <c r="B23" s="35"/>
      <c r="C23" s="32" t="s">
        <v>37</v>
      </c>
      <c r="D23" s="19" t="s">
        <v>29</v>
      </c>
      <c r="E23" s="42">
        <v>0</v>
      </c>
      <c r="F23" s="32"/>
      <c r="G23" s="32" t="s">
        <v>24</v>
      </c>
      <c r="H23" s="32"/>
      <c r="I23" s="30" t="s">
        <v>46</v>
      </c>
      <c r="J23" s="98"/>
    </row>
    <row r="24" spans="2:10" ht="17" thickBot="1">
      <c r="B24" s="35"/>
      <c r="C24" s="32" t="s">
        <v>38</v>
      </c>
      <c r="D24" s="19" t="s">
        <v>45</v>
      </c>
      <c r="E24" s="92">
        <f>'Research data'!G15</f>
        <v>67530</v>
      </c>
      <c r="F24" s="32"/>
      <c r="G24" s="32" t="s">
        <v>49</v>
      </c>
      <c r="H24" s="32"/>
      <c r="I24" s="74" t="s">
        <v>46</v>
      </c>
      <c r="J24" s="98"/>
    </row>
    <row r="25" spans="2:10" ht="17" thickBot="1">
      <c r="B25" s="35"/>
      <c r="C25" s="32" t="s">
        <v>39</v>
      </c>
      <c r="D25" s="19" t="s">
        <v>44</v>
      </c>
      <c r="E25" s="41">
        <f>'Research data'!G17</f>
        <v>0</v>
      </c>
      <c r="F25" s="32"/>
      <c r="G25" s="32" t="s">
        <v>50</v>
      </c>
      <c r="H25" s="32"/>
      <c r="I25" s="74" t="s">
        <v>46</v>
      </c>
      <c r="J25" s="98"/>
    </row>
    <row r="26" spans="2:10" ht="17" thickBot="1">
      <c r="B26" s="35"/>
      <c r="C26" s="32" t="s">
        <v>40</v>
      </c>
      <c r="D26" s="19" t="s">
        <v>44</v>
      </c>
      <c r="E26" s="95">
        <v>0</v>
      </c>
      <c r="F26" s="32"/>
      <c r="G26" s="32" t="s">
        <v>51</v>
      </c>
      <c r="H26" s="32"/>
      <c r="I26" s="104" t="s">
        <v>46</v>
      </c>
      <c r="J26" s="98"/>
    </row>
    <row r="27" spans="2:10" ht="17" thickBot="1">
      <c r="B27" s="35"/>
      <c r="C27" s="32" t="s">
        <v>43</v>
      </c>
      <c r="D27" s="19" t="s">
        <v>2</v>
      </c>
      <c r="E27" s="41">
        <v>0.04</v>
      </c>
      <c r="F27" s="32"/>
      <c r="G27" s="32" t="s">
        <v>20</v>
      </c>
      <c r="H27" s="32"/>
      <c r="I27" s="30" t="s">
        <v>95</v>
      </c>
      <c r="J27" s="98"/>
    </row>
    <row r="28" spans="2:10" ht="17" thickBot="1">
      <c r="B28" s="35"/>
      <c r="C28" s="32" t="s">
        <v>32</v>
      </c>
      <c r="D28" s="19" t="s">
        <v>9</v>
      </c>
      <c r="E28" s="42">
        <v>0</v>
      </c>
      <c r="F28" s="32"/>
      <c r="G28" s="32"/>
      <c r="H28" s="32"/>
      <c r="I28" s="30" t="s">
        <v>46</v>
      </c>
      <c r="J28" s="98"/>
    </row>
    <row r="29" spans="2:10">
      <c r="B29" s="35"/>
      <c r="C29" s="32"/>
      <c r="D29" s="19"/>
      <c r="E29" s="96"/>
      <c r="F29" s="32"/>
      <c r="G29" s="32"/>
      <c r="H29" s="32"/>
      <c r="J29" s="98"/>
    </row>
    <row r="30" spans="2:10">
      <c r="B30" s="35"/>
      <c r="C30" s="14" t="s">
        <v>7</v>
      </c>
      <c r="D30" s="93"/>
      <c r="E30" s="96"/>
      <c r="J30" s="98"/>
    </row>
    <row r="31" spans="2:10" ht="17" thickBot="1">
      <c r="B31" s="35"/>
      <c r="C31" s="118" t="s">
        <v>41</v>
      </c>
      <c r="D31" s="19" t="s">
        <v>1</v>
      </c>
      <c r="E31" s="92">
        <f>'Research data'!G10</f>
        <v>0</v>
      </c>
      <c r="F31" s="32"/>
      <c r="G31" s="32" t="s">
        <v>23</v>
      </c>
      <c r="H31" s="32"/>
      <c r="I31" s="106" t="s">
        <v>46</v>
      </c>
      <c r="J31" s="98"/>
    </row>
    <row r="32" spans="2:10" ht="17" thickBot="1">
      <c r="B32" s="35"/>
      <c r="C32" s="32" t="s">
        <v>42</v>
      </c>
      <c r="D32" s="19" t="s">
        <v>1</v>
      </c>
      <c r="E32" s="42">
        <f>'Research data'!G11</f>
        <v>15</v>
      </c>
      <c r="F32" s="32"/>
      <c r="G32" s="32" t="s">
        <v>22</v>
      </c>
      <c r="H32" s="32"/>
      <c r="I32" s="107" t="s">
        <v>46</v>
      </c>
      <c r="J32" s="98"/>
    </row>
    <row r="33" spans="2:10" ht="17" thickBot="1">
      <c r="B33" s="35"/>
      <c r="C33" s="32" t="s">
        <v>31</v>
      </c>
      <c r="D33" s="19" t="s">
        <v>4</v>
      </c>
      <c r="E33" s="42">
        <v>0</v>
      </c>
      <c r="F33" s="32"/>
      <c r="G33" s="32"/>
      <c r="H33" s="32"/>
      <c r="I33" s="114" t="s">
        <v>46</v>
      </c>
      <c r="J33" s="98"/>
    </row>
    <row r="34" spans="2:10" ht="20" customHeight="1" thickBot="1">
      <c r="B34" s="36"/>
      <c r="C34" s="37"/>
      <c r="D34" s="37"/>
      <c r="E34" s="37"/>
      <c r="F34" s="37"/>
      <c r="G34" s="37"/>
      <c r="H34" s="37"/>
      <c r="I34" s="37"/>
      <c r="J34" s="3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8"/>
  <sheetViews>
    <sheetView workbookViewId="0">
      <selection activeCell="I35" sqref="I35"/>
    </sheetView>
  </sheetViews>
  <sheetFormatPr baseColWidth="10" defaultColWidth="10.6640625" defaultRowHeight="16"/>
  <cols>
    <col min="1" max="2" width="3.5" style="56" customWidth="1"/>
    <col min="3" max="3" width="35.83203125" style="56" customWidth="1"/>
    <col min="4" max="4" width="16.5" style="56" hidden="1" customWidth="1"/>
    <col min="5" max="5" width="13.83203125" style="56" hidden="1" customWidth="1"/>
    <col min="6" max="6" width="12.5" style="56" customWidth="1"/>
    <col min="7" max="7" width="10.6640625" style="56" customWidth="1"/>
    <col min="8" max="8" width="4" style="56" customWidth="1"/>
    <col min="9" max="9" width="16" style="56" customWidth="1"/>
    <col min="10" max="10" width="3" style="57" customWidth="1"/>
    <col min="11" max="11" width="60" style="56" customWidth="1"/>
    <col min="12" max="16384" width="10.6640625" style="56"/>
  </cols>
  <sheetData>
    <row r="1" spans="2:11" ht="17" thickBot="1"/>
    <row r="2" spans="2:11">
      <c r="B2" s="58"/>
      <c r="C2" s="59"/>
      <c r="D2" s="59"/>
      <c r="E2" s="59"/>
      <c r="F2" s="59"/>
      <c r="G2" s="59"/>
      <c r="H2" s="59"/>
      <c r="I2" s="59"/>
      <c r="J2" s="60"/>
      <c r="K2" s="59"/>
    </row>
    <row r="3" spans="2:11" s="14" customFormat="1">
      <c r="B3" s="20"/>
      <c r="C3" s="103" t="s">
        <v>72</v>
      </c>
      <c r="D3" s="9"/>
      <c r="E3" s="9"/>
      <c r="F3" s="103" t="s">
        <v>12</v>
      </c>
      <c r="G3" s="103" t="s">
        <v>66</v>
      </c>
      <c r="H3" s="103"/>
      <c r="I3" s="103" t="s">
        <v>96</v>
      </c>
      <c r="J3" s="54"/>
      <c r="K3" s="103" t="s">
        <v>80</v>
      </c>
    </row>
    <row r="4" spans="2:11">
      <c r="B4" s="61"/>
      <c r="C4" s="62"/>
      <c r="D4" s="62"/>
      <c r="E4" s="62"/>
      <c r="F4" s="62"/>
      <c r="G4" s="63"/>
      <c r="H4" s="63"/>
      <c r="I4" s="63"/>
      <c r="J4" s="102"/>
      <c r="K4" s="9"/>
    </row>
    <row r="5" spans="2:11" ht="17" thickBot="1">
      <c r="B5" s="61"/>
      <c r="C5" s="28" t="s">
        <v>71</v>
      </c>
      <c r="D5" s="28"/>
      <c r="E5" s="28"/>
      <c r="F5" s="28"/>
      <c r="G5" s="10"/>
      <c r="H5" s="10"/>
      <c r="I5" s="10"/>
      <c r="J5" s="10"/>
      <c r="K5" s="55"/>
    </row>
    <row r="6" spans="2:11" ht="17" thickBot="1">
      <c r="B6" s="61"/>
      <c r="C6" s="115" t="s">
        <v>85</v>
      </c>
      <c r="D6" s="64"/>
      <c r="E6" s="64"/>
      <c r="F6" s="65" t="s">
        <v>53</v>
      </c>
      <c r="G6" s="116">
        <f>Notes!E6/1000</f>
        <v>2.25</v>
      </c>
      <c r="H6" s="66"/>
      <c r="I6" s="66"/>
      <c r="J6" s="63"/>
      <c r="K6" s="55"/>
    </row>
    <row r="7" spans="2:11">
      <c r="B7" s="61"/>
      <c r="C7" s="69"/>
      <c r="D7" s="69"/>
      <c r="E7" s="69"/>
      <c r="G7" s="67"/>
      <c r="H7" s="67"/>
      <c r="I7" s="67"/>
      <c r="J7" s="67"/>
      <c r="K7" s="55"/>
    </row>
    <row r="8" spans="2:11" ht="17" thickBot="1">
      <c r="B8" s="61"/>
      <c r="C8" s="28" t="s">
        <v>7</v>
      </c>
      <c r="D8" s="28"/>
      <c r="E8" s="28"/>
      <c r="F8" s="28"/>
      <c r="G8" s="11"/>
      <c r="H8" s="11"/>
      <c r="I8" s="11"/>
      <c r="J8" s="12"/>
      <c r="K8" s="29"/>
    </row>
    <row r="9" spans="2:11" ht="17" thickBot="1">
      <c r="B9" s="61"/>
      <c r="C9" s="70" t="s">
        <v>87</v>
      </c>
      <c r="D9" s="28"/>
      <c r="E9" s="28"/>
      <c r="F9" s="117" t="s">
        <v>3</v>
      </c>
      <c r="G9" s="111">
        <f>ROUND(0,0)</f>
        <v>0</v>
      </c>
      <c r="H9" s="11"/>
      <c r="I9" s="11"/>
      <c r="J9" s="12"/>
      <c r="K9" s="29"/>
    </row>
    <row r="10" spans="2:11" ht="17" thickBot="1">
      <c r="B10" s="61"/>
      <c r="C10" s="70" t="s">
        <v>86</v>
      </c>
      <c r="D10" s="28"/>
      <c r="E10" s="28"/>
      <c r="F10" s="65" t="s">
        <v>1</v>
      </c>
      <c r="G10" s="111">
        <f>ROUND(0,0)</f>
        <v>0</v>
      </c>
      <c r="H10" s="11"/>
      <c r="I10" s="11"/>
      <c r="J10" s="12"/>
      <c r="K10" s="29"/>
    </row>
    <row r="11" spans="2:11" ht="17" thickBot="1">
      <c r="B11" s="61"/>
      <c r="C11" s="70" t="s">
        <v>5</v>
      </c>
      <c r="D11" s="70"/>
      <c r="E11" s="70"/>
      <c r="F11" s="65" t="s">
        <v>1</v>
      </c>
      <c r="G11" s="111">
        <f>ROUND(15,0)</f>
        <v>15</v>
      </c>
      <c r="H11" s="67"/>
      <c r="I11" s="67"/>
      <c r="J11" s="68"/>
      <c r="K11" s="108"/>
    </row>
    <row r="12" spans="2:11">
      <c r="B12" s="61"/>
      <c r="C12" s="28"/>
      <c r="D12" s="28"/>
      <c r="E12" s="28"/>
      <c r="F12" s="28"/>
      <c r="G12" s="12"/>
      <c r="H12" s="12"/>
      <c r="I12" s="12"/>
      <c r="J12" s="68"/>
      <c r="K12" s="55"/>
    </row>
    <row r="13" spans="2:11" ht="17" thickBot="1">
      <c r="B13" s="61"/>
      <c r="C13" s="13" t="s">
        <v>75</v>
      </c>
      <c r="D13" s="13"/>
      <c r="E13" s="13"/>
      <c r="F13" s="13"/>
      <c r="G13" s="12"/>
      <c r="H13" s="12"/>
      <c r="I13" s="12"/>
      <c r="J13" s="12"/>
      <c r="K13" s="55"/>
    </row>
    <row r="14" spans="2:11" ht="17" thickBot="1">
      <c r="B14" s="61"/>
      <c r="C14" s="99" t="s">
        <v>76</v>
      </c>
      <c r="D14" s="13"/>
      <c r="E14" s="13"/>
      <c r="F14" s="99" t="s">
        <v>29</v>
      </c>
      <c r="G14" s="73">
        <f>I14</f>
        <v>953500</v>
      </c>
      <c r="H14" s="12"/>
      <c r="I14" s="73">
        <f>Notes!E12</f>
        <v>953500</v>
      </c>
      <c r="J14" s="67"/>
      <c r="K14" s="109"/>
    </row>
    <row r="15" spans="2:11" ht="17" thickBot="1">
      <c r="B15" s="61"/>
      <c r="C15" s="105" t="s">
        <v>77</v>
      </c>
      <c r="D15" s="28"/>
      <c r="E15" s="28"/>
      <c r="F15" s="110" t="s">
        <v>83</v>
      </c>
      <c r="G15" s="119">
        <f>ROUND((G16*G6*1000),2)</f>
        <v>67530</v>
      </c>
      <c r="H15" s="12"/>
      <c r="I15" s="121"/>
      <c r="J15" s="67"/>
      <c r="K15" s="112"/>
    </row>
    <row r="16" spans="2:11" ht="17" thickBot="1">
      <c r="B16" s="61"/>
      <c r="C16" s="99" t="s">
        <v>78</v>
      </c>
      <c r="D16" s="28"/>
      <c r="E16" s="28"/>
      <c r="F16" s="101" t="s">
        <v>74</v>
      </c>
      <c r="G16" s="124">
        <v>30.013332999999999</v>
      </c>
      <c r="H16" s="12"/>
      <c r="I16" s="12"/>
      <c r="J16" s="67"/>
      <c r="K16" s="125" t="s">
        <v>104</v>
      </c>
    </row>
    <row r="17" spans="2:11" ht="17" thickBot="1">
      <c r="B17" s="61"/>
      <c r="C17" s="105" t="s">
        <v>79</v>
      </c>
      <c r="D17" s="72"/>
      <c r="E17" s="72"/>
      <c r="F17" s="65" t="s">
        <v>44</v>
      </c>
      <c r="G17" s="73">
        <v>0</v>
      </c>
      <c r="H17" s="67"/>
      <c r="I17" s="67"/>
      <c r="J17" s="67"/>
      <c r="K17" s="109"/>
    </row>
    <row r="18" spans="2:11" ht="17" thickBot="1">
      <c r="B18" s="61"/>
      <c r="C18" s="99" t="s">
        <v>79</v>
      </c>
      <c r="D18" s="71"/>
      <c r="E18" s="71"/>
      <c r="F18" s="100" t="s">
        <v>73</v>
      </c>
      <c r="G18" s="73">
        <v>0</v>
      </c>
      <c r="H18" s="67"/>
      <c r="I18" s="67"/>
      <c r="J18" s="67"/>
      <c r="K18" s="2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I12" sqref="I12"/>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t="s">
        <v>19</v>
      </c>
      <c r="D3" s="49"/>
      <c r="E3" s="49"/>
      <c r="F3" s="49"/>
      <c r="G3" s="49"/>
      <c r="H3" s="49"/>
      <c r="I3" s="49"/>
      <c r="J3" s="50"/>
    </row>
    <row r="4" spans="2:11">
      <c r="B4" s="48"/>
    </row>
    <row r="5" spans="2:11">
      <c r="B5" s="51"/>
      <c r="C5" s="52" t="s">
        <v>26</v>
      </c>
      <c r="D5" s="52"/>
      <c r="E5" s="52" t="s">
        <v>0</v>
      </c>
      <c r="F5" s="52" t="s">
        <v>16</v>
      </c>
      <c r="G5" s="52" t="s">
        <v>27</v>
      </c>
      <c r="H5" s="52" t="s">
        <v>92</v>
      </c>
      <c r="I5" s="52" t="s">
        <v>52</v>
      </c>
      <c r="J5" s="53" t="s">
        <v>93</v>
      </c>
      <c r="K5" s="52" t="s">
        <v>13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DDA4-2A2C-934D-96CC-B2671ECFCE08}">
  <sheetPr>
    <tabColor theme="6" tint="0.79998168889431442"/>
  </sheetPr>
  <dimension ref="B1:K20"/>
  <sheetViews>
    <sheetView workbookViewId="0">
      <selection activeCell="F28" sqref="F28"/>
    </sheetView>
  </sheetViews>
  <sheetFormatPr baseColWidth="10" defaultColWidth="33.1640625" defaultRowHeight="16"/>
  <cols>
    <col min="1" max="1" width="3.33203125" style="43" customWidth="1"/>
    <col min="2" max="2" width="3.5" style="43" customWidth="1"/>
    <col min="3" max="3" width="28.6640625" style="43" customWidth="1"/>
    <col min="4" max="4" width="3.1640625" style="43" customWidth="1"/>
    <col min="5" max="5" width="16.1640625" style="43" customWidth="1"/>
    <col min="6" max="6" width="10.33203125" style="43" customWidth="1"/>
    <col min="7" max="9" width="12.1640625" style="43" customWidth="1"/>
    <col min="10" max="10" width="11.5" style="44" customWidth="1"/>
    <col min="11" max="11" width="66" style="43" customWidth="1"/>
    <col min="12" max="16384" width="33.1640625" style="43"/>
  </cols>
  <sheetData>
    <row r="1" spans="2:11" ht="17" thickBot="1"/>
    <row r="2" spans="2:11">
      <c r="B2" s="45"/>
      <c r="C2" s="46"/>
      <c r="D2" s="46"/>
      <c r="E2" s="46"/>
      <c r="F2" s="46"/>
      <c r="G2" s="46"/>
      <c r="H2" s="46"/>
      <c r="I2" s="46"/>
      <c r="J2" s="47"/>
      <c r="K2" s="46"/>
    </row>
    <row r="3" spans="2:11">
      <c r="B3" s="48"/>
      <c r="C3" s="49"/>
      <c r="D3" s="49"/>
      <c r="E3" s="49"/>
      <c r="F3" s="49"/>
      <c r="G3" s="49"/>
      <c r="H3" s="49"/>
      <c r="I3" s="49"/>
      <c r="J3" s="50"/>
    </row>
    <row r="4" spans="2:11">
      <c r="B4" s="48"/>
    </row>
    <row r="5" spans="2:11">
      <c r="B5" s="51"/>
      <c r="C5" s="52" t="s">
        <v>0</v>
      </c>
      <c r="D5" s="52"/>
      <c r="E5" s="52"/>
      <c r="F5" s="52"/>
      <c r="G5" s="52"/>
      <c r="H5" s="52"/>
      <c r="I5" s="52"/>
      <c r="J5" s="53"/>
      <c r="K5" s="52"/>
    </row>
    <row r="6" spans="2:11">
      <c r="C6" s="43" t="s">
        <v>34</v>
      </c>
      <c r="D6" s="49"/>
      <c r="E6" s="43">
        <v>2250</v>
      </c>
      <c r="F6" s="43" t="s">
        <v>103</v>
      </c>
      <c r="G6" s="49"/>
      <c r="H6" s="49"/>
      <c r="I6" s="49"/>
      <c r="J6" s="50"/>
      <c r="K6" s="49"/>
    </row>
    <row r="7" spans="2:11">
      <c r="C7" s="49"/>
      <c r="D7" s="49"/>
      <c r="E7" s="49"/>
      <c r="F7" s="49"/>
      <c r="G7" s="49"/>
      <c r="H7" s="49"/>
      <c r="I7" s="49"/>
      <c r="J7" s="50"/>
      <c r="K7" s="49"/>
    </row>
    <row r="8" spans="2:11">
      <c r="C8" s="49" t="s">
        <v>102</v>
      </c>
    </row>
    <row r="10" spans="2:11">
      <c r="C10" s="43" t="s">
        <v>97</v>
      </c>
      <c r="E10" s="43">
        <v>8500</v>
      </c>
      <c r="F10" s="43" t="s">
        <v>98</v>
      </c>
    </row>
    <row r="11" spans="2:11">
      <c r="C11" s="43" t="s">
        <v>99</v>
      </c>
      <c r="E11" s="43">
        <v>420</v>
      </c>
      <c r="F11" s="43" t="s">
        <v>100</v>
      </c>
    </row>
    <row r="12" spans="2:11">
      <c r="C12" s="43" t="s">
        <v>35</v>
      </c>
      <c r="E12" s="43">
        <f>E10+E11*E6</f>
        <v>953500</v>
      </c>
      <c r="F12" s="43" t="s">
        <v>101</v>
      </c>
    </row>
    <row r="17" spans="3:5">
      <c r="C17" s="49"/>
    </row>
    <row r="19" spans="3:5">
      <c r="E19" s="123"/>
    </row>
    <row r="20" spans="3:5">
      <c r="E20" s="12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2023-12-20T13:48:06Z</dcterms:modified>
</cp:coreProperties>
</file>