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showInkAnnotation="0" codeName="ThisWorkbook" autoCompressPictures="0"/>
  <mc:AlternateContent xmlns:mc="http://schemas.openxmlformats.org/markup-compatibility/2006">
    <mc:Choice Requires="x15">
      <x15ac:absPath xmlns:x15ac="http://schemas.microsoft.com/office/spreadsheetml/2010/11/ac" url="/Users/roosdekok/code/etdataset/nodes_source_analyses/energy/energy/"/>
    </mc:Choice>
  </mc:AlternateContent>
  <xr:revisionPtr revIDLastSave="0" documentId="13_ncr:1_{7320B1EE-10BE-E741-80BE-A9F214A1E3E9}" xr6:coauthVersionLast="47" xr6:coauthVersionMax="47" xr10:uidLastSave="{00000000-0000-0000-0000-000000000000}"/>
  <bookViews>
    <workbookView xWindow="0" yWindow="500" windowWidth="25600" windowHeight="16080" tabRatio="762" xr2:uid="{00000000-000D-0000-FFFF-FFFF00000000}"/>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11" i="13" l="1"/>
  <c r="F11" i="20" l="1"/>
  <c r="E11" i="20"/>
  <c r="J8" i="13" s="1"/>
  <c r="J7" i="13"/>
  <c r="F14" i="20"/>
  <c r="F19" i="20" s="1"/>
  <c r="F13" i="20"/>
  <c r="E14" i="20"/>
  <c r="E19" i="20" s="1"/>
  <c r="J15" i="13" s="1"/>
  <c r="E13" i="20"/>
  <c r="J14" i="13" s="1"/>
  <c r="J26" i="13" l="1"/>
  <c r="H26" i="13" s="1"/>
  <c r="H27" i="13"/>
  <c r="J28" i="13"/>
  <c r="H28" i="13" s="1"/>
  <c r="J25" i="13"/>
  <c r="H25" i="13" s="1"/>
  <c r="H15" i="13"/>
  <c r="E20" i="12" s="1"/>
  <c r="J16" i="13"/>
  <c r="H16" i="13" s="1"/>
  <c r="E21" i="12" s="1"/>
  <c r="J17" i="13"/>
  <c r="H17" i="13" s="1"/>
  <c r="E22" i="12" s="1"/>
  <c r="J18" i="13"/>
  <c r="H18" i="13" s="1"/>
  <c r="E23" i="12" s="1"/>
  <c r="J19" i="13"/>
  <c r="H19" i="13" s="1"/>
  <c r="E24" i="12" s="1"/>
  <c r="J20" i="13"/>
  <c r="H20" i="13" s="1"/>
  <c r="E25" i="12" s="1"/>
  <c r="J21" i="13"/>
  <c r="H21" i="13" s="1"/>
  <c r="E26" i="12" s="1"/>
  <c r="H22" i="13"/>
  <c r="E27" i="12" s="1"/>
  <c r="H14" i="13"/>
  <c r="H8" i="13"/>
  <c r="H9" i="13"/>
  <c r="J10" i="13"/>
  <c r="H10" i="13" s="1"/>
  <c r="H11" i="13"/>
  <c r="E31" i="12" l="1"/>
  <c r="E32" i="12"/>
  <c r="E30" i="12"/>
  <c r="E16" i="12"/>
  <c r="E13" i="12"/>
  <c r="E14" i="12"/>
  <c r="E15" i="12"/>
  <c r="E19" i="12"/>
  <c r="H7" i="13" l="1"/>
  <c r="E1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Ir. P. Kroon</author>
  </authors>
  <commentList>
    <comment ref="F7" authorId="0" shapeId="0" xr:uid="{EC34E59B-B744-764E-876B-600C4A320806}">
      <text>
        <r>
          <rPr>
            <b/>
            <sz val="9"/>
            <color rgb="FF000000"/>
            <rFont val="Tahoma"/>
            <family val="2"/>
          </rPr>
          <t>Ir. P. Kroon:</t>
        </r>
        <r>
          <rPr>
            <sz val="9"/>
            <color rgb="FF000000"/>
            <rFont val="Tahoma"/>
            <family val="2"/>
          </rPr>
          <t xml:space="preserve">
</t>
        </r>
        <r>
          <rPr>
            <sz val="9"/>
            <color rgb="FF000000"/>
            <rFont val="Tahoma"/>
            <family val="2"/>
          </rPr>
          <t xml:space="preserve">VAN BIOGAS NAAR GR OEN GAS
</t>
        </r>
        <r>
          <rPr>
            <sz val="9"/>
            <color rgb="FF000000"/>
            <rFont val="Tahoma"/>
            <family val="2"/>
          </rPr>
          <t xml:space="preserve">Opwaarderingstechnieken en leveranciers
</t>
        </r>
        <r>
          <rPr>
            <sz val="9"/>
            <color rgb="FF000000"/>
            <rFont val="Tahoma"/>
            <family val="2"/>
          </rPr>
          <t>RVO 2009</t>
        </r>
      </text>
    </comment>
    <comment ref="F8" authorId="0" shapeId="0" xr:uid="{C40784DD-C6CB-E346-929A-9A09D511E065}">
      <text>
        <r>
          <rPr>
            <b/>
            <sz val="9"/>
            <color rgb="FF000000"/>
            <rFont val="Tahoma"/>
            <family val="2"/>
          </rPr>
          <t>Ir. P. Kroon:</t>
        </r>
        <r>
          <rPr>
            <sz val="9"/>
            <color rgb="FF000000"/>
            <rFont val="Tahoma"/>
            <family val="2"/>
          </rPr>
          <t xml:space="preserve">
</t>
        </r>
        <r>
          <rPr>
            <sz val="9"/>
            <color rgb="FF000000"/>
            <rFont val="Tahoma"/>
            <family val="2"/>
          </rPr>
          <t>Gekozen is voor elektrische opwerkingtechnieken waarbij eventuele restanten verbrand worden voor warmte voor de vergister. Als er veel restwarmte van hogere temperatuur beschikbaar is, zijn er ook technieken die het met warme opwerken het elektriciteitsverbruik wordt dan lager.</t>
        </r>
      </text>
    </comment>
    <comment ref="F9" authorId="0" shapeId="0" xr:uid="{60F9D4D7-D1AB-7D4E-946C-7DDAE64C7BBB}">
      <text>
        <r>
          <rPr>
            <b/>
            <sz val="9"/>
            <color rgb="FF000000"/>
            <rFont val="Tahoma"/>
            <family val="2"/>
          </rPr>
          <t>Ir. P. Kroon:</t>
        </r>
        <r>
          <rPr>
            <sz val="9"/>
            <color rgb="FF000000"/>
            <rFont val="Tahoma"/>
            <family val="2"/>
          </rPr>
          <t xml:space="preserve">
</t>
        </r>
        <r>
          <rPr>
            <sz val="9"/>
            <color rgb="FF000000"/>
            <rFont val="Tahoma"/>
            <family val="2"/>
          </rPr>
          <t xml:space="preserve">afscheiding bijvoorbeeld via cryogene techniek.
</t>
        </r>
        <r>
          <rPr>
            <sz val="9"/>
            <color rgb="FF000000"/>
            <rFont val="Tahoma"/>
            <family val="2"/>
          </rPr>
          <t xml:space="preserve">Bron:
</t>
        </r>
        <r>
          <rPr>
            <sz val="9"/>
            <color rgb="FF000000"/>
            <rFont val="Tahoma"/>
            <family val="2"/>
          </rPr>
          <t xml:space="preserve">VAN BIOGAS NAAR GR OEN GAS
</t>
        </r>
        <r>
          <rPr>
            <sz val="9"/>
            <color rgb="FF000000"/>
            <rFont val="Tahoma"/>
            <family val="2"/>
          </rPr>
          <t xml:space="preserve">Opwaarderingstechnieken en leveranciers
</t>
        </r>
        <r>
          <rPr>
            <sz val="9"/>
            <color rgb="FF000000"/>
            <rFont val="Tahoma"/>
            <family val="2"/>
          </rPr>
          <t>RVO 2009</t>
        </r>
      </text>
    </comment>
  </commentList>
</comments>
</file>

<file path=xl/sharedStrings.xml><?xml version="1.0" encoding="utf-8"?>
<sst xmlns="http://schemas.openxmlformats.org/spreadsheetml/2006/main" count="159" uniqueCount="112">
  <si>
    <t>Source</t>
  </si>
  <si>
    <t>years</t>
  </si>
  <si>
    <t>-</t>
  </si>
  <si>
    <t>Value</t>
  </si>
  <si>
    <t>Other</t>
  </si>
  <si>
    <t>Initial investment costs</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</si>
  <si>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</si>
  <si>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</si>
  <si>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</si>
  <si>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</si>
  <si>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</si>
  <si>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</si>
  <si>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</si>
  <si>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</si>
  <si>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</si>
  <si>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</si>
  <si>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</si>
  <si>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</si>
  <si>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</si>
  <si>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</si>
  <si>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</si>
  <si>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</si>
  <si>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</si>
  <si>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</si>
  <si>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</si>
  <si>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Fixed operational and maintenance costs per year</t>
  </si>
  <si>
    <t>Notes</t>
  </si>
  <si>
    <t xml:space="preserve">Technical lifetime </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</si>
  <si>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</si>
  <si>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</si>
  <si>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</si>
  <si>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</si>
  <si>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</si>
  <si>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</si>
  <si>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</si>
  <si>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</si>
  <si>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</si>
  <si>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</si>
  <si>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</si>
  <si>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</si>
  <si>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</si>
  <si>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</si>
  <si>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</si>
  <si>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</si>
  <si>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Costs</t>
  </si>
  <si>
    <t>Cost</t>
  </si>
  <si>
    <t>Technical</t>
  </si>
  <si>
    <t>Comments</t>
  </si>
  <si>
    <t>Subject year</t>
  </si>
  <si>
    <t>ETM Library URL</t>
  </si>
  <si>
    <t>yrs</t>
  </si>
  <si>
    <t>Efficiency</t>
  </si>
  <si>
    <t>output.natural_gas</t>
  </si>
  <si>
    <t>Values</t>
  </si>
  <si>
    <t>euro/yr</t>
  </si>
  <si>
    <t>technical  lifetime</t>
  </si>
  <si>
    <t>MW</t>
  </si>
  <si>
    <t>typical_input_capacity</t>
  </si>
  <si>
    <r>
      <t>variable_operation_and_maintenance_costs_per_</t>
    </r>
    <r>
      <rPr>
        <sz val="12"/>
        <color theme="1"/>
        <rFont val="Calibri"/>
        <family val="2"/>
        <scheme val="minor"/>
      </rPr>
      <t>full_load_hour</t>
    </r>
  </si>
  <si>
    <t>euro/flh</t>
  </si>
  <si>
    <r>
      <t xml:space="preserve">Variable operation and maintenance costs per </t>
    </r>
    <r>
      <rPr>
        <sz val="12"/>
        <color theme="1"/>
        <rFont val="Calibri"/>
        <family val="2"/>
        <scheme val="minor"/>
      </rPr>
      <t>flh</t>
    </r>
  </si>
  <si>
    <t>availability</t>
  </si>
  <si>
    <t>forecasting_error</t>
  </si>
  <si>
    <t>ccs_investment</t>
  </si>
  <si>
    <t>cost_of_installing</t>
  </si>
  <si>
    <t>decommissioning_costs</t>
  </si>
  <si>
    <t>variable_operation_and_maintenance_costs_per_full_load_hour</t>
  </si>
  <si>
    <t>variable_operation_and_maintenance_costs_for_ccs_per_full_load_hour</t>
  </si>
  <si>
    <t>takes_part_in_ets</t>
  </si>
  <si>
    <t>wacc</t>
  </si>
  <si>
    <t>%</t>
  </si>
  <si>
    <t>yes=1,no=0</t>
  </si>
  <si>
    <t>Investment cost with ccs</t>
  </si>
  <si>
    <t>Installation cost</t>
  </si>
  <si>
    <t xml:space="preserve">Decommissioning cost </t>
  </si>
  <si>
    <t>Variable operational and maintenance costs for ccs</t>
  </si>
  <si>
    <t>Weighted average cost of capita</t>
  </si>
  <si>
    <t>land_use_per_unit</t>
  </si>
  <si>
    <t>construction_time</t>
  </si>
  <si>
    <t>km2</t>
  </si>
  <si>
    <t>Construction time</t>
  </si>
  <si>
    <t>full_load_hours</t>
  </si>
  <si>
    <t>hrs</t>
  </si>
  <si>
    <t>Input capacity (output capacity divided by efficiency)</t>
  </si>
  <si>
    <t>Availability</t>
  </si>
  <si>
    <t>Full load hours</t>
  </si>
  <si>
    <t>Land use per unit</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</si>
  <si>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</si>
  <si>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</si>
  <si>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All data</t>
  </si>
  <si>
    <t>TNO-rapport</t>
  </si>
  <si>
    <t>NL</t>
  </si>
  <si>
    <t>08/2019</t>
  </si>
  <si>
    <t>https://refman.energytransitionmodel.com/publications/2100</t>
  </si>
  <si>
    <t>Vergistingsdeel</t>
  </si>
  <si>
    <t>Efficiëntie: hoeveel groengas wordt er geproduceerd per MJ natte biomassa/droge biomassa/biogas input?</t>
  </si>
  <si>
    <t>Energie-input: hoeveel  elektriciteit is er nodig?</t>
  </si>
  <si>
    <t>Energie-input: hoeveel gas is er nodig?</t>
  </si>
  <si>
    <t>Gemiddelde capaciteit per plant</t>
  </si>
  <si>
    <t>Investeringskosten per plant</t>
  </si>
  <si>
    <t>Vaste jaarlijkse kosten per plant</t>
  </si>
  <si>
    <t>Vollasturen</t>
  </si>
  <si>
    <t>MW ouptut</t>
  </si>
  <si>
    <t>euro/jaar</t>
  </si>
  <si>
    <t>uur</t>
  </si>
  <si>
    <t>groen gas deel</t>
  </si>
  <si>
    <t>MW input</t>
  </si>
  <si>
    <t>Aanname</t>
  </si>
  <si>
    <t>TNO</t>
  </si>
  <si>
    <t>Grondstofkosten (onderzocht door QI o.b.v. SDE++ 2019)</t>
  </si>
  <si>
    <t>Totale jaarlijkse kosten</t>
  </si>
  <si>
    <t>energy_biogas_fermentation_wet_biomass.ad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</si>
</sst>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
    <numFmt numFmtId="167" formatCode="0.0%"/>
  </numFmts>
  <fonts count="39">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font>
    <font>
      <sz val="8"/>
      <name val="Lettertype hoofdtekst"/>
      <family val="2"/>
    </font>
    <font>
      <sz val="12"/>
      <name val="Calibri"/>
      <family val="2"/>
    </font>
    <font>
      <b/>
      <sz val="12"/>
      <name val="Calibri"/>
      <family val="2"/>
    </font>
    <font>
      <sz val="12"/>
      <color theme="1"/>
      <name val="Lettertype hoofdtekst"/>
      <family val="2"/>
    </font>
    <font>
      <sz val="12"/>
      <color rgb="FFFF0000"/>
      <name val="Calibri"/>
      <family val="2"/>
      <scheme val="minor"/>
    </font>
    <font>
      <b/>
      <sz val="9"/>
      <color rgb="FF000000"/>
      <name val="Tahoma"/>
      <family val="2"/>
    </font>
    <font>
      <sz val="9"/>
      <color rgb="FF000000"/>
      <name val="Tahoma"/>
      <family val="2"/>
    </font>
    <font>
      <sz val="12"/>
      <color theme="1"/>
      <name val="Calibri"/>
      <family val="2"/>
    </font>
    <font>
      <sz val="12"/>
      <color theme="1"/>
      <name val="Calibri (Body)"/>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thin">
        <color indexed="64"/>
      </left>
      <right/>
      <top style="medium">
        <color auto="1"/>
      </top>
      <bottom/>
      <diagonal/>
    </border>
    <border>
      <left style="thin">
        <color indexed="64"/>
      </left>
      <right style="thin">
        <color indexed="64"/>
      </right>
      <top style="thin">
        <color indexed="64"/>
      </top>
      <bottom style="thin">
        <color indexed="64"/>
      </bottom>
      <diagonal/>
    </border>
  </borders>
  <cellStyleXfs count="357">
    <xf numFmtId="0" fontId="0" fillId="0" borderId="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9" fontId="33" fillId="0" borderId="0" applyFont="0" applyFill="0" applyBorder="0" applyAlignment="0" applyProtection="0"/>
  </cellStyleXfs>
  <cellXfs count="149">
    <xf numFmtId="0" fontId="0" fillId="0" borderId="0" xfId="0"/>
    <xf numFmtId="0" fontId="22" fillId="3" borderId="7" xfId="0" applyFont="1" applyFill="1" applyBorder="1"/>
    <xf numFmtId="0" fontId="23" fillId="3" borderId="17" xfId="0" applyFont="1" applyFill="1" applyBorder="1"/>
    <xf numFmtId="0" fontId="22" fillId="3" borderId="13" xfId="0" applyFont="1" applyFill="1" applyBorder="1"/>
    <xf numFmtId="0" fontId="24" fillId="3" borderId="7" xfId="0" applyFont="1" applyFill="1" applyBorder="1" applyAlignment="1">
      <alignment vertical="center"/>
    </xf>
    <xf numFmtId="49" fontId="22" fillId="2" borderId="8" xfId="0" applyNumberFormat="1" applyFont="1" applyFill="1" applyBorder="1" applyAlignment="1">
      <alignment horizontal="left"/>
    </xf>
    <xf numFmtId="0" fontId="24" fillId="3" borderId="1" xfId="0" applyFont="1" applyFill="1" applyBorder="1" applyAlignment="1">
      <alignment vertical="center"/>
    </xf>
    <xf numFmtId="0" fontId="22" fillId="3" borderId="14" xfId="0" applyFont="1" applyFill="1" applyBorder="1"/>
    <xf numFmtId="0" fontId="22" fillId="3" borderId="0" xfId="0" applyFont="1" applyFill="1"/>
    <xf numFmtId="0" fontId="21" fillId="2" borderId="0" xfId="0" applyFont="1" applyFill="1" applyAlignment="1">
      <alignment vertical="center"/>
    </xf>
    <xf numFmtId="1" fontId="21" fillId="2" borderId="0" xfId="0" applyNumberFormat="1" applyFont="1" applyFill="1" applyAlignment="1">
      <alignment horizontal="right" vertical="center"/>
    </xf>
    <xf numFmtId="2" fontId="21" fillId="2" borderId="0" xfId="0" applyNumberFormat="1" applyFont="1" applyFill="1" applyAlignment="1">
      <alignment horizontal="right" vertical="center"/>
    </xf>
    <xf numFmtId="0" fontId="21" fillId="0" borderId="0" xfId="0" applyFont="1" applyAlignment="1">
      <alignment horizontal="left" vertical="center"/>
    </xf>
    <xf numFmtId="0" fontId="21" fillId="2" borderId="0" xfId="0" applyFont="1" applyFill="1"/>
    <xf numFmtId="0" fontId="21" fillId="2" borderId="5" xfId="0" applyFont="1" applyFill="1" applyBorder="1"/>
    <xf numFmtId="0" fontId="21" fillId="2" borderId="9" xfId="0" applyFont="1" applyFill="1" applyBorder="1"/>
    <xf numFmtId="0" fontId="21" fillId="0" borderId="9" xfId="0" applyFont="1" applyBorder="1"/>
    <xf numFmtId="0" fontId="23" fillId="0" borderId="9" xfId="0" applyFont="1" applyBorder="1"/>
    <xf numFmtId="49" fontId="21" fillId="2" borderId="9" xfId="0" applyNumberFormat="1" applyFont="1" applyFill="1" applyBorder="1"/>
    <xf numFmtId="0" fontId="21" fillId="2" borderId="4" xfId="0" applyFont="1" applyFill="1" applyBorder="1"/>
    <xf numFmtId="0" fontId="23" fillId="0" borderId="0" xfId="0" applyFont="1"/>
    <xf numFmtId="0" fontId="18" fillId="2" borderId="0" xfId="0" applyFont="1" applyFill="1"/>
    <xf numFmtId="0" fontId="22" fillId="0" borderId="0" xfId="0" applyFont="1"/>
    <xf numFmtId="0" fontId="21" fillId="0" borderId="16" xfId="0" applyFont="1" applyBorder="1"/>
    <xf numFmtId="0" fontId="21" fillId="2" borderId="6" xfId="0" applyFont="1" applyFill="1" applyBorder="1"/>
    <xf numFmtId="0" fontId="22" fillId="3" borderId="17" xfId="0" applyFont="1" applyFill="1" applyBorder="1"/>
    <xf numFmtId="0" fontId="22" fillId="3" borderId="2" xfId="0" applyFont="1" applyFill="1" applyBorder="1"/>
    <xf numFmtId="0" fontId="18" fillId="2" borderId="2" xfId="0" applyFont="1" applyFill="1" applyBorder="1"/>
    <xf numFmtId="0" fontId="25" fillId="3" borderId="0" xfId="0" applyFont="1" applyFill="1"/>
    <xf numFmtId="0" fontId="18" fillId="2" borderId="7" xfId="0" applyFont="1" applyFill="1" applyBorder="1"/>
    <xf numFmtId="0" fontId="21" fillId="0" borderId="0" xfId="0" applyFont="1"/>
    <xf numFmtId="0" fontId="23" fillId="3" borderId="0" xfId="0" applyFont="1" applyFill="1"/>
    <xf numFmtId="0" fontId="21" fillId="2" borderId="0" xfId="0" applyFont="1" applyFill="1" applyAlignment="1">
      <alignment horizontal="left" vertical="center"/>
    </xf>
    <xf numFmtId="0" fontId="17" fillId="2" borderId="18" xfId="0" applyFont="1" applyFill="1" applyBorder="1"/>
    <xf numFmtId="0" fontId="17" fillId="2" borderId="0" xfId="0" applyFont="1" applyFill="1"/>
    <xf numFmtId="0" fontId="17" fillId="2" borderId="3" xfId="0" applyFont="1" applyFill="1" applyBorder="1"/>
    <xf numFmtId="0" fontId="17" fillId="2" borderId="15" xfId="0" applyFont="1" applyFill="1" applyBorder="1"/>
    <xf numFmtId="0" fontId="17" fillId="0" borderId="0" xfId="0" applyFont="1"/>
    <xf numFmtId="0" fontId="17" fillId="2" borderId="6" xfId="0" applyFont="1" applyFill="1" applyBorder="1"/>
    <xf numFmtId="164" fontId="17" fillId="2" borderId="18" xfId="0" applyNumberFormat="1" applyFont="1" applyFill="1" applyBorder="1"/>
    <xf numFmtId="0" fontId="17" fillId="2" borderId="10" xfId="0" applyFont="1" applyFill="1" applyBorder="1"/>
    <xf numFmtId="0" fontId="17" fillId="2" borderId="11" xfId="0" applyFont="1" applyFill="1" applyBorder="1"/>
    <xf numFmtId="0" fontId="17" fillId="2" borderId="12" xfId="0" applyFont="1" applyFill="1" applyBorder="1"/>
    <xf numFmtId="0" fontId="16" fillId="2" borderId="0" xfId="0" applyFont="1" applyFill="1"/>
    <xf numFmtId="0" fontId="16" fillId="2" borderId="3" xfId="0" applyFont="1" applyFill="1" applyBorder="1"/>
    <xf numFmtId="0" fontId="16" fillId="2" borderId="4" xfId="0" applyFont="1" applyFill="1" applyBorder="1"/>
    <xf numFmtId="0" fontId="16" fillId="2" borderId="6" xfId="0" applyFont="1" applyFill="1" applyBorder="1"/>
    <xf numFmtId="0" fontId="16" fillId="0" borderId="0" xfId="0" applyFont="1"/>
    <xf numFmtId="2" fontId="16" fillId="2" borderId="0" xfId="0" applyNumberFormat="1" applyFont="1" applyFill="1" applyAlignment="1">
      <alignment horizontal="right" vertical="center"/>
    </xf>
    <xf numFmtId="2" fontId="16" fillId="2" borderId="18" xfId="0" applyNumberFormat="1" applyFont="1" applyFill="1" applyBorder="1" applyAlignment="1">
      <alignment horizontal="right" vertical="center"/>
    </xf>
    <xf numFmtId="10" fontId="16" fillId="2" borderId="0" xfId="0" applyNumberFormat="1" applyFont="1" applyFill="1" applyAlignment="1">
      <alignment horizontal="left" vertical="center" indent="2"/>
    </xf>
    <xf numFmtId="0" fontId="16" fillId="0" borderId="0" xfId="0" applyFont="1" applyAlignment="1">
      <alignment horizontal="left" vertical="center" indent="2"/>
    </xf>
    <xf numFmtId="3" fontId="16" fillId="0" borderId="0" xfId="0" applyNumberFormat="1" applyFont="1" applyAlignment="1">
      <alignment horizontal="left" vertical="center" indent="3"/>
    </xf>
    <xf numFmtId="2" fontId="16" fillId="2" borderId="18" xfId="0" applyNumberFormat="1" applyFont="1" applyFill="1" applyBorder="1"/>
    <xf numFmtId="2" fontId="16" fillId="2" borderId="0" xfId="0" applyNumberFormat="1" applyFont="1" applyFill="1"/>
    <xf numFmtId="0" fontId="15" fillId="0" borderId="0" xfId="0" applyFont="1"/>
    <xf numFmtId="1" fontId="16" fillId="2" borderId="0" xfId="0" applyNumberFormat="1" applyFont="1" applyFill="1" applyAlignment="1">
      <alignment horizontal="right" vertical="center"/>
    </xf>
    <xf numFmtId="0" fontId="14" fillId="0" borderId="0" xfId="0" applyFont="1"/>
    <xf numFmtId="0" fontId="13" fillId="0" borderId="0" xfId="0" applyFont="1" applyAlignment="1">
      <alignment horizontal="left" vertical="center"/>
    </xf>
    <xf numFmtId="165" fontId="12" fillId="2" borderId="0" xfId="0" applyNumberFormat="1" applyFont="1" applyFill="1" applyAlignment="1">
      <alignment horizontal="right" vertical="center"/>
    </xf>
    <xf numFmtId="0" fontId="12" fillId="0" borderId="0" xfId="0" applyFont="1"/>
    <xf numFmtId="0" fontId="11" fillId="0" borderId="0" xfId="0" applyFont="1"/>
    <xf numFmtId="0" fontId="10" fillId="2" borderId="0" xfId="0" applyFont="1" applyFill="1"/>
    <xf numFmtId="0" fontId="26" fillId="2" borderId="0" xfId="0" applyFont="1" applyFill="1"/>
    <xf numFmtId="0" fontId="26" fillId="2" borderId="3" xfId="0" applyFont="1" applyFill="1" applyBorder="1"/>
    <xf numFmtId="0" fontId="26" fillId="2" borderId="4" xfId="0" applyFont="1" applyFill="1" applyBorder="1"/>
    <xf numFmtId="0" fontId="26" fillId="2" borderId="15" xfId="0" applyFont="1" applyFill="1" applyBorder="1"/>
    <xf numFmtId="0" fontId="27" fillId="2" borderId="0" xfId="0" applyFont="1" applyFill="1"/>
    <xf numFmtId="0" fontId="26" fillId="2" borderId="9" xfId="0" applyFont="1" applyFill="1" applyBorder="1"/>
    <xf numFmtId="0" fontId="26" fillId="2" borderId="5" xfId="0" applyFont="1" applyFill="1" applyBorder="1"/>
    <xf numFmtId="0" fontId="26" fillId="2" borderId="6" xfId="0" applyFont="1" applyFill="1" applyBorder="1"/>
    <xf numFmtId="0" fontId="9" fillId="0" borderId="0" xfId="0" applyFont="1"/>
    <xf numFmtId="0" fontId="27" fillId="2" borderId="9" xfId="0" applyFont="1" applyFill="1" applyBorder="1"/>
    <xf numFmtId="0" fontId="21" fillId="2" borderId="17" xfId="0" applyFont="1" applyFill="1" applyBorder="1"/>
    <xf numFmtId="0" fontId="8" fillId="2" borderId="2" xfId="0" applyFont="1" applyFill="1" applyBorder="1"/>
    <xf numFmtId="0" fontId="21" fillId="2" borderId="7" xfId="0" applyFont="1" applyFill="1" applyBorder="1"/>
    <xf numFmtId="0" fontId="8" fillId="2" borderId="0" xfId="0" applyFont="1" applyFill="1"/>
    <xf numFmtId="0" fontId="28" fillId="2" borderId="0" xfId="0" applyFont="1" applyFill="1"/>
    <xf numFmtId="0" fontId="8" fillId="2" borderId="18" xfId="0" applyFont="1" applyFill="1" applyBorder="1"/>
    <xf numFmtId="0" fontId="8" fillId="4" borderId="0" xfId="0" applyFont="1" applyFill="1"/>
    <xf numFmtId="0" fontId="8" fillId="5" borderId="0" xfId="0" applyFont="1" applyFill="1"/>
    <xf numFmtId="0" fontId="8" fillId="6" borderId="0" xfId="0" applyFont="1" applyFill="1"/>
    <xf numFmtId="0" fontId="8" fillId="7" borderId="0" xfId="0" applyFont="1" applyFill="1"/>
    <xf numFmtId="0" fontId="8" fillId="2" borderId="7" xfId="0" applyFont="1" applyFill="1" applyBorder="1"/>
    <xf numFmtId="0" fontId="8" fillId="8" borderId="0" xfId="0" applyFont="1" applyFill="1"/>
    <xf numFmtId="0" fontId="8" fillId="9" borderId="0" xfId="0" applyFont="1" applyFill="1"/>
    <xf numFmtId="0" fontId="8" fillId="10" borderId="0" xfId="0" applyFont="1" applyFill="1"/>
    <xf numFmtId="0" fontId="8" fillId="11" borderId="0" xfId="0" applyFont="1" applyFill="1"/>
    <xf numFmtId="165" fontId="8" fillId="0" borderId="0" xfId="0" applyNumberFormat="1" applyFont="1" applyAlignment="1">
      <alignment vertical="center"/>
    </xf>
    <xf numFmtId="0" fontId="21" fillId="2" borderId="9" xfId="0" applyFont="1" applyFill="1" applyBorder="1" applyAlignment="1">
      <alignment vertical="center"/>
    </xf>
    <xf numFmtId="165" fontId="16" fillId="2" borderId="0" xfId="0" applyNumberFormat="1" applyFont="1" applyFill="1" applyAlignment="1">
      <alignment vertical="center"/>
    </xf>
    <xf numFmtId="0" fontId="13" fillId="2" borderId="0" xfId="0" applyFont="1" applyFill="1" applyAlignment="1">
      <alignment horizontal="left" vertical="center"/>
    </xf>
    <xf numFmtId="165" fontId="8" fillId="2" borderId="0" xfId="0" applyNumberFormat="1" applyFont="1" applyFill="1" applyAlignment="1">
      <alignment vertical="center"/>
    </xf>
    <xf numFmtId="0" fontId="21" fillId="2" borderId="19" xfId="0" applyFont="1" applyFill="1" applyBorder="1"/>
    <xf numFmtId="0" fontId="17" fillId="2" borderId="5" xfId="0" applyFont="1" applyFill="1" applyBorder="1"/>
    <xf numFmtId="0" fontId="22" fillId="2" borderId="0" xfId="0" applyFont="1" applyFill="1"/>
    <xf numFmtId="164" fontId="26" fillId="2" borderId="0" xfId="0" applyNumberFormat="1" applyFont="1" applyFill="1"/>
    <xf numFmtId="0" fontId="27" fillId="2" borderId="16" xfId="0" applyFont="1" applyFill="1" applyBorder="1"/>
    <xf numFmtId="0" fontId="26" fillId="2" borderId="19" xfId="0" applyFont="1" applyFill="1" applyBorder="1"/>
    <xf numFmtId="10" fontId="26" fillId="2" borderId="0" xfId="0" applyNumberFormat="1" applyFont="1" applyFill="1"/>
    <xf numFmtId="0" fontId="7" fillId="0" borderId="0" xfId="0" applyFont="1"/>
    <xf numFmtId="0" fontId="7" fillId="0" borderId="0" xfId="0" applyFont="1" applyAlignment="1">
      <alignment horizontal="left" vertical="center" indent="2"/>
    </xf>
    <xf numFmtId="0" fontId="7" fillId="2" borderId="18" xfId="0" applyFont="1" applyFill="1" applyBorder="1"/>
    <xf numFmtId="165" fontId="7" fillId="0" borderId="0" xfId="0" applyNumberFormat="1" applyFont="1" applyAlignment="1">
      <alignment vertical="center"/>
    </xf>
    <xf numFmtId="0" fontId="7" fillId="0" borderId="0" xfId="0" applyFont="1" applyAlignment="1">
      <alignment horizontal="left" vertical="center"/>
    </xf>
    <xf numFmtId="166" fontId="16" fillId="2" borderId="18" xfId="0" applyNumberFormat="1" applyFont="1" applyFill="1" applyBorder="1" applyAlignment="1">
      <alignment horizontal="right" vertical="center"/>
    </xf>
    <xf numFmtId="166" fontId="17" fillId="2" borderId="18" xfId="0" applyNumberFormat="1" applyFont="1" applyFill="1" applyBorder="1"/>
    <xf numFmtId="0" fontId="6" fillId="0" borderId="0" xfId="0" applyFont="1"/>
    <xf numFmtId="0" fontId="6" fillId="2" borderId="18" xfId="0" applyFont="1" applyFill="1" applyBorder="1"/>
    <xf numFmtId="0" fontId="6" fillId="0" borderId="0" xfId="0" applyFont="1" applyAlignment="1">
      <alignment horizontal="left" vertical="center" indent="2"/>
    </xf>
    <xf numFmtId="0" fontId="5" fillId="0" borderId="0" xfId="0" applyFont="1"/>
    <xf numFmtId="165" fontId="26" fillId="2" borderId="0" xfId="0" applyNumberFormat="1" applyFont="1" applyFill="1"/>
    <xf numFmtId="0" fontId="4" fillId="0" borderId="0" xfId="0" applyFont="1" applyAlignment="1">
      <alignment horizontal="left" vertical="center" indent="2"/>
    </xf>
    <xf numFmtId="165" fontId="4" fillId="0" borderId="0" xfId="0" applyNumberFormat="1" applyFont="1" applyAlignment="1">
      <alignment vertical="center"/>
    </xf>
    <xf numFmtId="0" fontId="4" fillId="0" borderId="0" xfId="0" applyFont="1"/>
    <xf numFmtId="0" fontId="4" fillId="0" borderId="0" xfId="0" applyFont="1" applyAlignment="1">
      <alignment horizontal="left" vertical="center"/>
    </xf>
    <xf numFmtId="17" fontId="26" fillId="2" borderId="0" xfId="0" applyNumberFormat="1" applyFont="1" applyFill="1"/>
    <xf numFmtId="0" fontId="31" fillId="12" borderId="0" xfId="0" applyFont="1" applyFill="1"/>
    <xf numFmtId="0" fontId="32" fillId="12" borderId="0" xfId="0" applyFont="1" applyFill="1"/>
    <xf numFmtId="2" fontId="17" fillId="2" borderId="18" xfId="0" applyNumberFormat="1" applyFont="1" applyFill="1" applyBorder="1"/>
    <xf numFmtId="0" fontId="4" fillId="2" borderId="18" xfId="0" applyFont="1" applyFill="1" applyBorder="1"/>
    <xf numFmtId="0" fontId="4" fillId="0" borderId="0" xfId="0" applyFont="1" applyAlignment="1">
      <alignment horizontal="left" indent="2"/>
    </xf>
    <xf numFmtId="0" fontId="3" fillId="2" borderId="0" xfId="0" applyFont="1" applyFill="1"/>
    <xf numFmtId="49" fontId="3" fillId="2" borderId="0" xfId="0" applyNumberFormat="1" applyFont="1" applyFill="1"/>
    <xf numFmtId="0" fontId="3" fillId="2" borderId="20" xfId="0" applyFont="1" applyFill="1" applyBorder="1"/>
    <xf numFmtId="0" fontId="3" fillId="2" borderId="4" xfId="0" applyFont="1" applyFill="1" applyBorder="1"/>
    <xf numFmtId="49" fontId="3" fillId="2" borderId="4" xfId="0" applyNumberFormat="1" applyFont="1" applyFill="1" applyBorder="1"/>
    <xf numFmtId="0" fontId="3" fillId="2" borderId="7" xfId="0" applyFont="1" applyFill="1" applyBorder="1"/>
    <xf numFmtId="49" fontId="21" fillId="2" borderId="0" xfId="0" applyNumberFormat="1" applyFont="1" applyFill="1"/>
    <xf numFmtId="0" fontId="3" fillId="2" borderId="1" xfId="0" applyFont="1" applyFill="1" applyBorder="1"/>
    <xf numFmtId="17" fontId="3" fillId="2" borderId="0" xfId="0" applyNumberFormat="1" applyFont="1" applyFill="1"/>
    <xf numFmtId="0" fontId="26" fillId="2" borderId="21" xfId="0" applyFont="1" applyFill="1" applyBorder="1"/>
    <xf numFmtId="0" fontId="37" fillId="0" borderId="21" xfId="0" applyFont="1" applyBorder="1"/>
    <xf numFmtId="9" fontId="37" fillId="0" borderId="21" xfId="0" applyNumberFormat="1" applyFont="1" applyBorder="1"/>
    <xf numFmtId="167" fontId="37" fillId="0" borderId="21" xfId="356" applyNumberFormat="1" applyFont="1" applyBorder="1"/>
    <xf numFmtId="0" fontId="34" fillId="2" borderId="21" xfId="0" applyFont="1" applyFill="1" applyBorder="1"/>
    <xf numFmtId="0" fontId="3" fillId="0" borderId="0" xfId="0" applyFont="1"/>
    <xf numFmtId="0" fontId="38" fillId="2" borderId="21" xfId="0" applyFont="1" applyFill="1" applyBorder="1"/>
    <xf numFmtId="0" fontId="38" fillId="0" borderId="21" xfId="0" applyFont="1" applyBorder="1"/>
    <xf numFmtId="0" fontId="2" fillId="2" borderId="21" xfId="0" applyFont="1" applyFill="1" applyBorder="1"/>
    <xf numFmtId="0" fontId="29" fillId="12" borderId="17" xfId="0" applyFont="1" applyFill="1" applyBorder="1" applyAlignment="1">
      <alignment horizontal="left" vertical="top" wrapText="1"/>
    </xf>
    <xf numFmtId="0" fontId="29" fillId="12" borderId="2" xfId="0" applyFont="1" applyFill="1" applyBorder="1" applyAlignment="1">
      <alignment horizontal="left" vertical="top" wrapText="1"/>
    </xf>
    <xf numFmtId="0" fontId="29" fillId="12" borderId="13" xfId="0" applyFont="1" applyFill="1" applyBorder="1" applyAlignment="1">
      <alignment horizontal="left" vertical="top" wrapText="1"/>
    </xf>
    <xf numFmtId="0" fontId="29" fillId="12" borderId="7" xfId="0" applyFont="1" applyFill="1" applyBorder="1" applyAlignment="1">
      <alignment horizontal="left" vertical="top" wrapText="1"/>
    </xf>
    <xf numFmtId="0" fontId="29" fillId="12" borderId="0" xfId="0" applyFont="1" applyFill="1" applyAlignment="1">
      <alignment horizontal="left" vertical="top" wrapText="1"/>
    </xf>
    <xf numFmtId="0" fontId="29" fillId="12" borderId="8" xfId="0" applyFont="1" applyFill="1" applyBorder="1" applyAlignment="1">
      <alignment horizontal="left" vertical="top" wrapText="1"/>
    </xf>
    <xf numFmtId="0" fontId="29" fillId="12" borderId="1" xfId="0" applyFont="1" applyFill="1" applyBorder="1" applyAlignment="1">
      <alignment horizontal="left" vertical="top" wrapText="1"/>
    </xf>
    <xf numFmtId="0" fontId="29" fillId="12" borderId="9" xfId="0" applyFont="1" applyFill="1" applyBorder="1" applyAlignment="1">
      <alignment horizontal="left" vertical="top" wrapText="1"/>
    </xf>
    <xf numFmtId="0" fontId="29" fillId="12" borderId="14" xfId="0" applyFont="1" applyFill="1" applyBorder="1" applyAlignment="1">
      <alignment horizontal="left" vertical="top" wrapText="1"/>
    </xf>
  </cellXfs>
  <cellStyles count="3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 name="Per cent" xfId="356"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tabSelected="1" workbookViewId="0">
      <selection activeCell="C5" sqref="C5"/>
    </sheetView>
  </sheetViews>
  <sheetFormatPr baseColWidth="10" defaultColWidth="10.7109375" defaultRowHeight="16"/>
  <cols>
    <col min="1" max="1" width="3.42578125" style="29" customWidth="1"/>
    <col min="2" max="2" width="11.42578125" style="21" customWidth="1"/>
    <col min="3" max="3" width="38.42578125" style="21" customWidth="1"/>
    <col min="4" max="16384" width="10.7109375" style="21"/>
  </cols>
  <sheetData>
    <row r="1" spans="1:3" s="27" customFormat="1">
      <c r="A1" s="25"/>
      <c r="B1" s="26"/>
      <c r="C1" s="26"/>
    </row>
    <row r="2" spans="1:3" ht="21">
      <c r="A2" s="1"/>
      <c r="B2" s="28" t="s">
        <v>9</v>
      </c>
      <c r="C2" s="28"/>
    </row>
    <row r="3" spans="1:3">
      <c r="A3" s="1"/>
      <c r="B3" s="8"/>
      <c r="C3" s="8"/>
    </row>
    <row r="4" spans="1:3">
      <c r="A4" s="1"/>
      <c r="B4" s="2" t="s">
        <v>10</v>
      </c>
      <c r="C4" s="3" t="s">
        <v>111</v>
      </c>
    </row>
    <row r="5" spans="1:3">
      <c r="A5" s="1"/>
      <c r="B5" s="4" t="s">
        <v>43</v>
      </c>
      <c r="C5" s="5" t="s">
        <v>88</v>
      </c>
    </row>
    <row r="6" spans="1:3">
      <c r="A6" s="1"/>
      <c r="B6" s="6" t="s">
        <v>12</v>
      </c>
      <c r="C6" s="7" t="s">
        <v>13</v>
      </c>
    </row>
    <row r="7" spans="1:3">
      <c r="A7" s="1"/>
      <c r="B7" s="8"/>
      <c r="C7" s="8"/>
    </row>
    <row r="8" spans="1:3">
      <c r="A8" s="1"/>
      <c r="B8" s="8"/>
      <c r="C8" s="8"/>
    </row>
    <row r="9" spans="1:3">
      <c r="A9" s="1"/>
      <c r="B9" s="73" t="s">
        <v>28</v>
      </c>
      <c r="C9" s="74"/>
    </row>
    <row r="10" spans="1:3">
      <c r="A10" s="1"/>
      <c r="B10" s="75"/>
      <c r="C10" s="76"/>
    </row>
    <row r="11" spans="1:3">
      <c r="A11" s="1"/>
      <c r="B11" s="75" t="s">
        <v>29</v>
      </c>
      <c r="C11" s="77" t="s">
        <v>30</v>
      </c>
    </row>
    <row r="12" spans="1:3" ht="17" thickBot="1">
      <c r="A12" s="1"/>
      <c r="B12" s="75"/>
      <c r="C12" s="13" t="s">
        <v>31</v>
      </c>
    </row>
    <row r="13" spans="1:3" ht="17" thickBot="1">
      <c r="A13" s="1"/>
      <c r="B13" s="75"/>
      <c r="C13" s="78" t="s">
        <v>32</v>
      </c>
    </row>
    <row r="14" spans="1:3">
      <c r="A14" s="1"/>
      <c r="B14" s="75"/>
      <c r="C14" s="76" t="s">
        <v>33</v>
      </c>
    </row>
    <row r="15" spans="1:3">
      <c r="A15" s="1"/>
      <c r="B15" s="75"/>
      <c r="C15" s="76"/>
    </row>
    <row r="16" spans="1:3">
      <c r="A16" s="1"/>
      <c r="B16" s="75" t="s">
        <v>34</v>
      </c>
      <c r="C16" s="79" t="s">
        <v>35</v>
      </c>
    </row>
    <row r="17" spans="1:3">
      <c r="A17" s="1"/>
      <c r="B17" s="75"/>
      <c r="C17" s="80" t="s">
        <v>36</v>
      </c>
    </row>
    <row r="18" spans="1:3">
      <c r="A18" s="1"/>
      <c r="B18" s="75"/>
      <c r="C18" s="81" t="s">
        <v>37</v>
      </c>
    </row>
    <row r="19" spans="1:3">
      <c r="A19" s="1"/>
      <c r="B19" s="75"/>
      <c r="C19" s="82" t="s">
        <v>38</v>
      </c>
    </row>
    <row r="20" spans="1:3">
      <c r="A20" s="1"/>
      <c r="B20" s="83"/>
      <c r="C20" s="84" t="s">
        <v>39</v>
      </c>
    </row>
    <row r="21" spans="1:3">
      <c r="A21" s="1"/>
      <c r="B21" s="83"/>
      <c r="C21" s="85" t="s">
        <v>40</v>
      </c>
    </row>
    <row r="22" spans="1:3">
      <c r="A22" s="1"/>
      <c r="B22" s="83"/>
      <c r="C22" s="86" t="s">
        <v>41</v>
      </c>
    </row>
    <row r="23" spans="1:3">
      <c r="B23" s="83"/>
      <c r="C23" s="87" t="s">
        <v>42</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2:K34"/>
  <sheetViews>
    <sheetView workbookViewId="0">
      <selection activeCell="I37" sqref="I37"/>
    </sheetView>
  </sheetViews>
  <sheetFormatPr baseColWidth="10" defaultColWidth="10.7109375" defaultRowHeight="16"/>
  <cols>
    <col min="1" max="2" width="3.42578125" style="34" customWidth="1"/>
    <col min="3" max="3" width="36" style="34" customWidth="1"/>
    <col min="4" max="4" width="9.42578125" style="34" customWidth="1"/>
    <col min="5" max="5" width="15.42578125" style="34" customWidth="1"/>
    <col min="6" max="6" width="4.42578125" style="34" customWidth="1"/>
    <col min="7" max="7" width="47.42578125" style="34" customWidth="1"/>
    <col min="8" max="8" width="5.140625" style="34" customWidth="1"/>
    <col min="9" max="9" width="48.85546875" style="34" customWidth="1"/>
    <col min="10" max="10" width="5.42578125" style="34" customWidth="1"/>
    <col min="11" max="16384" width="10.7109375" style="34"/>
  </cols>
  <sheetData>
    <row r="2" spans="1:11">
      <c r="B2" s="140" t="s">
        <v>87</v>
      </c>
      <c r="C2" s="141"/>
      <c r="D2" s="141"/>
      <c r="E2" s="142"/>
    </row>
    <row r="3" spans="1:11">
      <c r="B3" s="143"/>
      <c r="C3" s="144"/>
      <c r="D3" s="144"/>
      <c r="E3" s="145"/>
    </row>
    <row r="4" spans="1:11">
      <c r="B4" s="143"/>
      <c r="C4" s="144"/>
      <c r="D4" s="144"/>
      <c r="E4" s="145"/>
    </row>
    <row r="5" spans="1:11" ht="31" customHeight="1">
      <c r="B5" s="146"/>
      <c r="C5" s="147"/>
      <c r="D5" s="147"/>
      <c r="E5" s="148"/>
    </row>
    <row r="7" spans="1:11" ht="17" thickBot="1"/>
    <row r="8" spans="1:11">
      <c r="B8" s="35"/>
      <c r="C8" s="19"/>
      <c r="D8" s="19"/>
      <c r="E8" s="19"/>
      <c r="F8" s="19"/>
      <c r="G8" s="19"/>
      <c r="H8" s="19"/>
      <c r="I8" s="19"/>
      <c r="J8" s="36"/>
    </row>
    <row r="9" spans="1:11" s="13" customFormat="1">
      <c r="B9" s="23"/>
      <c r="C9" s="16" t="s">
        <v>18</v>
      </c>
      <c r="D9" s="17" t="s">
        <v>7</v>
      </c>
      <c r="E9" s="15" t="s">
        <v>3</v>
      </c>
      <c r="F9" s="16"/>
      <c r="G9" s="16" t="s">
        <v>6</v>
      </c>
      <c r="H9" s="16"/>
      <c r="I9" s="16" t="s">
        <v>0</v>
      </c>
      <c r="J9" s="93"/>
    </row>
    <row r="10" spans="1:11" s="13" customFormat="1">
      <c r="B10" s="24"/>
      <c r="D10" s="31"/>
      <c r="J10" s="14"/>
    </row>
    <row r="11" spans="1:11" s="13" customFormat="1" ht="17" thickBot="1">
      <c r="B11" s="24"/>
      <c r="C11" s="13" t="s">
        <v>46</v>
      </c>
      <c r="D11" s="31"/>
      <c r="J11" s="14"/>
    </row>
    <row r="12" spans="1:11" s="13" customFormat="1" ht="17" thickBot="1">
      <c r="B12" s="24"/>
      <c r="C12" s="100" t="s">
        <v>52</v>
      </c>
      <c r="D12" s="20" t="s">
        <v>2</v>
      </c>
      <c r="E12" s="106">
        <f>'Research data'!H7</f>
        <v>0.54</v>
      </c>
      <c r="F12" s="37"/>
      <c r="G12" s="100" t="s">
        <v>51</v>
      </c>
      <c r="H12" s="30"/>
      <c r="I12" s="108"/>
      <c r="J12" s="14"/>
    </row>
    <row r="13" spans="1:11" ht="17" thickBot="1">
      <c r="A13" s="13"/>
      <c r="B13" s="24"/>
      <c r="C13" s="114" t="s">
        <v>57</v>
      </c>
      <c r="D13" s="20"/>
      <c r="E13" s="106">
        <f>'Research data'!H8</f>
        <v>8.3333333333333321</v>
      </c>
      <c r="F13" s="37"/>
      <c r="G13" s="114" t="s">
        <v>83</v>
      </c>
      <c r="H13" s="30"/>
      <c r="I13" s="120"/>
      <c r="J13" s="14"/>
      <c r="K13" s="13"/>
    </row>
    <row r="14" spans="1:11" ht="17" thickBot="1">
      <c r="A14" s="13"/>
      <c r="B14" s="24"/>
      <c r="C14" s="114" t="s">
        <v>61</v>
      </c>
      <c r="D14" s="20"/>
      <c r="E14" s="106">
        <f>'Research data'!H9</f>
        <v>0.98</v>
      </c>
      <c r="F14" s="37"/>
      <c r="G14" s="114" t="s">
        <v>84</v>
      </c>
      <c r="H14" s="30"/>
      <c r="I14" s="120"/>
      <c r="J14" s="14"/>
      <c r="K14" s="13"/>
    </row>
    <row r="15" spans="1:11" ht="17" thickBot="1">
      <c r="A15" s="13"/>
      <c r="B15" s="24"/>
      <c r="C15" s="114" t="s">
        <v>62</v>
      </c>
      <c r="D15" s="20"/>
      <c r="E15" s="106">
        <f>'Research data'!H10</f>
        <v>0</v>
      </c>
      <c r="F15" s="37"/>
      <c r="G15" s="100"/>
      <c r="H15" s="30"/>
      <c r="I15" s="120"/>
      <c r="J15" s="14"/>
      <c r="K15" s="13"/>
    </row>
    <row r="16" spans="1:11" ht="17" thickBot="1">
      <c r="A16" s="13"/>
      <c r="B16" s="24"/>
      <c r="C16" s="114" t="s">
        <v>81</v>
      </c>
      <c r="D16" s="20"/>
      <c r="E16" s="106">
        <f>'Research data'!H11</f>
        <v>8000</v>
      </c>
      <c r="F16" s="37"/>
      <c r="G16" s="114" t="s">
        <v>85</v>
      </c>
      <c r="H16" s="30"/>
      <c r="I16" s="120"/>
      <c r="J16" s="14"/>
      <c r="K16" s="13"/>
    </row>
    <row r="17" spans="2:10">
      <c r="B17" s="38"/>
      <c r="J17" s="94"/>
    </row>
    <row r="18" spans="2:10" ht="17" thickBot="1">
      <c r="B18" s="38"/>
      <c r="C18" s="13" t="s">
        <v>45</v>
      </c>
      <c r="J18" s="94"/>
    </row>
    <row r="19" spans="2:10" ht="17" thickBot="1">
      <c r="B19" s="38"/>
      <c r="C19" s="37" t="s">
        <v>21</v>
      </c>
      <c r="D19" s="22" t="s">
        <v>19</v>
      </c>
      <c r="E19" s="39">
        <f>'Research data'!H14</f>
        <v>3200000</v>
      </c>
      <c r="F19" s="37"/>
      <c r="G19" s="37" t="s">
        <v>5</v>
      </c>
      <c r="H19" s="37"/>
      <c r="I19" s="108"/>
      <c r="J19" s="94"/>
    </row>
    <row r="20" spans="2:10" ht="17" thickBot="1">
      <c r="B20" s="38"/>
      <c r="C20" s="37" t="s">
        <v>22</v>
      </c>
      <c r="D20" s="22" t="s">
        <v>54</v>
      </c>
      <c r="E20" s="39">
        <f>'Research data'!H15</f>
        <v>1320000</v>
      </c>
      <c r="F20" s="37"/>
      <c r="G20" s="37" t="s">
        <v>25</v>
      </c>
      <c r="H20" s="37"/>
      <c r="I20" s="108"/>
      <c r="J20" s="94"/>
    </row>
    <row r="21" spans="2:10" ht="15" customHeight="1" thickBot="1">
      <c r="B21" s="38"/>
      <c r="C21" s="114" t="s">
        <v>58</v>
      </c>
      <c r="D21" s="22" t="s">
        <v>59</v>
      </c>
      <c r="E21" s="39">
        <f>'Research data'!H16</f>
        <v>0</v>
      </c>
      <c r="F21" s="37"/>
      <c r="G21" s="114" t="s">
        <v>60</v>
      </c>
      <c r="H21" s="37"/>
      <c r="I21" s="108"/>
      <c r="J21" s="94"/>
    </row>
    <row r="22" spans="2:10" ht="17" thickBot="1">
      <c r="B22" s="38"/>
      <c r="C22" s="114" t="s">
        <v>63</v>
      </c>
      <c r="D22" s="22" t="s">
        <v>19</v>
      </c>
      <c r="E22" s="39">
        <f>'Research data'!H17</f>
        <v>0</v>
      </c>
      <c r="F22" s="37"/>
      <c r="G22" s="114" t="s">
        <v>72</v>
      </c>
      <c r="H22" s="37"/>
      <c r="I22" s="120"/>
      <c r="J22" s="94"/>
    </row>
    <row r="23" spans="2:10" ht="17" thickBot="1">
      <c r="B23" s="38"/>
      <c r="C23" s="114" t="s">
        <v>64</v>
      </c>
      <c r="D23" s="22" t="s">
        <v>19</v>
      </c>
      <c r="E23" s="39">
        <f>'Research data'!H18</f>
        <v>0</v>
      </c>
      <c r="F23" s="37"/>
      <c r="G23" s="114" t="s">
        <v>73</v>
      </c>
      <c r="H23" s="37"/>
      <c r="I23" s="108"/>
      <c r="J23" s="94"/>
    </row>
    <row r="24" spans="2:10" ht="17" thickBot="1">
      <c r="B24" s="38"/>
      <c r="C24" s="114" t="s">
        <v>65</v>
      </c>
      <c r="D24" s="22" t="s">
        <v>19</v>
      </c>
      <c r="E24" s="39">
        <f>'Research data'!H19</f>
        <v>0</v>
      </c>
      <c r="F24" s="37"/>
      <c r="G24" s="114" t="s">
        <v>74</v>
      </c>
      <c r="H24" s="37"/>
      <c r="I24" s="108"/>
      <c r="J24" s="94"/>
    </row>
    <row r="25" spans="2:10" ht="17" thickBot="1">
      <c r="B25" s="38"/>
      <c r="C25" s="114" t="s">
        <v>67</v>
      </c>
      <c r="D25" s="22" t="s">
        <v>59</v>
      </c>
      <c r="E25" s="39">
        <f>'Research data'!H20</f>
        <v>0</v>
      </c>
      <c r="F25" s="37"/>
      <c r="G25" s="114" t="s">
        <v>75</v>
      </c>
      <c r="H25" s="37"/>
      <c r="I25" s="120"/>
      <c r="J25" s="94"/>
    </row>
    <row r="26" spans="2:10" ht="17" thickBot="1">
      <c r="B26" s="38"/>
      <c r="C26" s="114" t="s">
        <v>68</v>
      </c>
      <c r="D26" s="22" t="s">
        <v>71</v>
      </c>
      <c r="E26" s="39">
        <f>'Research data'!H21</f>
        <v>0</v>
      </c>
      <c r="F26" s="37"/>
      <c r="G26" s="114"/>
      <c r="H26" s="37"/>
      <c r="I26" s="120"/>
      <c r="J26" s="94"/>
    </row>
    <row r="27" spans="2:10" ht="17" thickBot="1">
      <c r="B27" s="38"/>
      <c r="C27" s="114" t="s">
        <v>69</v>
      </c>
      <c r="D27" s="22" t="s">
        <v>70</v>
      </c>
      <c r="E27" s="39">
        <f>'Research data'!H22</f>
        <v>0.1</v>
      </c>
      <c r="F27" s="37"/>
      <c r="G27" s="114" t="s">
        <v>76</v>
      </c>
      <c r="H27" s="37"/>
      <c r="I27" s="120"/>
      <c r="J27" s="94"/>
    </row>
    <row r="28" spans="2:10">
      <c r="B28" s="38"/>
      <c r="D28" s="95"/>
      <c r="E28" s="96"/>
      <c r="I28" s="62"/>
      <c r="J28" s="94"/>
    </row>
    <row r="29" spans="2:10" ht="17" thickBot="1">
      <c r="B29" s="38"/>
      <c r="C29" s="13" t="s">
        <v>4</v>
      </c>
      <c r="D29" s="95"/>
      <c r="E29" s="96"/>
      <c r="I29" s="62"/>
      <c r="J29" s="94"/>
    </row>
    <row r="30" spans="2:10" ht="17" thickBot="1">
      <c r="B30" s="38"/>
      <c r="C30" s="37" t="s">
        <v>23</v>
      </c>
      <c r="D30" s="22" t="s">
        <v>1</v>
      </c>
      <c r="E30" s="39">
        <f>'Research data'!H25</f>
        <v>0</v>
      </c>
      <c r="F30" s="37"/>
      <c r="G30" s="71" t="s">
        <v>27</v>
      </c>
      <c r="H30" s="37"/>
      <c r="I30" s="102"/>
      <c r="J30" s="94"/>
    </row>
    <row r="31" spans="2:10" ht="17" thickBot="1">
      <c r="B31" s="38"/>
      <c r="C31" s="114" t="s">
        <v>77</v>
      </c>
      <c r="D31" s="22" t="s">
        <v>79</v>
      </c>
      <c r="E31" s="119">
        <f>'Research data'!H26</f>
        <v>0</v>
      </c>
      <c r="F31" s="37"/>
      <c r="G31" s="114" t="s">
        <v>86</v>
      </c>
      <c r="H31" s="37"/>
      <c r="I31" s="120"/>
      <c r="J31" s="94"/>
    </row>
    <row r="32" spans="2:10" ht="17" thickBot="1">
      <c r="B32" s="38"/>
      <c r="C32" s="114" t="s">
        <v>78</v>
      </c>
      <c r="D32" s="22" t="s">
        <v>1</v>
      </c>
      <c r="E32" s="39">
        <f>'Research data'!H27</f>
        <v>3</v>
      </c>
      <c r="F32" s="37"/>
      <c r="G32" s="114" t="s">
        <v>80</v>
      </c>
      <c r="H32" s="37"/>
      <c r="I32" s="120"/>
      <c r="J32" s="94"/>
    </row>
    <row r="33" spans="2:10" ht="17" thickBot="1">
      <c r="B33" s="38"/>
      <c r="C33" s="37" t="s">
        <v>20</v>
      </c>
      <c r="D33" s="22" t="s">
        <v>2</v>
      </c>
      <c r="E33" s="39">
        <v>0</v>
      </c>
      <c r="F33" s="37"/>
      <c r="G33" s="37"/>
      <c r="H33" s="37"/>
      <c r="I33" s="33"/>
      <c r="J33" s="94"/>
    </row>
    <row r="34" spans="2:10" ht="17" thickBot="1">
      <c r="B34" s="40"/>
      <c r="C34" s="41"/>
      <c r="D34" s="41"/>
      <c r="E34" s="41"/>
      <c r="F34" s="41"/>
      <c r="G34" s="41"/>
      <c r="H34" s="41"/>
      <c r="I34" s="41"/>
      <c r="J34" s="42"/>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2:P30"/>
  <sheetViews>
    <sheetView workbookViewId="0">
      <selection activeCell="J12" sqref="J12"/>
    </sheetView>
  </sheetViews>
  <sheetFormatPr baseColWidth="10" defaultColWidth="10.7109375" defaultRowHeight="16"/>
  <cols>
    <col min="1" max="1" width="3.42578125" style="43" customWidth="1"/>
    <col min="2" max="2" width="3" style="43" customWidth="1"/>
    <col min="3" max="3" width="65.28515625" style="43" customWidth="1"/>
    <col min="4" max="4" width="16.42578125" style="43" hidden="1" customWidth="1"/>
    <col min="5" max="5" width="13.85546875" style="43" hidden="1" customWidth="1"/>
    <col min="6" max="6" width="10" style="43" customWidth="1"/>
    <col min="7" max="7" width="3" style="43" customWidth="1"/>
    <col min="8" max="8" width="14.85546875" style="43" customWidth="1"/>
    <col min="9" max="9" width="2.42578125" style="43" customWidth="1"/>
    <col min="10" max="10" width="10.42578125" style="43" customWidth="1"/>
    <col min="11" max="12" width="2.42578125" style="43" customWidth="1"/>
    <col min="13" max="13" width="22.42578125" style="43" customWidth="1"/>
    <col min="14" max="14" width="11" style="43" customWidth="1"/>
    <col min="15" max="15" width="2.42578125" style="43" customWidth="1"/>
    <col min="16" max="16" width="22.42578125" style="43" customWidth="1"/>
    <col min="17" max="16384" width="10.7109375" style="43"/>
  </cols>
  <sheetData>
    <row r="2" spans="2:16" ht="17" thickBot="1"/>
    <row r="3" spans="2:16">
      <c r="B3" s="44"/>
      <c r="C3" s="45"/>
      <c r="D3" s="45"/>
      <c r="E3" s="45"/>
      <c r="F3" s="45"/>
      <c r="G3" s="45"/>
      <c r="H3" s="45"/>
      <c r="I3" s="45"/>
      <c r="J3" s="45"/>
      <c r="K3" s="45"/>
      <c r="L3" s="45"/>
      <c r="M3" s="45"/>
      <c r="N3" s="45"/>
      <c r="O3" s="45"/>
      <c r="P3" s="45"/>
    </row>
    <row r="4" spans="2:16" s="13" customFormat="1">
      <c r="B4" s="24"/>
      <c r="C4" s="89" t="s">
        <v>18</v>
      </c>
      <c r="D4" s="9"/>
      <c r="E4" s="9"/>
      <c r="F4" s="89" t="s">
        <v>7</v>
      </c>
      <c r="G4" s="89"/>
      <c r="H4" s="89" t="s">
        <v>53</v>
      </c>
      <c r="I4" s="89"/>
      <c r="J4" s="89" t="s">
        <v>108</v>
      </c>
      <c r="K4" s="89"/>
      <c r="L4" s="89"/>
      <c r="M4" s="89" t="s">
        <v>47</v>
      </c>
    </row>
    <row r="5" spans="2:16" ht="18" customHeight="1">
      <c r="B5" s="46"/>
      <c r="C5" s="50"/>
      <c r="D5" s="50"/>
      <c r="E5" s="50"/>
      <c r="H5" s="48"/>
      <c r="I5" s="48"/>
      <c r="J5" s="48"/>
      <c r="K5" s="48"/>
      <c r="M5" s="57"/>
    </row>
    <row r="6" spans="2:16" ht="18" customHeight="1" thickBot="1">
      <c r="B6" s="46"/>
      <c r="C6" s="12" t="s">
        <v>46</v>
      </c>
      <c r="D6" s="12"/>
      <c r="E6" s="12"/>
      <c r="F6" s="12"/>
      <c r="G6" s="32"/>
      <c r="H6" s="10"/>
      <c r="I6" s="10"/>
      <c r="J6" s="10"/>
      <c r="K6" s="10"/>
      <c r="M6" s="55"/>
    </row>
    <row r="7" spans="2:16" ht="17" thickBot="1">
      <c r="B7" s="46"/>
      <c r="C7" s="101" t="s">
        <v>52</v>
      </c>
      <c r="D7" s="51"/>
      <c r="E7" s="51"/>
      <c r="F7" s="103" t="s">
        <v>2</v>
      </c>
      <c r="G7" s="90"/>
      <c r="H7" s="105">
        <f>J7</f>
        <v>0.54</v>
      </c>
      <c r="I7" s="48"/>
      <c r="J7" s="105">
        <f>Notes!E8</f>
        <v>0.54</v>
      </c>
      <c r="K7" s="48"/>
      <c r="M7" s="110"/>
    </row>
    <row r="8" spans="2:16" ht="17" thickBot="1">
      <c r="B8" s="46"/>
      <c r="C8" s="112" t="s">
        <v>57</v>
      </c>
      <c r="D8" s="51"/>
      <c r="E8" s="51"/>
      <c r="F8" s="113" t="s">
        <v>56</v>
      </c>
      <c r="G8" s="90"/>
      <c r="H8" s="105">
        <f t="shared" ref="H8:H11" si="0">J8</f>
        <v>8.3333333333333321</v>
      </c>
      <c r="I8" s="48"/>
      <c r="J8" s="105">
        <f>Notes!E11</f>
        <v>8.3333333333333321</v>
      </c>
      <c r="K8" s="48"/>
      <c r="M8" s="110"/>
    </row>
    <row r="9" spans="2:16" ht="17" thickBot="1">
      <c r="B9" s="46"/>
      <c r="C9" s="112" t="s">
        <v>61</v>
      </c>
      <c r="D9" s="51"/>
      <c r="E9" s="51"/>
      <c r="F9" s="113" t="s">
        <v>2</v>
      </c>
      <c r="G9" s="90"/>
      <c r="H9" s="105">
        <f t="shared" si="0"/>
        <v>0.98</v>
      </c>
      <c r="I9" s="48"/>
      <c r="J9" s="105">
        <v>0.98</v>
      </c>
      <c r="K9" s="48"/>
      <c r="M9" s="136" t="s">
        <v>107</v>
      </c>
    </row>
    <row r="10" spans="2:16" ht="17" thickBot="1">
      <c r="B10" s="46"/>
      <c r="C10" s="112" t="s">
        <v>62</v>
      </c>
      <c r="D10" s="51"/>
      <c r="E10" s="51"/>
      <c r="F10" s="113" t="s">
        <v>2</v>
      </c>
      <c r="G10" s="90"/>
      <c r="H10" s="105">
        <f t="shared" si="0"/>
        <v>0</v>
      </c>
      <c r="I10" s="48"/>
      <c r="J10" s="105">
        <f>Notes!E50</f>
        <v>0</v>
      </c>
      <c r="K10" s="48"/>
      <c r="M10" s="110"/>
    </row>
    <row r="11" spans="2:16" ht="17" thickBot="1">
      <c r="B11" s="46"/>
      <c r="C11" s="112" t="s">
        <v>81</v>
      </c>
      <c r="D11" s="51"/>
      <c r="E11" s="51"/>
      <c r="F11" s="113" t="s">
        <v>82</v>
      </c>
      <c r="G11" s="90"/>
      <c r="H11" s="105">
        <f t="shared" si="0"/>
        <v>8000</v>
      </c>
      <c r="I11" s="48"/>
      <c r="J11" s="105">
        <f>Notes!E15</f>
        <v>8000</v>
      </c>
      <c r="K11" s="48"/>
      <c r="M11" s="114"/>
    </row>
    <row r="12" spans="2:16">
      <c r="B12" s="46"/>
      <c r="G12" s="90"/>
      <c r="H12" s="56"/>
      <c r="I12" s="48"/>
      <c r="J12" s="48"/>
      <c r="K12" s="48"/>
      <c r="M12" s="61"/>
    </row>
    <row r="13" spans="2:16" ht="17" thickBot="1">
      <c r="B13" s="46"/>
      <c r="C13" s="12" t="s">
        <v>44</v>
      </c>
      <c r="D13" s="12"/>
      <c r="E13" s="12"/>
      <c r="F13" s="12"/>
      <c r="G13" s="32"/>
      <c r="H13" s="11"/>
      <c r="I13" s="11"/>
      <c r="J13" s="11"/>
      <c r="K13" s="11"/>
      <c r="M13" s="61"/>
    </row>
    <row r="14" spans="2:16" ht="17" thickBot="1">
      <c r="B14" s="46"/>
      <c r="C14" s="109" t="s">
        <v>5</v>
      </c>
      <c r="D14" s="12"/>
      <c r="E14" s="12"/>
      <c r="F14" s="58" t="s">
        <v>19</v>
      </c>
      <c r="G14" s="91"/>
      <c r="H14" s="49">
        <f>J14</f>
        <v>3200000</v>
      </c>
      <c r="I14" s="11"/>
      <c r="J14" s="105">
        <f>Notes!E13</f>
        <v>3200000</v>
      </c>
      <c r="K14" s="59"/>
      <c r="M14" s="107"/>
    </row>
    <row r="15" spans="2:16" ht="17" thickBot="1">
      <c r="B15" s="46"/>
      <c r="C15" s="121" t="s">
        <v>22</v>
      </c>
      <c r="D15" s="52"/>
      <c r="E15" s="52"/>
      <c r="F15" s="88" t="s">
        <v>24</v>
      </c>
      <c r="G15" s="92"/>
      <c r="H15" s="49">
        <f t="shared" ref="H15:H22" si="1">J15</f>
        <v>1320000</v>
      </c>
      <c r="I15" s="54"/>
      <c r="J15" s="105">
        <f>Notes!E19</f>
        <v>1320000</v>
      </c>
      <c r="K15" s="54"/>
      <c r="M15" s="47"/>
    </row>
    <row r="16" spans="2:16" ht="17" thickBot="1">
      <c r="B16" s="46"/>
      <c r="C16" s="121" t="s">
        <v>66</v>
      </c>
      <c r="D16" s="52"/>
      <c r="E16" s="52"/>
      <c r="F16" s="113" t="s">
        <v>59</v>
      </c>
      <c r="G16" s="92"/>
      <c r="H16" s="49">
        <f t="shared" si="1"/>
        <v>0</v>
      </c>
      <c r="I16" s="54"/>
      <c r="J16" s="105">
        <f>Notes!E56</f>
        <v>0</v>
      </c>
      <c r="K16" s="54"/>
      <c r="M16" s="107"/>
    </row>
    <row r="17" spans="2:13" ht="17" thickBot="1">
      <c r="B17" s="46"/>
      <c r="C17" s="121" t="s">
        <v>63</v>
      </c>
      <c r="D17" s="52"/>
      <c r="E17" s="52"/>
      <c r="F17" s="113" t="s">
        <v>19</v>
      </c>
      <c r="G17" s="92"/>
      <c r="H17" s="49">
        <f t="shared" si="1"/>
        <v>0</v>
      </c>
      <c r="I17" s="54"/>
      <c r="J17" s="105">
        <f>Notes!E57</f>
        <v>0</v>
      </c>
      <c r="K17" s="54"/>
      <c r="M17" s="114"/>
    </row>
    <row r="18" spans="2:13" ht="17" thickBot="1">
      <c r="B18" s="46"/>
      <c r="C18" s="121" t="s">
        <v>64</v>
      </c>
      <c r="D18" s="52"/>
      <c r="E18" s="52"/>
      <c r="F18" s="113" t="s">
        <v>19</v>
      </c>
      <c r="G18" s="92"/>
      <c r="H18" s="49">
        <f t="shared" si="1"/>
        <v>0</v>
      </c>
      <c r="I18" s="54"/>
      <c r="J18" s="105">
        <f>Notes!E58</f>
        <v>0</v>
      </c>
      <c r="K18" s="54"/>
      <c r="M18" s="114"/>
    </row>
    <row r="19" spans="2:13" ht="17" thickBot="1">
      <c r="B19" s="46"/>
      <c r="C19" s="121" t="s">
        <v>65</v>
      </c>
      <c r="D19" s="52"/>
      <c r="E19" s="52"/>
      <c r="F19" s="113" t="s">
        <v>19</v>
      </c>
      <c r="G19" s="92"/>
      <c r="H19" s="49">
        <f t="shared" si="1"/>
        <v>0</v>
      </c>
      <c r="I19" s="54"/>
      <c r="J19" s="105">
        <f>Notes!E59</f>
        <v>0</v>
      </c>
      <c r="K19" s="54"/>
      <c r="M19" s="107"/>
    </row>
    <row r="20" spans="2:13" ht="17" thickBot="1">
      <c r="B20" s="46"/>
      <c r="C20" s="121" t="s">
        <v>67</v>
      </c>
      <c r="D20" s="52"/>
      <c r="E20" s="52"/>
      <c r="F20" s="113" t="s">
        <v>59</v>
      </c>
      <c r="G20" s="92"/>
      <c r="H20" s="49">
        <f t="shared" si="1"/>
        <v>0</v>
      </c>
      <c r="I20" s="54"/>
      <c r="J20" s="105">
        <f>Notes!E60</f>
        <v>0</v>
      </c>
      <c r="K20" s="54"/>
      <c r="M20" s="114"/>
    </row>
    <row r="21" spans="2:13" ht="17" thickBot="1">
      <c r="B21" s="46"/>
      <c r="C21" s="121" t="s">
        <v>68</v>
      </c>
      <c r="D21" s="52"/>
      <c r="E21" s="52"/>
      <c r="F21" s="113" t="s">
        <v>71</v>
      </c>
      <c r="G21" s="92"/>
      <c r="H21" s="49">
        <f t="shared" si="1"/>
        <v>0</v>
      </c>
      <c r="I21" s="54"/>
      <c r="J21" s="105">
        <f>Notes!E61</f>
        <v>0</v>
      </c>
      <c r="K21" s="54"/>
      <c r="M21" s="107"/>
    </row>
    <row r="22" spans="2:13" ht="17" thickBot="1">
      <c r="B22" s="46"/>
      <c r="C22" s="121" t="s">
        <v>69</v>
      </c>
      <c r="D22" s="52"/>
      <c r="E22" s="52"/>
      <c r="F22" s="113" t="s">
        <v>70</v>
      </c>
      <c r="G22" s="92"/>
      <c r="H22" s="49">
        <f t="shared" si="1"/>
        <v>0.1</v>
      </c>
      <c r="I22" s="54"/>
      <c r="J22" s="105">
        <v>0.1</v>
      </c>
      <c r="K22" s="54"/>
      <c r="M22" s="136" t="s">
        <v>107</v>
      </c>
    </row>
    <row r="23" spans="2:13">
      <c r="B23" s="46"/>
      <c r="M23" s="57"/>
    </row>
    <row r="24" spans="2:13" ht="17" thickBot="1">
      <c r="B24" s="46"/>
      <c r="C24" s="13" t="s">
        <v>4</v>
      </c>
      <c r="L24" s="48"/>
      <c r="M24" s="60"/>
    </row>
    <row r="25" spans="2:13" ht="17" thickBot="1">
      <c r="B25" s="46"/>
      <c r="C25" s="101" t="s">
        <v>55</v>
      </c>
      <c r="F25" s="104" t="s">
        <v>50</v>
      </c>
      <c r="H25" s="53">
        <f>J25</f>
        <v>0</v>
      </c>
      <c r="J25" s="105">
        <f>Notes!E65</f>
        <v>0</v>
      </c>
      <c r="M25" s="61"/>
    </row>
    <row r="26" spans="2:13" ht="17" thickBot="1">
      <c r="B26" s="46"/>
      <c r="C26" s="112" t="s">
        <v>77</v>
      </c>
      <c r="F26" s="115" t="s">
        <v>79</v>
      </c>
      <c r="H26" s="53">
        <f t="shared" ref="H26:H28" si="2">J26</f>
        <v>0</v>
      </c>
      <c r="J26" s="105">
        <f>Notes!E66</f>
        <v>0</v>
      </c>
      <c r="L26" s="48"/>
      <c r="M26" s="61"/>
    </row>
    <row r="27" spans="2:13" ht="17" thickBot="1">
      <c r="B27" s="46"/>
      <c r="C27" s="112" t="s">
        <v>78</v>
      </c>
      <c r="F27" s="115" t="s">
        <v>50</v>
      </c>
      <c r="H27" s="53">
        <f t="shared" si="2"/>
        <v>3</v>
      </c>
      <c r="J27" s="105">
        <v>3</v>
      </c>
      <c r="M27" s="122" t="s">
        <v>107</v>
      </c>
    </row>
    <row r="28" spans="2:13" ht="17" thickBot="1">
      <c r="B28" s="46"/>
      <c r="C28" s="101" t="s">
        <v>20</v>
      </c>
      <c r="F28" s="12"/>
      <c r="H28" s="53">
        <f t="shared" si="2"/>
        <v>0</v>
      </c>
      <c r="J28" s="105">
        <f>Notes!E68</f>
        <v>0</v>
      </c>
    </row>
    <row r="29" spans="2:13">
      <c r="B29" s="46"/>
    </row>
    <row r="30" spans="2:13">
      <c r="B30" s="46"/>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40"/>
  <sheetViews>
    <sheetView workbookViewId="0">
      <selection activeCell="D14" sqref="D14"/>
    </sheetView>
  </sheetViews>
  <sheetFormatPr baseColWidth="10" defaultColWidth="33.140625" defaultRowHeight="16"/>
  <cols>
    <col min="1" max="1" width="3.42578125" style="122" customWidth="1"/>
    <col min="2" max="2" width="6.42578125" style="122" customWidth="1"/>
    <col min="3" max="3" width="27.85546875" style="122" customWidth="1"/>
    <col min="4" max="4" width="16.140625" style="122" customWidth="1"/>
    <col min="5" max="5" width="10.140625" style="122" customWidth="1"/>
    <col min="6" max="7" width="13.140625" style="122" customWidth="1"/>
    <col min="8" max="8" width="12.42578125" style="123" customWidth="1"/>
    <col min="9" max="9" width="31.42578125" style="123" customWidth="1"/>
    <col min="10" max="10" width="98.42578125" style="122" customWidth="1"/>
    <col min="11" max="16384" width="33.140625" style="122"/>
  </cols>
  <sheetData>
    <row r="1" spans="2:10" ht="17" thickBot="1"/>
    <row r="2" spans="2:10">
      <c r="B2" s="124"/>
      <c r="C2" s="125"/>
      <c r="D2" s="125"/>
      <c r="E2" s="125"/>
      <c r="F2" s="125"/>
      <c r="G2" s="125"/>
      <c r="H2" s="126"/>
      <c r="I2" s="126"/>
      <c r="J2" s="125"/>
    </row>
    <row r="3" spans="2:10">
      <c r="B3" s="127"/>
      <c r="C3" s="13" t="s">
        <v>14</v>
      </c>
      <c r="D3" s="13"/>
      <c r="E3" s="13"/>
      <c r="F3" s="13"/>
      <c r="G3" s="13"/>
      <c r="H3" s="128"/>
      <c r="I3" s="128"/>
    </row>
    <row r="4" spans="2:10">
      <c r="B4" s="127"/>
    </row>
    <row r="5" spans="2:10">
      <c r="B5" s="129"/>
      <c r="C5" s="15" t="s">
        <v>15</v>
      </c>
      <c r="D5" s="15" t="s">
        <v>0</v>
      </c>
      <c r="E5" s="15" t="s">
        <v>11</v>
      </c>
      <c r="F5" s="15" t="s">
        <v>16</v>
      </c>
      <c r="G5" s="15" t="s">
        <v>48</v>
      </c>
      <c r="H5" s="18" t="s">
        <v>17</v>
      </c>
      <c r="I5" s="18" t="s">
        <v>49</v>
      </c>
      <c r="J5" s="15" t="s">
        <v>8</v>
      </c>
    </row>
    <row r="6" spans="2:10">
      <c r="B6" s="127"/>
      <c r="C6" s="13"/>
      <c r="D6" s="13"/>
      <c r="E6" s="13"/>
      <c r="F6" s="13"/>
      <c r="G6" s="13"/>
      <c r="H6" s="128"/>
      <c r="I6" s="128"/>
      <c r="J6" s="13"/>
    </row>
    <row r="7" spans="2:10">
      <c r="B7" s="127"/>
      <c r="C7" s="122" t="s">
        <v>89</v>
      </c>
      <c r="D7" s="122" t="s">
        <v>90</v>
      </c>
      <c r="E7" s="122" t="s">
        <v>91</v>
      </c>
      <c r="F7" s="130">
        <v>43678</v>
      </c>
      <c r="G7" s="122">
        <v>2019</v>
      </c>
      <c r="H7" s="123" t="s">
        <v>92</v>
      </c>
      <c r="I7" s="123" t="s">
        <v>93</v>
      </c>
    </row>
    <row r="8" spans="2:10">
      <c r="B8" s="127"/>
    </row>
    <row r="9" spans="2:10">
      <c r="B9" s="127"/>
    </row>
    <row r="10" spans="2:10">
      <c r="B10" s="127"/>
    </row>
    <row r="11" spans="2:10">
      <c r="B11" s="127"/>
    </row>
    <row r="12" spans="2:10">
      <c r="B12" s="127"/>
    </row>
    <row r="13" spans="2:10">
      <c r="B13" s="127"/>
    </row>
    <row r="14" spans="2:10">
      <c r="B14" s="127"/>
    </row>
    <row r="15" spans="2:10">
      <c r="B15" s="127"/>
    </row>
    <row r="16" spans="2:10">
      <c r="B16" s="127"/>
    </row>
    <row r="17" spans="2:2">
      <c r="B17" s="127"/>
    </row>
    <row r="18" spans="2:2">
      <c r="B18" s="127"/>
    </row>
    <row r="19" spans="2:2">
      <c r="B19" s="127"/>
    </row>
    <row r="20" spans="2:2">
      <c r="B20" s="127"/>
    </row>
    <row r="21" spans="2:2">
      <c r="B21" s="127"/>
    </row>
    <row r="22" spans="2:2">
      <c r="B22" s="127"/>
    </row>
    <row r="23" spans="2:2">
      <c r="B23" s="127"/>
    </row>
    <row r="24" spans="2:2">
      <c r="B24" s="127"/>
    </row>
    <row r="25" spans="2:2">
      <c r="B25" s="127"/>
    </row>
    <row r="26" spans="2:2">
      <c r="B26" s="127"/>
    </row>
    <row r="27" spans="2:2">
      <c r="B27" s="127"/>
    </row>
    <row r="28" spans="2:2">
      <c r="B28" s="127"/>
    </row>
    <row r="29" spans="2:2">
      <c r="B29" s="127"/>
    </row>
    <row r="30" spans="2:2">
      <c r="B30" s="127"/>
    </row>
    <row r="31" spans="2:2">
      <c r="B31" s="127"/>
    </row>
    <row r="32" spans="2:2">
      <c r="B32" s="127"/>
    </row>
    <row r="33" spans="2:2">
      <c r="B33" s="127"/>
    </row>
    <row r="34" spans="2:2">
      <c r="B34" s="127"/>
    </row>
    <row r="35" spans="2:2">
      <c r="B35" s="127"/>
    </row>
    <row r="36" spans="2:2">
      <c r="B36" s="127"/>
    </row>
    <row r="37" spans="2:2">
      <c r="B37" s="127"/>
    </row>
    <row r="38" spans="2:2">
      <c r="B38" s="127"/>
    </row>
    <row r="39" spans="2:2">
      <c r="B39" s="127"/>
    </row>
    <row r="40" spans="2:2">
      <c r="B40" s="127"/>
    </row>
  </sheetData>
  <phoneticPr fontId="30"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N153"/>
  <sheetViews>
    <sheetView workbookViewId="0">
      <selection activeCell="D31" sqref="D31"/>
    </sheetView>
  </sheetViews>
  <sheetFormatPr baseColWidth="10" defaultColWidth="10.7109375" defaultRowHeight="16"/>
  <cols>
    <col min="1" max="2" width="3.42578125" style="63" customWidth="1"/>
    <col min="3" max="3" width="88.85546875" style="63" customWidth="1"/>
    <col min="4" max="5" width="13.140625" style="63" customWidth="1"/>
    <col min="6" max="6" width="13.85546875" style="63" customWidth="1"/>
    <col min="7" max="8" width="10.7109375" style="63"/>
    <col min="9" max="9" width="13" style="63" customWidth="1"/>
    <col min="10" max="13" width="10.7109375" style="63"/>
    <col min="14" max="14" width="16.140625" style="63" customWidth="1"/>
    <col min="15" max="15" width="10.7109375" style="63"/>
    <col min="16" max="16" width="55.7109375" style="63" customWidth="1"/>
    <col min="17" max="16384" width="10.7109375" style="63"/>
  </cols>
  <sheetData>
    <row r="1" spans="1:14" ht="17" thickBot="1"/>
    <row r="2" spans="1:14">
      <c r="B2" s="64"/>
      <c r="C2" s="65"/>
      <c r="D2" s="65"/>
      <c r="E2" s="65"/>
      <c r="F2" s="65"/>
      <c r="G2" s="65"/>
      <c r="H2" s="65"/>
      <c r="I2" s="65"/>
      <c r="J2" s="65"/>
      <c r="K2" s="65"/>
      <c r="L2" s="65"/>
      <c r="M2" s="65"/>
      <c r="N2" s="66"/>
    </row>
    <row r="3" spans="1:14">
      <c r="A3" s="67"/>
      <c r="B3" s="97"/>
      <c r="C3" s="72" t="s">
        <v>0</v>
      </c>
      <c r="D3" s="72"/>
      <c r="E3" s="72" t="s">
        <v>26</v>
      </c>
      <c r="F3" s="72"/>
      <c r="G3" s="72"/>
      <c r="H3" s="68"/>
      <c r="I3" s="68"/>
      <c r="J3" s="68"/>
      <c r="K3" s="68"/>
      <c r="L3" s="68"/>
      <c r="M3" s="68"/>
      <c r="N3" s="98"/>
    </row>
    <row r="4" spans="1:14">
      <c r="B4" s="70"/>
      <c r="N4" s="69"/>
    </row>
    <row r="5" spans="1:14">
      <c r="B5" s="70"/>
      <c r="N5" s="69"/>
    </row>
    <row r="6" spans="1:14">
      <c r="B6" s="70"/>
    </row>
    <row r="7" spans="1:14">
      <c r="B7" s="70"/>
      <c r="C7" s="131"/>
      <c r="D7" s="131"/>
      <c r="E7" s="135" t="s">
        <v>94</v>
      </c>
      <c r="F7" s="132" t="s">
        <v>105</v>
      </c>
    </row>
    <row r="8" spans="1:14">
      <c r="B8" s="70"/>
      <c r="C8" s="131" t="s">
        <v>95</v>
      </c>
      <c r="D8" s="131"/>
      <c r="E8" s="135">
        <v>0.54</v>
      </c>
      <c r="F8" s="133">
        <v>0.995</v>
      </c>
    </row>
    <row r="9" spans="1:14">
      <c r="B9" s="70"/>
      <c r="C9" s="131" t="s">
        <v>96</v>
      </c>
      <c r="D9" s="131"/>
      <c r="E9" s="135">
        <v>1.2E-2</v>
      </c>
      <c r="F9" s="134">
        <v>4.2000000000000003E-2</v>
      </c>
    </row>
    <row r="10" spans="1:14">
      <c r="B10" s="70"/>
      <c r="C10" s="131" t="s">
        <v>97</v>
      </c>
      <c r="D10" s="131"/>
      <c r="E10" s="135">
        <v>0.08</v>
      </c>
      <c r="F10" s="132"/>
    </row>
    <row r="11" spans="1:14">
      <c r="B11" s="70"/>
      <c r="C11" s="131" t="s">
        <v>98</v>
      </c>
      <c r="D11" s="131" t="s">
        <v>106</v>
      </c>
      <c r="E11" s="135">
        <f>E12/E8</f>
        <v>8.3333333333333321</v>
      </c>
      <c r="F11" s="131">
        <f>F12/F8</f>
        <v>4.5226130653266328</v>
      </c>
    </row>
    <row r="12" spans="1:14">
      <c r="B12" s="70"/>
      <c r="C12" s="131" t="s">
        <v>98</v>
      </c>
      <c r="D12" s="131" t="s">
        <v>102</v>
      </c>
      <c r="E12" s="135">
        <v>4.5</v>
      </c>
      <c r="F12" s="132">
        <v>4.5</v>
      </c>
    </row>
    <row r="13" spans="1:14">
      <c r="B13" s="70"/>
      <c r="C13" s="131" t="s">
        <v>99</v>
      </c>
      <c r="D13" s="131" t="s">
        <v>19</v>
      </c>
      <c r="E13" s="135">
        <f>3.2*1000000</f>
        <v>3200000</v>
      </c>
      <c r="F13" s="132">
        <f>1.5*1000000</f>
        <v>1500000</v>
      </c>
    </row>
    <row r="14" spans="1:14">
      <c r="B14" s="70"/>
      <c r="C14" s="131" t="s">
        <v>100</v>
      </c>
      <c r="D14" s="131" t="s">
        <v>103</v>
      </c>
      <c r="E14" s="137">
        <f>0.08*1000000</f>
        <v>80000</v>
      </c>
      <c r="F14" s="138">
        <f>0.15*1000000</f>
        <v>150000</v>
      </c>
    </row>
    <row r="15" spans="1:14">
      <c r="B15" s="70"/>
      <c r="C15" s="131" t="s">
        <v>101</v>
      </c>
      <c r="D15" s="131" t="s">
        <v>104</v>
      </c>
      <c r="E15" s="135">
        <v>8000</v>
      </c>
      <c r="F15" s="132">
        <v>8000</v>
      </c>
    </row>
    <row r="16" spans="1:14">
      <c r="B16" s="70"/>
    </row>
    <row r="17" spans="2:6">
      <c r="B17" s="70"/>
    </row>
    <row r="18" spans="2:6">
      <c r="B18" s="70"/>
      <c r="C18" s="131" t="s">
        <v>109</v>
      </c>
      <c r="D18" s="131" t="s">
        <v>103</v>
      </c>
      <c r="E18" s="131">
        <v>1240000</v>
      </c>
      <c r="F18" s="131">
        <v>160000</v>
      </c>
    </row>
    <row r="19" spans="2:6">
      <c r="B19" s="70"/>
      <c r="C19" s="131" t="s">
        <v>110</v>
      </c>
      <c r="D19" s="131" t="s">
        <v>103</v>
      </c>
      <c r="E19" s="135">
        <f>E14+E18</f>
        <v>1320000</v>
      </c>
      <c r="F19" s="139">
        <f>F14+F18</f>
        <v>310000</v>
      </c>
    </row>
    <row r="20" spans="2:6">
      <c r="B20" s="70"/>
    </row>
    <row r="21" spans="2:6">
      <c r="B21" s="70"/>
    </row>
    <row r="22" spans="2:6">
      <c r="B22" s="70"/>
    </row>
    <row r="23" spans="2:6">
      <c r="B23" s="70"/>
    </row>
    <row r="24" spans="2:6">
      <c r="B24" s="70"/>
    </row>
    <row r="25" spans="2:6">
      <c r="B25" s="70"/>
    </row>
    <row r="26" spans="2:6">
      <c r="B26" s="70"/>
    </row>
    <row r="27" spans="2:6">
      <c r="B27" s="70"/>
    </row>
    <row r="28" spans="2:6">
      <c r="B28" s="70"/>
    </row>
    <row r="29" spans="2:6">
      <c r="B29" s="70"/>
    </row>
    <row r="30" spans="2:6">
      <c r="B30" s="70"/>
    </row>
    <row r="31" spans="2:6">
      <c r="B31" s="70"/>
    </row>
    <row r="32" spans="2:6">
      <c r="B32" s="70"/>
    </row>
    <row r="33" spans="2:8">
      <c r="B33" s="70"/>
    </row>
    <row r="34" spans="2:8">
      <c r="B34" s="70"/>
    </row>
    <row r="35" spans="2:8">
      <c r="B35" s="70"/>
    </row>
    <row r="36" spans="2:8">
      <c r="B36" s="70"/>
    </row>
    <row r="37" spans="2:8">
      <c r="B37" s="70"/>
      <c r="H37" s="67"/>
    </row>
    <row r="38" spans="2:8">
      <c r="B38" s="70"/>
    </row>
    <row r="39" spans="2:8">
      <c r="B39" s="70"/>
    </row>
    <row r="40" spans="2:8">
      <c r="B40" s="70"/>
    </row>
    <row r="41" spans="2:8">
      <c r="B41" s="70"/>
    </row>
    <row r="42" spans="2:8">
      <c r="B42" s="70"/>
    </row>
    <row r="43" spans="2:8">
      <c r="B43" s="70"/>
    </row>
    <row r="44" spans="2:8">
      <c r="B44" s="70"/>
    </row>
    <row r="45" spans="2:8">
      <c r="B45" s="70"/>
    </row>
    <row r="46" spans="2:8">
      <c r="B46" s="70"/>
      <c r="E46" s="99"/>
    </row>
    <row r="47" spans="2:8">
      <c r="B47" s="70"/>
    </row>
    <row r="48" spans="2:8">
      <c r="B48" s="70"/>
    </row>
    <row r="49" spans="2:2">
      <c r="B49" s="70"/>
    </row>
    <row r="50" spans="2:2">
      <c r="B50" s="70"/>
    </row>
    <row r="51" spans="2:2">
      <c r="B51" s="70"/>
    </row>
    <row r="52" spans="2:2">
      <c r="B52" s="70"/>
    </row>
    <row r="53" spans="2:2">
      <c r="B53" s="70"/>
    </row>
    <row r="54" spans="2:2">
      <c r="B54" s="70"/>
    </row>
    <row r="55" spans="2:2">
      <c r="B55" s="70"/>
    </row>
    <row r="56" spans="2:2">
      <c r="B56" s="70"/>
    </row>
    <row r="57" spans="2:2">
      <c r="B57" s="70"/>
    </row>
    <row r="58" spans="2:2">
      <c r="B58" s="70"/>
    </row>
    <row r="59" spans="2:2">
      <c r="B59" s="70"/>
    </row>
    <row r="60" spans="2:2">
      <c r="B60" s="70"/>
    </row>
    <row r="61" spans="2:2">
      <c r="B61" s="70"/>
    </row>
    <row r="62" spans="2:2">
      <c r="B62" s="70"/>
    </row>
    <row r="63" spans="2:2">
      <c r="B63" s="70"/>
    </row>
    <row r="64" spans="2:2">
      <c r="B64" s="70"/>
    </row>
    <row r="65" spans="2:2">
      <c r="B65" s="70"/>
    </row>
    <row r="66" spans="2:2">
      <c r="B66" s="70"/>
    </row>
    <row r="67" spans="2:2">
      <c r="B67" s="70"/>
    </row>
    <row r="68" spans="2:2">
      <c r="B68" s="70"/>
    </row>
    <row r="69" spans="2:2">
      <c r="B69" s="70"/>
    </row>
    <row r="70" spans="2:2">
      <c r="B70" s="70"/>
    </row>
    <row r="71" spans="2:2">
      <c r="B71" s="70"/>
    </row>
    <row r="72" spans="2:2">
      <c r="B72" s="70"/>
    </row>
    <row r="73" spans="2:2">
      <c r="B73" s="70"/>
    </row>
    <row r="74" spans="2:2">
      <c r="B74" s="70"/>
    </row>
    <row r="75" spans="2:2">
      <c r="B75" s="70"/>
    </row>
    <row r="76" spans="2:2">
      <c r="B76" s="70"/>
    </row>
    <row r="77" spans="2:2">
      <c r="B77" s="70"/>
    </row>
    <row r="78" spans="2:2">
      <c r="B78" s="70"/>
    </row>
    <row r="79" spans="2:2">
      <c r="B79" s="70"/>
    </row>
    <row r="80" spans="2:2">
      <c r="B80" s="70"/>
    </row>
    <row r="81" spans="2:7">
      <c r="B81" s="70"/>
    </row>
    <row r="82" spans="2:7">
      <c r="B82" s="70"/>
    </row>
    <row r="83" spans="2:7">
      <c r="B83" s="70"/>
    </row>
    <row r="84" spans="2:7">
      <c r="B84" s="70"/>
      <c r="E84" s="111"/>
    </row>
    <row r="85" spans="2:7">
      <c r="B85" s="70"/>
      <c r="G85" s="67"/>
    </row>
    <row r="86" spans="2:7">
      <c r="B86" s="70"/>
    </row>
    <row r="87" spans="2:7">
      <c r="B87" s="70"/>
    </row>
    <row r="88" spans="2:7">
      <c r="B88" s="70"/>
      <c r="G88" s="67"/>
    </row>
    <row r="89" spans="2:7">
      <c r="B89" s="70"/>
    </row>
    <row r="90" spans="2:7">
      <c r="B90" s="70"/>
    </row>
    <row r="91" spans="2:7">
      <c r="B91" s="70"/>
    </row>
    <row r="92" spans="2:7">
      <c r="B92" s="70"/>
    </row>
    <row r="93" spans="2:7">
      <c r="B93" s="70"/>
      <c r="E93" s="111"/>
    </row>
    <row r="94" spans="2:7">
      <c r="B94" s="70"/>
    </row>
    <row r="95" spans="2:7">
      <c r="B95" s="70"/>
    </row>
    <row r="96" spans="2:7">
      <c r="B96" s="70"/>
    </row>
    <row r="97" spans="2:7">
      <c r="B97" s="70"/>
    </row>
    <row r="98" spans="2:7">
      <c r="B98" s="70"/>
    </row>
    <row r="99" spans="2:7">
      <c r="B99" s="70"/>
      <c r="G99" s="67"/>
    </row>
    <row r="100" spans="2:7">
      <c r="B100" s="70"/>
    </row>
    <row r="101" spans="2:7">
      <c r="B101" s="70"/>
    </row>
    <row r="102" spans="2:7">
      <c r="B102" s="70"/>
    </row>
    <row r="103" spans="2:7">
      <c r="B103" s="70"/>
    </row>
    <row r="104" spans="2:7">
      <c r="B104" s="70"/>
    </row>
    <row r="105" spans="2:7">
      <c r="B105" s="70"/>
    </row>
    <row r="106" spans="2:7">
      <c r="B106" s="70"/>
    </row>
    <row r="107" spans="2:7">
      <c r="B107" s="70"/>
    </row>
    <row r="108" spans="2:7">
      <c r="B108" s="70"/>
    </row>
    <row r="109" spans="2:7">
      <c r="B109" s="70"/>
      <c r="G109" s="67"/>
    </row>
    <row r="110" spans="2:7">
      <c r="B110" s="70"/>
    </row>
    <row r="111" spans="2:7">
      <c r="B111" s="70"/>
    </row>
    <row r="112" spans="2:7">
      <c r="B112" s="70"/>
    </row>
    <row r="113" spans="2:8">
      <c r="B113" s="70"/>
    </row>
    <row r="114" spans="2:8">
      <c r="B114" s="70"/>
    </row>
    <row r="115" spans="2:8">
      <c r="B115" s="70"/>
    </row>
    <row r="116" spans="2:8">
      <c r="B116" s="70"/>
      <c r="G116" s="67"/>
    </row>
    <row r="117" spans="2:8">
      <c r="B117" s="70"/>
    </row>
    <row r="118" spans="2:8">
      <c r="B118" s="70"/>
    </row>
    <row r="119" spans="2:8">
      <c r="B119" s="70"/>
    </row>
    <row r="120" spans="2:8">
      <c r="B120" s="70"/>
    </row>
    <row r="121" spans="2:8">
      <c r="B121" s="70"/>
      <c r="G121" s="67"/>
      <c r="H121" s="116"/>
    </row>
    <row r="122" spans="2:8">
      <c r="B122" s="70"/>
    </row>
    <row r="123" spans="2:8">
      <c r="B123" s="70"/>
    </row>
    <row r="124" spans="2:8">
      <c r="B124" s="70"/>
    </row>
    <row r="125" spans="2:8">
      <c r="B125" s="70"/>
    </row>
    <row r="126" spans="2:8">
      <c r="B126" s="70"/>
    </row>
    <row r="127" spans="2:8">
      <c r="B127" s="70"/>
    </row>
    <row r="128" spans="2:8">
      <c r="B128" s="70"/>
      <c r="E128" s="117"/>
      <c r="F128" s="117"/>
      <c r="G128" s="118"/>
    </row>
    <row r="129" spans="2:12">
      <c r="B129" s="70"/>
    </row>
    <row r="130" spans="2:12">
      <c r="B130" s="70"/>
    </row>
    <row r="131" spans="2:12">
      <c r="B131" s="70"/>
    </row>
    <row r="132" spans="2:12">
      <c r="B132" s="70"/>
    </row>
    <row r="133" spans="2:12">
      <c r="B133" s="70"/>
    </row>
    <row r="134" spans="2:12">
      <c r="B134" s="70"/>
    </row>
    <row r="135" spans="2:12">
      <c r="B135" s="70"/>
    </row>
    <row r="136" spans="2:12">
      <c r="B136" s="70"/>
    </row>
    <row r="137" spans="2:12">
      <c r="B137" s="70"/>
    </row>
    <row r="138" spans="2:12">
      <c r="B138" s="70"/>
    </row>
    <row r="139" spans="2:12">
      <c r="B139" s="70"/>
    </row>
    <row r="140" spans="2:12">
      <c r="B140" s="70"/>
    </row>
    <row r="141" spans="2:12">
      <c r="B141" s="70"/>
      <c r="J141" s="117"/>
      <c r="K141" s="117"/>
      <c r="L141" s="117"/>
    </row>
    <row r="142" spans="2:12">
      <c r="B142" s="70"/>
    </row>
    <row r="143" spans="2:12">
      <c r="B143" s="70"/>
    </row>
    <row r="144" spans="2:12">
      <c r="B144" s="70"/>
    </row>
    <row r="145" spans="2:2">
      <c r="B145" s="70"/>
    </row>
    <row r="146" spans="2:2">
      <c r="B146" s="70"/>
    </row>
    <row r="147" spans="2:2">
      <c r="B147" s="70"/>
    </row>
    <row r="148" spans="2:2">
      <c r="B148" s="70"/>
    </row>
    <row r="149" spans="2:2">
      <c r="B149" s="70"/>
    </row>
    <row r="150" spans="2:2">
      <c r="B150" s="70"/>
    </row>
    <row r="151" spans="2:2">
      <c r="B151" s="70"/>
    </row>
    <row r="152" spans="2:2">
      <c r="B152" s="70"/>
    </row>
    <row r="153" spans="2:2">
      <c r="B153" s="70"/>
    </row>
  </sheetData>
  <pageMargins left="0.75" right="0.75" top="1" bottom="1" header="0.5" footer="0.5"/>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Roos de Kok</cp:lastModifiedBy>
  <cp:lastPrinted>2015-02-13T09:40:54Z</cp:lastPrinted>
  <dcterms:created xsi:type="dcterms:W3CDTF">2011-10-26T09:05:09Z</dcterms:created>
  <dcterms:modified xsi:type="dcterms:W3CDTF">2023-08-01T07:47:59Z</dcterms:modified>
</cp:coreProperties>
</file>