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1A0ED150-2729-1C46-8F6A-C83319FE91A5}" xr6:coauthVersionLast="47" xr6:coauthVersionMax="47" xr10:uidLastSave="{00000000-0000-0000-0000-000000000000}"/>
  <bookViews>
    <workbookView xWindow="-6220" yWindow="-28020" windowWidth="42800" windowHeight="265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24" i="13" l="1"/>
  <c r="K8" i="13"/>
  <c r="G8" i="13" s="1"/>
  <c r="O7" i="13" l="1"/>
  <c r="G7" i="13" s="1"/>
  <c r="G16" i="13" s="1"/>
  <c r="E11" i="16"/>
  <c r="O6" i="13" s="1"/>
  <c r="G6" i="13" s="1"/>
  <c r="G9" i="13" s="1"/>
  <c r="D53" i="16" l="1"/>
  <c r="I6" i="13" s="1"/>
  <c r="E14" i="12" l="1"/>
  <c r="D104" i="16"/>
  <c r="I7" i="13" s="1"/>
  <c r="I23" i="13"/>
  <c r="K23" i="13"/>
  <c r="K17" i="13"/>
  <c r="M12" i="13"/>
  <c r="M13" i="13"/>
  <c r="I18" i="13"/>
  <c r="I17" i="13"/>
  <c r="G13" i="13"/>
  <c r="E29" i="12" s="1"/>
  <c r="G12" i="13"/>
  <c r="E28" i="12" s="1"/>
  <c r="E17" i="12" l="1"/>
  <c r="G19" i="13"/>
  <c r="E22" i="12"/>
  <c r="E21" i="12" l="1"/>
  <c r="G18" i="13"/>
</calcChain>
</file>

<file path=xl/sharedStrings.xml><?xml version="1.0" encoding="utf-8"?>
<sst xmlns="http://schemas.openxmlformats.org/spreadsheetml/2006/main" count="219" uniqueCount="150">
  <si>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</si>
  <si>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</si>
  <si>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</si>
  <si>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</si>
  <si>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</si>
  <si>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</si>
  <si>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</si>
  <si>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</si>
  <si>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</si>
  <si>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</si>
  <si>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</si>
  <si>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</si>
  <si>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</si>
  <si>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</si>
  <si>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</si>
  <si>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</si>
  <si>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</si>
  <si>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</si>
  <si>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</si>
  <si>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</si>
  <si>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</si>
  <si>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</si>
  <si>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</si>
  <si>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</si>
  <si>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</si>
  <si>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</si>
  <si>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Type</t>
  </si>
  <si>
    <t>Date published</t>
  </si>
  <si>
    <t>Attribute</t>
  </si>
  <si>
    <t>euro</t>
  </si>
  <si>
    <t>availability</t>
  </si>
  <si>
    <t>free_co2_factor</t>
  </si>
  <si>
    <t>forecasting_error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</si>
  <si>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</si>
  <si>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</si>
  <si>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</si>
  <si>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</si>
  <si>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</si>
  <si>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</si>
  <si>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</si>
  <si>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</si>
  <si>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</si>
  <si>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</si>
  <si>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</si>
  <si>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</si>
  <si>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</si>
  <si>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</si>
  <si>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</si>
  <si>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</si>
  <si>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</si>
  <si>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</si>
  <si>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</si>
  <si>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</si>
  <si>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Date retrived</t>
  </si>
  <si>
    <t>output.steam_hot_water</t>
  </si>
  <si>
    <t>MW</t>
  </si>
  <si>
    <t>EU</t>
  </si>
  <si>
    <t xml:space="preserve">         Technical lifetime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</si>
  <si>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</si>
  <si>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</si>
  <si>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</si>
  <si>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</si>
  <si>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</si>
  <si>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</si>
  <si>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</si>
  <si>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</si>
  <si>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</si>
  <si>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</si>
  <si>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</si>
  <si>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</si>
  <si>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</si>
  <si>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</si>
  <si>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</si>
  <si>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</si>
  <si>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</si>
  <si>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</si>
  <si>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</si>
  <si>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</si>
  <si>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</si>
  <si>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</si>
  <si>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</si>
  <si>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</si>
  <si>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Fixed operational and maintenance costs</t>
  </si>
  <si>
    <r>
      <t>output</t>
    </r>
    <r>
      <rPr>
        <sz val="12"/>
        <color theme="1"/>
        <rFont val="Calibri"/>
        <family val="2"/>
        <scheme val="minor"/>
      </rPr>
      <t>.electricity</t>
    </r>
  </si>
  <si>
    <t>2012</t>
  </si>
  <si>
    <t>GitHub</t>
  </si>
  <si>
    <t>https://github.com/quintel/etsource/issues/272#issuecomment-17880519</t>
  </si>
  <si>
    <t>Energymatters</t>
  </si>
  <si>
    <t>Comments</t>
  </si>
  <si>
    <t>iea-etsap</t>
  </si>
  <si>
    <t>http://www.iea-etsap.org/web/e-techds/pdf/e02-gas_fired_power-gs-ad-gct.pdf</t>
  </si>
  <si>
    <t>The calculations for fixed and variable operating and maintenance costs are described in detail in:</t>
  </si>
  <si>
    <t>GitHub Ticket</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</si>
  <si>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</si>
  <si>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</si>
  <si>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</si>
  <si>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</si>
  <si>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</si>
  <si>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</si>
  <si>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</si>
  <si>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</si>
  <si>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</si>
  <si>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</si>
  <si>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</si>
  <si>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</si>
  <si>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Data from Energymatters report is used for the initial investment cost and total operating and maintenance costs</t>
  </si>
  <si>
    <t>Subject year</t>
  </si>
  <si>
    <t>p.4</t>
  </si>
  <si>
    <t>yr</t>
  </si>
  <si>
    <t>months</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</si>
  <si>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</si>
  <si>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</si>
  <si>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</si>
  <si>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</si>
  <si>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</si>
  <si>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</si>
  <si>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</si>
  <si>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</si>
  <si>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</si>
  <si>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</si>
  <si>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</si>
  <si>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</si>
  <si>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</si>
  <si>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</si>
  <si>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</si>
  <si>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</si>
  <si>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Efficiency CCGT CHP</t>
  </si>
  <si>
    <t>output.electricity</t>
  </si>
  <si>
    <t>typical_input_capacity</t>
  </si>
  <si>
    <t>Input capacity</t>
  </si>
  <si>
    <t>Lotte van Vlimmeren</t>
  </si>
  <si>
    <t xml:space="preserve">Initial investment costs </t>
  </si>
  <si>
    <t>Total fixed operational and maintenance costs</t>
  </si>
  <si>
    <t xml:space="preserve">Fixed operational and maintenance costs </t>
  </si>
  <si>
    <t>Fixed operational and maintenance costs</t>
  </si>
  <si>
    <t>Full load hours</t>
  </si>
  <si>
    <t>PBL &amp; ECN/TNO (2019) - Decarbonisation options for the Dutch Steel Industry</t>
  </si>
  <si>
    <t>https://www.pbl.nl/en/publications/decarbonisation-options-for-the-dutch-steel-industry</t>
  </si>
  <si>
    <t>Ijmond 1</t>
  </si>
  <si>
    <t>Electricity capacity</t>
  </si>
  <si>
    <t>Heat capacity</t>
  </si>
  <si>
    <t>Energy Tata</t>
  </si>
  <si>
    <t>Total</t>
  </si>
  <si>
    <t>PBL &amp; ECN/TNO</t>
  </si>
  <si>
    <t>No data could be found, so costs from node source analysis of node 'industry_chp_combined_cycle_gas_power_fuelmix' are used</t>
  </si>
  <si>
    <t>Typical input capacity</t>
  </si>
  <si>
    <t>Quintel assumption</t>
  </si>
  <si>
    <t xml:space="preserve">FLHs are calculated by dividing the electricity production of the NL energy </t>
  </si>
  <si>
    <t>balance by the installed Midden electricity capacity.</t>
  </si>
  <si>
    <t>energy_chp_coal_gas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</si>
</sst>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
      <b/>
      <sz val="12"/>
      <color rgb="FFFF0000"/>
      <name val="Calibri"/>
      <family val="2"/>
      <scheme val="minor"/>
    </font>
    <font>
      <i/>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0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8" fillId="2" borderId="9" xfId="0" applyFont="1" applyFill="1" applyBorder="1"/>
    <xf numFmtId="0" fontId="18" fillId="2" borderId="4" xfId="0" applyFont="1" applyFill="1" applyBorder="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20" fillId="3" borderId="0" xfId="0" applyFont="1" applyFill="1"/>
    <xf numFmtId="0" fontId="18" fillId="2" borderId="0" xfId="0" applyFont="1" applyFill="1" applyAlignment="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xf numFmtId="0" fontId="14" fillId="0" borderId="0" xfId="0" applyFont="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Alignment="1">
      <alignment vertical="top"/>
    </xf>
    <xf numFmtId="0" fontId="25" fillId="2" borderId="0" xfId="0" applyFont="1" applyFill="1" applyAlignment="1">
      <alignment vertical="top" wrapText="1"/>
    </xf>
    <xf numFmtId="49" fontId="25" fillId="2" borderId="0" xfId="0" applyNumberFormat="1" applyFont="1" applyFill="1" applyAlignment="1">
      <alignment vertical="top" wrapText="1"/>
    </xf>
    <xf numFmtId="0" fontId="25" fillId="2" borderId="0" xfId="177" applyFont="1" applyFill="1" applyBorder="1" applyAlignment="1" applyProtection="1">
      <alignment vertical="top"/>
    </xf>
    <xf numFmtId="49" fontId="25" fillId="2" borderId="0" xfId="0" applyNumberFormat="1" applyFont="1" applyFill="1" applyAlignment="1">
      <alignment vertical="top"/>
    </xf>
    <xf numFmtId="2" fontId="18" fillId="2" borderId="9" xfId="0" applyNumberFormat="1" applyFont="1" applyFill="1" applyBorder="1" applyAlignment="1">
      <alignment vertical="center"/>
    </xf>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165" fontId="13" fillId="0" borderId="0" xfId="0" applyNumberFormat="1" applyFont="1" applyAlignment="1">
      <alignment vertical="center"/>
    </xf>
    <xf numFmtId="164" fontId="13" fillId="2" borderId="18" xfId="0" applyNumberFormat="1" applyFont="1" applyFill="1" applyBorder="1" applyAlignment="1">
      <alignment vertical="center"/>
    </xf>
    <xf numFmtId="1" fontId="13" fillId="2" borderId="18" xfId="0" applyNumberFormat="1" applyFont="1" applyFill="1" applyBorder="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164" fontId="13" fillId="0" borderId="0" xfId="0" applyNumberFormat="1" applyFont="1" applyAlignment="1">
      <alignment horizontal="left" vertical="center" indent="2"/>
    </xf>
    <xf numFmtId="164" fontId="13" fillId="2" borderId="18" xfId="0" applyNumberFormat="1" applyFont="1" applyFill="1" applyBorder="1" applyAlignment="1">
      <alignment horizontal="right" vertical="center"/>
    </xf>
    <xf numFmtId="164" fontId="13" fillId="2" borderId="0" xfId="0" applyNumberFormat="1" applyFont="1" applyFill="1" applyAlignment="1">
      <alignment horizontal="right" vertical="center"/>
    </xf>
    <xf numFmtId="0" fontId="13" fillId="0" borderId="0" xfId="0" applyFont="1" applyAlignment="1">
      <alignment horizontal="left" vertical="center" indent="2"/>
    </xf>
    <xf numFmtId="1" fontId="13" fillId="2" borderId="21" xfId="0" applyNumberFormat="1" applyFont="1" applyFill="1" applyBorder="1" applyAlignment="1">
      <alignment horizontal="right" vertical="center"/>
    </xf>
    <xf numFmtId="3" fontId="13" fillId="0" borderId="0" xfId="0" applyNumberFormat="1" applyFont="1" applyAlignment="1">
      <alignment horizontal="left" vertical="center" indent="2"/>
    </xf>
    <xf numFmtId="164" fontId="13" fillId="2" borderId="20" xfId="0" applyNumberFormat="1" applyFont="1" applyFill="1" applyBorder="1" applyAlignment="1">
      <alignment horizontal="right" vertical="center"/>
    </xf>
    <xf numFmtId="3" fontId="13" fillId="0" borderId="0" xfId="0" applyNumberFormat="1" applyFont="1" applyAlignment="1">
      <alignment horizontal="left" vertical="center" indent="3"/>
    </xf>
    <xf numFmtId="3" fontId="13" fillId="0" borderId="11" xfId="0" applyNumberFormat="1" applyFont="1" applyBorder="1" applyAlignment="1">
      <alignment horizontal="left" vertical="center" indent="3"/>
    </xf>
    <xf numFmtId="2" fontId="13" fillId="2" borderId="18" xfId="0" applyNumberFormat="1" applyFont="1" applyFill="1" applyBorder="1" applyAlignment="1">
      <alignment horizontal="right" vertical="center"/>
    </xf>
    <xf numFmtId="1" fontId="13" fillId="2" borderId="18" xfId="0" applyNumberFormat="1" applyFont="1" applyFill="1" applyBorder="1"/>
    <xf numFmtId="2" fontId="12" fillId="2" borderId="18" xfId="0" applyNumberFormat="1" applyFont="1" applyFill="1" applyBorder="1" applyAlignment="1">
      <alignment horizontal="right" vertical="center"/>
    </xf>
    <xf numFmtId="0" fontId="11" fillId="2" borderId="18" xfId="0" applyFont="1" applyFill="1" applyBorder="1"/>
    <xf numFmtId="0" fontId="18" fillId="2" borderId="17" xfId="0" applyFont="1" applyFill="1" applyBorder="1"/>
    <xf numFmtId="0" fontId="10" fillId="2" borderId="2" xfId="0" applyFont="1" applyFill="1" applyBorder="1"/>
    <xf numFmtId="0" fontId="18" fillId="2" borderId="7" xfId="0" applyFont="1" applyFill="1" applyBorder="1"/>
    <xf numFmtId="0" fontId="10" fillId="2" borderId="0" xfId="0" applyFont="1" applyFill="1"/>
    <xf numFmtId="0" fontId="28" fillId="2" borderId="0" xfId="0" applyFont="1" applyFill="1"/>
    <xf numFmtId="0" fontId="10" fillId="2" borderId="18" xfId="0" applyFont="1" applyFill="1" applyBorder="1"/>
    <xf numFmtId="0" fontId="10" fillId="5" borderId="0" xfId="0" applyFont="1" applyFill="1"/>
    <xf numFmtId="0" fontId="10" fillId="6" borderId="0" xfId="0" applyFont="1" applyFill="1"/>
    <xf numFmtId="0" fontId="10" fillId="7" borderId="0" xfId="0" applyFont="1" applyFill="1"/>
    <xf numFmtId="0" fontId="10" fillId="8" borderId="0" xfId="0" applyFont="1" applyFill="1"/>
    <xf numFmtId="0" fontId="10" fillId="2" borderId="7" xfId="0" applyFont="1" applyFill="1" applyBorder="1"/>
    <xf numFmtId="0" fontId="10" fillId="9" borderId="0" xfId="0" applyFont="1" applyFill="1"/>
    <xf numFmtId="0" fontId="10" fillId="10" borderId="0" xfId="0" applyFont="1" applyFill="1"/>
    <xf numFmtId="0" fontId="10" fillId="11" borderId="0" xfId="0" applyFont="1" applyFill="1"/>
    <xf numFmtId="0" fontId="10" fillId="12" borderId="0" xfId="0" applyFont="1" applyFill="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xf numFmtId="2" fontId="14" fillId="2" borderId="0" xfId="0" applyNumberFormat="1" applyFont="1" applyFill="1"/>
    <xf numFmtId="164" fontId="14" fillId="2" borderId="20" xfId="0" applyNumberFormat="1" applyFont="1" applyFill="1" applyBorder="1"/>
    <xf numFmtId="164" fontId="14" fillId="2" borderId="0" xfId="0" applyNumberFormat="1" applyFont="1" applyFill="1"/>
    <xf numFmtId="0" fontId="24" fillId="2" borderId="19" xfId="0" applyFont="1" applyFill="1" applyBorder="1"/>
    <xf numFmtId="0" fontId="14" fillId="2" borderId="5" xfId="0" applyFont="1" applyFill="1" applyBorder="1"/>
    <xf numFmtId="0" fontId="10" fillId="0" borderId="0" xfId="0" applyFont="1" applyAlignment="1">
      <alignment horizontal="left" vertical="center"/>
    </xf>
    <xf numFmtId="165" fontId="10" fillId="0" borderId="0" xfId="0" applyNumberFormat="1" applyFont="1" applyAlignment="1">
      <alignment vertical="center"/>
    </xf>
    <xf numFmtId="1" fontId="18" fillId="2" borderId="0" xfId="0" applyNumberFormat="1" applyFont="1" applyFill="1" applyAlignment="1">
      <alignment horizontal="left" vertical="center"/>
    </xf>
    <xf numFmtId="2" fontId="18" fillId="2" borderId="0" xfId="0" applyNumberFormat="1" applyFont="1" applyFill="1" applyAlignment="1">
      <alignment horizontal="left" vertical="center"/>
    </xf>
    <xf numFmtId="2" fontId="18" fillId="2" borderId="0" xfId="0" applyNumberFormat="1" applyFont="1" applyFill="1" applyAlignment="1">
      <alignment vertical="center"/>
    </xf>
    <xf numFmtId="0" fontId="10" fillId="0" borderId="0" xfId="0" applyFont="1"/>
    <xf numFmtId="0" fontId="18" fillId="2" borderId="9" xfId="0" applyFont="1" applyFill="1" applyBorder="1" applyAlignment="1">
      <alignment vertical="center"/>
    </xf>
    <xf numFmtId="0" fontId="9" fillId="2" borderId="20" xfId="0" applyFont="1" applyFill="1" applyBorder="1"/>
    <xf numFmtId="0" fontId="8" fillId="0" borderId="0" xfId="0" applyFont="1"/>
    <xf numFmtId="0" fontId="7" fillId="2" borderId="0" xfId="0" applyFont="1" applyFill="1"/>
    <xf numFmtId="2" fontId="13" fillId="2" borderId="20" xfId="0" applyNumberFormat="1" applyFont="1" applyFill="1" applyBorder="1" applyAlignment="1">
      <alignment horizontal="right" vertical="center"/>
    </xf>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0" fontId="18" fillId="2" borderId="19" xfId="0" applyFont="1" applyFill="1" applyBorder="1"/>
    <xf numFmtId="1" fontId="13" fillId="2" borderId="0" xfId="0" applyNumberFormat="1" applyFont="1" applyFill="1"/>
    <xf numFmtId="0" fontId="6" fillId="2" borderId="0" xfId="0" applyFont="1" applyFill="1"/>
    <xf numFmtId="0" fontId="5" fillId="2" borderId="0" xfId="0" applyFont="1" applyFill="1"/>
    <xf numFmtId="0" fontId="4" fillId="2" borderId="0" xfId="0" applyFont="1" applyFill="1"/>
    <xf numFmtId="2" fontId="4" fillId="2" borderId="18" xfId="0" applyNumberFormat="1" applyFont="1" applyFill="1" applyBorder="1" applyAlignment="1">
      <alignment vertical="center"/>
    </xf>
    <xf numFmtId="1" fontId="4" fillId="2" borderId="18" xfId="0" applyNumberFormat="1" applyFont="1" applyFill="1" applyBorder="1" applyAlignment="1">
      <alignment vertical="center"/>
    </xf>
    <xf numFmtId="2" fontId="4" fillId="2" borderId="0" xfId="0" applyNumberFormat="1" applyFont="1" applyFill="1" applyAlignment="1">
      <alignment vertical="center"/>
    </xf>
    <xf numFmtId="0" fontId="3" fillId="0" borderId="0" xfId="0" applyFont="1"/>
    <xf numFmtId="0" fontId="29" fillId="0" borderId="18" xfId="0" applyFont="1" applyBorder="1"/>
    <xf numFmtId="2" fontId="18" fillId="2" borderId="9" xfId="0" applyNumberFormat="1" applyFont="1" applyFill="1" applyBorder="1" applyAlignment="1">
      <alignment horizontal="center" vertical="center"/>
    </xf>
    <xf numFmtId="0" fontId="12" fillId="0" borderId="0" xfId="0" applyFont="1" applyAlignment="1">
      <alignment horizontal="left" vertical="center"/>
    </xf>
    <xf numFmtId="164" fontId="13" fillId="0" borderId="0" xfId="0" applyNumberFormat="1" applyFont="1" applyAlignment="1">
      <alignment horizontal="left" vertical="center"/>
    </xf>
    <xf numFmtId="0" fontId="13" fillId="0" borderId="0" xfId="0" applyFont="1" applyAlignment="1">
      <alignment horizontal="left" vertical="center"/>
    </xf>
    <xf numFmtId="3" fontId="13" fillId="0" borderId="0" xfId="0" applyNumberFormat="1" applyFont="1" applyAlignment="1">
      <alignment horizontal="left" vertical="center"/>
    </xf>
    <xf numFmtId="0" fontId="2" fillId="0" borderId="0" xfId="0" applyFont="1" applyAlignment="1">
      <alignment horizontal="left" vertical="center"/>
    </xf>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13" fillId="2" borderId="15" xfId="0" applyFont="1" applyFill="1" applyBorder="1"/>
    <xf numFmtId="0" fontId="18" fillId="2" borderId="5" xfId="0" applyFont="1" applyFill="1" applyBorder="1"/>
    <xf numFmtId="0" fontId="13" fillId="2" borderId="5" xfId="0" applyFont="1" applyFill="1" applyBorder="1"/>
    <xf numFmtId="0" fontId="27" fillId="0" borderId="0" xfId="0" applyFont="1"/>
    <xf numFmtId="0" fontId="4" fillId="0" borderId="0" xfId="0" applyFont="1"/>
    <xf numFmtId="0" fontId="4" fillId="2" borderId="0" xfId="0" applyFont="1" applyFill="1" applyAlignment="1">
      <alignment horizontal="left" vertical="center"/>
    </xf>
    <xf numFmtId="0" fontId="4" fillId="0" borderId="0" xfId="0" applyFont="1" applyAlignment="1">
      <alignment horizontal="left" vertical="center"/>
    </xf>
    <xf numFmtId="165" fontId="4" fillId="2" borderId="0" xfId="0" applyNumberFormat="1" applyFont="1" applyFill="1" applyAlignment="1">
      <alignment vertical="center"/>
    </xf>
    <xf numFmtId="1" fontId="4" fillId="2" borderId="0" xfId="0" applyNumberFormat="1" applyFont="1" applyFill="1" applyAlignment="1">
      <alignment vertical="center"/>
    </xf>
    <xf numFmtId="0" fontId="5" fillId="0" borderId="0" xfId="0" applyFont="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25" fillId="2" borderId="15" xfId="0" applyFont="1" applyFill="1" applyBorder="1"/>
    <xf numFmtId="0" fontId="25" fillId="2" borderId="5" xfId="0" applyFont="1" applyFill="1" applyBorder="1"/>
    <xf numFmtId="164" fontId="25" fillId="2" borderId="0" xfId="0" applyNumberFormat="1" applyFont="1" applyFill="1" applyAlignment="1">
      <alignment horizontal="left" vertical="center" indent="2"/>
    </xf>
    <xf numFmtId="0" fontId="25" fillId="2" borderId="0" xfId="0" applyFont="1" applyFill="1" applyAlignment="1">
      <alignment horizontal="left" vertical="center" indent="2"/>
    </xf>
    <xf numFmtId="0" fontId="25" fillId="2" borderId="10" xfId="0" applyFont="1" applyFill="1" applyBorder="1"/>
    <xf numFmtId="0" fontId="25" fillId="2" borderId="11" xfId="0" applyFont="1" applyFill="1" applyBorder="1"/>
    <xf numFmtId="49" fontId="25" fillId="2" borderId="11" xfId="0" applyNumberFormat="1" applyFont="1" applyFill="1" applyBorder="1"/>
    <xf numFmtId="0" fontId="25" fillId="2" borderId="12" xfId="0" applyFont="1" applyFill="1" applyBorder="1"/>
    <xf numFmtId="0" fontId="2" fillId="2" borderId="21" xfId="0" applyFont="1" applyFill="1" applyBorder="1"/>
    <xf numFmtId="0" fontId="2" fillId="2" borderId="18" xfId="0" applyFont="1" applyFill="1" applyBorder="1"/>
    <xf numFmtId="0" fontId="16" fillId="0" borderId="0" xfId="177" applyFill="1" applyBorder="1" applyAlignment="1" applyProtection="1"/>
    <xf numFmtId="0" fontId="2" fillId="2" borderId="0" xfId="0" applyFont="1" applyFill="1"/>
    <xf numFmtId="0" fontId="2" fillId="2" borderId="5" xfId="0" applyFont="1" applyFill="1" applyBorder="1"/>
    <xf numFmtId="0" fontId="2" fillId="2" borderId="0" xfId="0" applyFont="1" applyFill="1" applyAlignment="1">
      <alignment horizontal="right"/>
    </xf>
    <xf numFmtId="17" fontId="2" fillId="2" borderId="0" xfId="0" applyNumberFormat="1" applyFont="1" applyFill="1" applyAlignment="1">
      <alignment horizontal="right"/>
    </xf>
    <xf numFmtId="0" fontId="26" fillId="2" borderId="0" xfId="0" applyFont="1" applyFill="1" applyAlignment="1">
      <alignment horizontal="right"/>
    </xf>
    <xf numFmtId="49" fontId="25" fillId="2" borderId="0" xfId="0" applyNumberFormat="1" applyFont="1" applyFill="1" applyAlignment="1">
      <alignment horizontal="right" vertical="top" wrapText="1"/>
    </xf>
    <xf numFmtId="0" fontId="25" fillId="2" borderId="0" xfId="0" applyFont="1" applyFill="1" applyAlignment="1">
      <alignment horizontal="right"/>
    </xf>
    <xf numFmtId="0" fontId="25" fillId="2" borderId="0" xfId="0" applyFont="1" applyFill="1" applyAlignment="1">
      <alignment horizontal="right" vertical="top"/>
    </xf>
    <xf numFmtId="0" fontId="20" fillId="2" borderId="0" xfId="0" applyFont="1" applyFill="1"/>
    <xf numFmtId="165" fontId="4" fillId="0" borderId="0" xfId="0" applyNumberFormat="1" applyFont="1" applyAlignment="1">
      <alignment vertical="center"/>
    </xf>
    <xf numFmtId="0" fontId="27" fillId="4" borderId="0" xfId="0" applyFont="1" applyFill="1"/>
    <xf numFmtId="0" fontId="27" fillId="4" borderId="0" xfId="0" applyFont="1" applyFill="1" applyAlignment="1">
      <alignment horizontal="left" vertical="center"/>
    </xf>
    <xf numFmtId="0" fontId="31" fillId="4" borderId="0" xfId="0" applyFont="1" applyFill="1"/>
    <xf numFmtId="2" fontId="2" fillId="2" borderId="18" xfId="0" applyNumberFormat="1" applyFont="1" applyFill="1" applyBorder="1"/>
    <xf numFmtId="2" fontId="2" fillId="2" borderId="18" xfId="0" applyNumberFormat="1" applyFont="1" applyFill="1" applyBorder="1" applyAlignment="1">
      <alignment vertical="center"/>
    </xf>
    <xf numFmtId="0" fontId="30" fillId="2" borderId="0" xfId="0" applyFont="1" applyFill="1"/>
    <xf numFmtId="2" fontId="2" fillId="2" borderId="0" xfId="0" applyNumberFormat="1" applyFont="1" applyFill="1"/>
    <xf numFmtId="0" fontId="2" fillId="0" borderId="0" xfId="0" applyFont="1"/>
    <xf numFmtId="0" fontId="3" fillId="0" borderId="0" xfId="0" applyFont="1" applyAlignment="1">
      <alignment horizontal="left" vertical="center"/>
    </xf>
    <xf numFmtId="165" fontId="2" fillId="0" borderId="0" xfId="0" applyNumberFormat="1" applyFont="1" applyAlignment="1">
      <alignmen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36</xdr:row>
      <xdr:rowOff>82558</xdr:rowOff>
    </xdr:from>
    <xdr:to>
      <xdr:col>14</xdr:col>
      <xdr:colOff>0</xdr:colOff>
      <xdr:row>56</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56</xdr:row>
      <xdr:rowOff>0</xdr:rowOff>
    </xdr:from>
    <xdr:to>
      <xdr:col>14</xdr:col>
      <xdr:colOff>571500</xdr:colOff>
      <xdr:row>82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78</xdr:row>
      <xdr:rowOff>50800</xdr:rowOff>
    </xdr:from>
    <xdr:to>
      <xdr:col>12</xdr:col>
      <xdr:colOff>215900</xdr:colOff>
      <xdr:row>92</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97</xdr:row>
      <xdr:rowOff>12700</xdr:rowOff>
    </xdr:from>
    <xdr:to>
      <xdr:col>12</xdr:col>
      <xdr:colOff>342900</xdr:colOff>
      <xdr:row>124</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twoCellAnchor editAs="oneCell">
    <xdr:from>
      <xdr:col>7</xdr:col>
      <xdr:colOff>278942</xdr:colOff>
      <xdr:row>6</xdr:row>
      <xdr:rowOff>38100</xdr:rowOff>
    </xdr:from>
    <xdr:to>
      <xdr:col>14</xdr:col>
      <xdr:colOff>495299</xdr:colOff>
      <xdr:row>35</xdr:row>
      <xdr:rowOff>139699</xdr:rowOff>
    </xdr:to>
    <xdr:pic>
      <xdr:nvPicPr>
        <xdr:cNvPr id="6" name="Picture 5">
          <a:extLst>
            <a:ext uri="{FF2B5EF4-FFF2-40B4-BE49-F238E27FC236}">
              <a16:creationId xmlns:a16="http://schemas.microsoft.com/office/drawing/2014/main" id="{7A3923CB-1410-2342-B262-2B3841270B3C}"/>
            </a:ext>
          </a:extLst>
        </xdr:cNvPr>
        <xdr:cNvPicPr>
          <a:picLocks noChangeAspect="1"/>
        </xdr:cNvPicPr>
      </xdr:nvPicPr>
      <xdr:blipFill>
        <a:blip xmlns:r="http://schemas.openxmlformats.org/officeDocument/2006/relationships" r:embed="rId5"/>
        <a:stretch>
          <a:fillRect/>
        </a:stretch>
      </xdr:blipFill>
      <xdr:spPr>
        <a:xfrm>
          <a:off x="5498642" y="1270000"/>
          <a:ext cx="5905957" cy="59943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5" sqref="C5"/>
    </sheetView>
  </sheetViews>
  <sheetFormatPr baseColWidth="10" defaultColWidth="10.6640625" defaultRowHeight="16"/>
  <cols>
    <col min="1" max="1" width="3.5" style="24" customWidth="1"/>
    <col min="2" max="2" width="14.83203125" style="17" bestFit="1" customWidth="1"/>
    <col min="3" max="3" width="44.1640625" style="17" customWidth="1"/>
    <col min="4" max="16384" width="10.6640625" style="17"/>
  </cols>
  <sheetData>
    <row r="1" spans="1:4" s="22" customFormat="1">
      <c r="A1" s="20"/>
      <c r="B1" s="21"/>
      <c r="C1" s="21"/>
    </row>
    <row r="2" spans="1:4" ht="21">
      <c r="A2" s="1"/>
      <c r="B2" s="23" t="s">
        <v>15</v>
      </c>
      <c r="C2" s="23"/>
    </row>
    <row r="3" spans="1:4">
      <c r="A3" s="1"/>
      <c r="B3" s="8"/>
      <c r="C3" s="8"/>
    </row>
    <row r="4" spans="1:4">
      <c r="A4" s="1"/>
      <c r="B4" s="2" t="s">
        <v>16</v>
      </c>
      <c r="C4" s="3" t="s">
        <v>149</v>
      </c>
    </row>
    <row r="5" spans="1:4">
      <c r="A5" s="1"/>
      <c r="B5" s="4" t="s">
        <v>59</v>
      </c>
      <c r="C5" s="5" t="s">
        <v>130</v>
      </c>
    </row>
    <row r="6" spans="1:4">
      <c r="A6" s="1"/>
      <c r="B6" s="6" t="s">
        <v>18</v>
      </c>
      <c r="C6" s="7" t="s">
        <v>19</v>
      </c>
    </row>
    <row r="7" spans="1:4">
      <c r="A7" s="1"/>
      <c r="B7" s="8"/>
      <c r="C7" s="8"/>
    </row>
    <row r="8" spans="1:4">
      <c r="A8" s="1"/>
      <c r="B8" s="8"/>
      <c r="C8" s="8"/>
    </row>
    <row r="9" spans="1:4">
      <c r="A9" s="1"/>
      <c r="B9" s="86" t="s">
        <v>60</v>
      </c>
      <c r="C9" s="87"/>
      <c r="D9" s="142"/>
    </row>
    <row r="10" spans="1:4">
      <c r="A10" s="1"/>
      <c r="B10" s="88"/>
      <c r="C10" s="89"/>
      <c r="D10" s="143"/>
    </row>
    <row r="11" spans="1:4">
      <c r="A11" s="1"/>
      <c r="B11" s="88" t="s">
        <v>61</v>
      </c>
      <c r="C11" s="90" t="s">
        <v>62</v>
      </c>
      <c r="D11" s="143"/>
    </row>
    <row r="12" spans="1:4" ht="17" thickBot="1">
      <c r="A12" s="1"/>
      <c r="B12" s="88"/>
      <c r="C12" s="14" t="s">
        <v>63</v>
      </c>
      <c r="D12" s="143"/>
    </row>
    <row r="13" spans="1:4" ht="17" thickBot="1">
      <c r="A13" s="1"/>
      <c r="B13" s="88"/>
      <c r="C13" s="91" t="s">
        <v>64</v>
      </c>
      <c r="D13" s="143"/>
    </row>
    <row r="14" spans="1:4">
      <c r="A14" s="1"/>
      <c r="B14" s="88"/>
      <c r="C14" s="89" t="s">
        <v>65</v>
      </c>
      <c r="D14" s="143"/>
    </row>
    <row r="15" spans="1:4">
      <c r="A15" s="1"/>
      <c r="B15" s="88"/>
      <c r="C15" s="89"/>
      <c r="D15" s="143"/>
    </row>
    <row r="16" spans="1:4">
      <c r="A16" s="1"/>
      <c r="B16" s="88" t="s">
        <v>66</v>
      </c>
      <c r="C16" s="92" t="s">
        <v>67</v>
      </c>
      <c r="D16" s="143"/>
    </row>
    <row r="17" spans="1:4">
      <c r="A17" s="1"/>
      <c r="B17" s="88"/>
      <c r="C17" s="93" t="s">
        <v>68</v>
      </c>
      <c r="D17" s="143"/>
    </row>
    <row r="18" spans="1:4">
      <c r="A18" s="1"/>
      <c r="B18" s="88"/>
      <c r="C18" s="94" t="s">
        <v>69</v>
      </c>
      <c r="D18" s="143"/>
    </row>
    <row r="19" spans="1:4">
      <c r="A19" s="1"/>
      <c r="B19" s="88"/>
      <c r="C19" s="95" t="s">
        <v>70</v>
      </c>
      <c r="D19" s="143"/>
    </row>
    <row r="20" spans="1:4">
      <c r="A20" s="1"/>
      <c r="B20" s="96"/>
      <c r="C20" s="97" t="s">
        <v>71</v>
      </c>
      <c r="D20" s="143"/>
    </row>
    <row r="21" spans="1:4">
      <c r="A21" s="1"/>
      <c r="B21" s="96"/>
      <c r="C21" s="98" t="s">
        <v>72</v>
      </c>
      <c r="D21" s="143"/>
    </row>
    <row r="22" spans="1:4">
      <c r="A22" s="1"/>
      <c r="B22" s="96"/>
      <c r="C22" s="99" t="s">
        <v>73</v>
      </c>
      <c r="D22" s="143"/>
    </row>
    <row r="23" spans="1:4">
      <c r="B23" s="96"/>
      <c r="C23" s="100" t="s">
        <v>74</v>
      </c>
      <c r="D23" s="143"/>
    </row>
    <row r="24" spans="1:4">
      <c r="B24" s="144"/>
      <c r="C24" s="145"/>
      <c r="D24" s="14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1"/>
  <sheetViews>
    <sheetView workbookViewId="0">
      <selection activeCell="C36" sqref="C36:C37"/>
    </sheetView>
  </sheetViews>
  <sheetFormatPr baseColWidth="10" defaultColWidth="10.6640625" defaultRowHeight="16"/>
  <cols>
    <col min="1" max="1" width="3.33203125" style="29" customWidth="1"/>
    <col min="2" max="2" width="3.66406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60.1640625" style="29" customWidth="1"/>
    <col min="10" max="10" width="5.5" style="29" customWidth="1"/>
    <col min="11" max="16384" width="10.6640625" style="29"/>
  </cols>
  <sheetData>
    <row r="2" spans="2:10" ht="16" customHeight="1">
      <c r="B2" s="192" t="s">
        <v>124</v>
      </c>
      <c r="C2" s="193"/>
      <c r="D2" s="193"/>
      <c r="E2" s="193"/>
      <c r="F2" s="193"/>
      <c r="G2" s="194"/>
    </row>
    <row r="3" spans="2:10">
      <c r="B3" s="195"/>
      <c r="C3" s="196"/>
      <c r="D3" s="196"/>
      <c r="E3" s="196"/>
      <c r="F3" s="196"/>
      <c r="G3" s="197"/>
    </row>
    <row r="4" spans="2:10">
      <c r="B4" s="198"/>
      <c r="C4" s="199"/>
      <c r="D4" s="199"/>
      <c r="E4" s="199"/>
      <c r="F4" s="199"/>
      <c r="G4" s="200"/>
    </row>
    <row r="5" spans="2:10" ht="17" thickBot="1"/>
    <row r="6" spans="2:10">
      <c r="B6" s="31"/>
      <c r="C6" s="16"/>
      <c r="D6" s="16"/>
      <c r="E6" s="16"/>
      <c r="F6" s="16"/>
      <c r="G6" s="16"/>
      <c r="H6" s="16"/>
      <c r="I6" s="16"/>
      <c r="J6" s="32"/>
    </row>
    <row r="7" spans="2:10" s="37" customFormat="1" ht="19">
      <c r="B7" s="101"/>
      <c r="C7" s="15" t="s">
        <v>28</v>
      </c>
      <c r="D7" s="102" t="s">
        <v>13</v>
      </c>
      <c r="E7" s="15" t="s">
        <v>6</v>
      </c>
      <c r="F7" s="15"/>
      <c r="G7" s="15" t="s">
        <v>12</v>
      </c>
      <c r="H7" s="15"/>
      <c r="I7" s="15" t="s">
        <v>0</v>
      </c>
      <c r="J7" s="108"/>
    </row>
    <row r="8" spans="2:10" s="37" customFormat="1" ht="19">
      <c r="B8" s="19"/>
      <c r="C8" s="14"/>
      <c r="D8" s="180"/>
      <c r="E8" s="14"/>
      <c r="F8" s="14"/>
      <c r="G8" s="14"/>
      <c r="H8" s="14"/>
      <c r="I8" s="14"/>
      <c r="J8" s="38"/>
    </row>
    <row r="9" spans="2:10" s="37" customFormat="1" ht="19">
      <c r="B9" s="19"/>
      <c r="C9" s="187" t="s">
        <v>144</v>
      </c>
      <c r="D9" s="25"/>
      <c r="E9" s="14"/>
      <c r="F9" s="14"/>
      <c r="G9" s="14"/>
      <c r="H9" s="14"/>
      <c r="I9" s="187"/>
      <c r="J9" s="38"/>
    </row>
    <row r="10" spans="2:10" s="37" customFormat="1" ht="19">
      <c r="B10" s="19"/>
      <c r="C10" s="14"/>
      <c r="D10" s="25"/>
      <c r="E10" s="14"/>
      <c r="F10" s="14"/>
      <c r="G10" s="14"/>
      <c r="H10" s="14"/>
      <c r="I10" s="187"/>
      <c r="J10" s="38"/>
    </row>
    <row r="11" spans="2:10" s="37" customFormat="1" ht="20" thickBot="1">
      <c r="B11" s="19"/>
      <c r="C11" s="14" t="s">
        <v>93</v>
      </c>
      <c r="D11" s="25"/>
      <c r="E11" s="14"/>
      <c r="F11" s="14"/>
      <c r="G11" s="14"/>
      <c r="H11" s="14"/>
      <c r="I11" s="14"/>
      <c r="J11" s="38"/>
    </row>
    <row r="12" spans="2:10" ht="17" thickBot="1">
      <c r="B12" s="33"/>
      <c r="C12" s="30" t="s">
        <v>30</v>
      </c>
      <c r="D12" s="18" t="s">
        <v>4</v>
      </c>
      <c r="E12" s="39">
        <v>0.9</v>
      </c>
      <c r="F12" s="30"/>
      <c r="G12" s="30"/>
      <c r="H12" s="30"/>
      <c r="I12" s="28" t="s">
        <v>47</v>
      </c>
      <c r="J12" s="109"/>
    </row>
    <row r="13" spans="2:10" ht="17" thickBot="1">
      <c r="B13" s="33"/>
      <c r="C13" s="30" t="s">
        <v>32</v>
      </c>
      <c r="D13" s="18" t="s">
        <v>4</v>
      </c>
      <c r="E13" s="40">
        <v>0</v>
      </c>
      <c r="F13" s="30"/>
      <c r="G13" s="30"/>
      <c r="H13" s="30"/>
      <c r="I13" s="28" t="s">
        <v>47</v>
      </c>
      <c r="J13" s="109"/>
    </row>
    <row r="14" spans="2:10" ht="17" thickBot="1">
      <c r="B14" s="33"/>
      <c r="C14" s="30" t="s">
        <v>128</v>
      </c>
      <c r="D14" s="18" t="s">
        <v>55</v>
      </c>
      <c r="E14" s="40">
        <f>'Research data'!G9</f>
        <v>350</v>
      </c>
      <c r="F14" s="30"/>
      <c r="G14" s="134" t="s">
        <v>129</v>
      </c>
      <c r="H14" s="30"/>
      <c r="I14" s="41" t="s">
        <v>136</v>
      </c>
      <c r="J14" s="109"/>
    </row>
    <row r="15" spans="2:10">
      <c r="B15" s="33"/>
      <c r="C15" s="59"/>
      <c r="D15" s="104"/>
      <c r="E15" s="105"/>
      <c r="G15" s="59"/>
      <c r="J15" s="109"/>
    </row>
    <row r="16" spans="2:10" ht="17" thickBot="1">
      <c r="B16" s="33"/>
      <c r="C16" s="14" t="s">
        <v>75</v>
      </c>
      <c r="D16" s="104"/>
      <c r="E16" s="105"/>
      <c r="G16" s="59"/>
      <c r="J16" s="109"/>
    </row>
    <row r="17" spans="2:10" ht="17" thickBot="1">
      <c r="B17" s="33"/>
      <c r="C17" s="30" t="s">
        <v>36</v>
      </c>
      <c r="D17" s="18" t="s">
        <v>29</v>
      </c>
      <c r="E17" s="40">
        <f>'Research data'!G16</f>
        <v>169050000</v>
      </c>
      <c r="F17" s="30"/>
      <c r="G17" s="30" t="s">
        <v>8</v>
      </c>
      <c r="H17" s="30"/>
      <c r="I17" s="85" t="s">
        <v>87</v>
      </c>
      <c r="J17" s="109"/>
    </row>
    <row r="18" spans="2:10" ht="17" thickBot="1">
      <c r="B18" s="33"/>
      <c r="C18" s="30" t="s">
        <v>37</v>
      </c>
      <c r="D18" s="18" t="s">
        <v>29</v>
      </c>
      <c r="E18" s="40">
        <v>0</v>
      </c>
      <c r="F18" s="30"/>
      <c r="G18" s="30" t="s">
        <v>48</v>
      </c>
      <c r="H18" s="30"/>
      <c r="I18" s="28" t="s">
        <v>47</v>
      </c>
      <c r="J18" s="109"/>
    </row>
    <row r="19" spans="2:10" ht="17" thickBot="1">
      <c r="B19" s="33"/>
      <c r="C19" s="30" t="s">
        <v>11</v>
      </c>
      <c r="D19" s="18" t="s">
        <v>29</v>
      </c>
      <c r="E19" s="40">
        <v>0</v>
      </c>
      <c r="F19" s="30"/>
      <c r="G19" s="30" t="s">
        <v>22</v>
      </c>
      <c r="H19" s="30"/>
      <c r="I19" s="28" t="s">
        <v>47</v>
      </c>
      <c r="J19" s="109"/>
    </row>
    <row r="20" spans="2:10" ht="17" thickBot="1">
      <c r="B20" s="33"/>
      <c r="C20" s="30" t="s">
        <v>38</v>
      </c>
      <c r="D20" s="18" t="s">
        <v>100</v>
      </c>
      <c r="E20" s="40">
        <v>0</v>
      </c>
      <c r="F20" s="30"/>
      <c r="G20" s="30" t="s">
        <v>25</v>
      </c>
      <c r="H20" s="30"/>
      <c r="I20" s="28" t="s">
        <v>47</v>
      </c>
      <c r="J20" s="109"/>
    </row>
    <row r="21" spans="2:10" ht="17" thickBot="1">
      <c r="B21" s="33"/>
      <c r="C21" s="30" t="s">
        <v>39</v>
      </c>
      <c r="D21" s="18" t="s">
        <v>46</v>
      </c>
      <c r="E21" s="103">
        <f>'Research data'!G19</f>
        <v>1610000</v>
      </c>
      <c r="F21" s="30"/>
      <c r="G21" s="30" t="s">
        <v>49</v>
      </c>
      <c r="H21" s="30"/>
      <c r="I21" s="85" t="s">
        <v>86</v>
      </c>
      <c r="J21" s="109"/>
    </row>
    <row r="22" spans="2:10" ht="17" thickBot="1">
      <c r="B22" s="33"/>
      <c r="C22" s="30" t="s">
        <v>40</v>
      </c>
      <c r="D22" s="18" t="s">
        <v>45</v>
      </c>
      <c r="E22" s="39">
        <f>'Research data'!G22</f>
        <v>328.7</v>
      </c>
      <c r="F22" s="30"/>
      <c r="G22" s="30" t="s">
        <v>50</v>
      </c>
      <c r="H22" s="30"/>
      <c r="I22" s="85" t="s">
        <v>86</v>
      </c>
      <c r="J22" s="109"/>
    </row>
    <row r="23" spans="2:10" ht="17" thickBot="1">
      <c r="B23" s="33"/>
      <c r="C23" s="30" t="s">
        <v>41</v>
      </c>
      <c r="D23" s="18" t="s">
        <v>45</v>
      </c>
      <c r="E23" s="106">
        <v>0</v>
      </c>
      <c r="F23" s="30"/>
      <c r="G23" s="30" t="s">
        <v>51</v>
      </c>
      <c r="H23" s="30"/>
      <c r="I23" s="117" t="s">
        <v>47</v>
      </c>
      <c r="J23" s="109"/>
    </row>
    <row r="24" spans="2:10" ht="17" thickBot="1">
      <c r="B24" s="33"/>
      <c r="C24" s="30" t="s">
        <v>44</v>
      </c>
      <c r="D24" s="18" t="s">
        <v>3</v>
      </c>
      <c r="E24" s="40">
        <v>0.04</v>
      </c>
      <c r="F24" s="30"/>
      <c r="G24" s="30" t="s">
        <v>21</v>
      </c>
      <c r="H24" s="30"/>
      <c r="I24" s="135" t="s">
        <v>125</v>
      </c>
      <c r="J24" s="109"/>
    </row>
    <row r="25" spans="2:10" ht="17" thickBot="1">
      <c r="B25" s="33"/>
      <c r="C25" s="30" t="s">
        <v>33</v>
      </c>
      <c r="D25" s="18" t="s">
        <v>10</v>
      </c>
      <c r="E25" s="40">
        <v>1</v>
      </c>
      <c r="F25" s="30"/>
      <c r="G25" s="30"/>
      <c r="H25" s="30"/>
      <c r="I25" s="28" t="s">
        <v>47</v>
      </c>
      <c r="J25" s="109"/>
    </row>
    <row r="26" spans="2:10">
      <c r="B26" s="33"/>
      <c r="C26" s="30"/>
      <c r="D26" s="18"/>
      <c r="E26" s="107"/>
      <c r="F26" s="30"/>
      <c r="G26" s="30"/>
      <c r="H26" s="30"/>
      <c r="J26" s="109"/>
    </row>
    <row r="27" spans="2:10" ht="17" thickBot="1">
      <c r="B27" s="33"/>
      <c r="C27" s="14" t="s">
        <v>7</v>
      </c>
      <c r="D27" s="104"/>
      <c r="E27" s="107"/>
      <c r="J27" s="109"/>
    </row>
    <row r="28" spans="2:10" ht="17" thickBot="1">
      <c r="B28" s="33"/>
      <c r="C28" s="30" t="s">
        <v>42</v>
      </c>
      <c r="D28" s="18" t="s">
        <v>2</v>
      </c>
      <c r="E28" s="40">
        <f>'Research data'!G12</f>
        <v>2.5</v>
      </c>
      <c r="F28" s="30"/>
      <c r="G28" s="30" t="s">
        <v>24</v>
      </c>
      <c r="H28" s="30"/>
      <c r="I28" s="169" t="s">
        <v>89</v>
      </c>
      <c r="J28" s="109"/>
    </row>
    <row r="29" spans="2:10" ht="17" thickBot="1">
      <c r="B29" s="33"/>
      <c r="C29" s="30" t="s">
        <v>43</v>
      </c>
      <c r="D29" s="18" t="s">
        <v>2</v>
      </c>
      <c r="E29" s="40">
        <f>'Research data'!G13</f>
        <v>30</v>
      </c>
      <c r="F29" s="30"/>
      <c r="G29" s="30" t="s">
        <v>23</v>
      </c>
      <c r="H29" s="30"/>
      <c r="I29" s="170" t="s">
        <v>89</v>
      </c>
      <c r="J29" s="109"/>
    </row>
    <row r="30" spans="2:10" ht="17" thickBot="1">
      <c r="B30" s="33"/>
      <c r="C30" s="30" t="s">
        <v>31</v>
      </c>
      <c r="D30" s="18" t="s">
        <v>4</v>
      </c>
      <c r="E30" s="40">
        <v>0</v>
      </c>
      <c r="F30" s="30"/>
      <c r="G30" s="30"/>
      <c r="H30" s="30"/>
      <c r="I30" s="28" t="s">
        <v>47</v>
      </c>
      <c r="J30" s="109"/>
    </row>
    <row r="31" spans="2:10" ht="20" customHeight="1" thickBot="1">
      <c r="B31" s="34"/>
      <c r="C31" s="35"/>
      <c r="D31" s="35"/>
      <c r="E31" s="35"/>
      <c r="F31" s="35"/>
      <c r="G31" s="35"/>
      <c r="H31" s="35"/>
      <c r="I31" s="35"/>
      <c r="J31" s="36"/>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7"/>
  <sheetViews>
    <sheetView workbookViewId="0">
      <selection activeCell="G22" sqref="G22"/>
    </sheetView>
  </sheetViews>
  <sheetFormatPr baseColWidth="10" defaultColWidth="10.6640625" defaultRowHeight="16"/>
  <cols>
    <col min="1" max="2" width="3.5" style="59" customWidth="1"/>
    <col min="3" max="3" width="47.6640625" style="59" customWidth="1"/>
    <col min="4" max="4" width="16.5" style="59" hidden="1" customWidth="1"/>
    <col min="5" max="5" width="13.83203125" style="59" hidden="1" customWidth="1"/>
    <col min="6" max="6" width="16" style="59" customWidth="1"/>
    <col min="7" max="7" width="14" style="59" customWidth="1"/>
    <col min="8" max="8" width="7" style="59" customWidth="1"/>
    <col min="9" max="9" width="16.1640625" style="60" customWidth="1"/>
    <col min="10" max="10" width="2.83203125" style="60" customWidth="1"/>
    <col min="11" max="11" width="12.83203125" style="60" customWidth="1"/>
    <col min="12" max="12" width="2.83203125" style="60" customWidth="1"/>
    <col min="13" max="13" width="14.1640625" style="60" customWidth="1"/>
    <col min="14" max="14" width="3.33203125" style="60" customWidth="1"/>
    <col min="15" max="15" width="14.33203125" style="60" bestFit="1" customWidth="1"/>
    <col min="16" max="16" width="2.6640625" style="60" customWidth="1"/>
    <col min="17" max="17" width="114" style="59" customWidth="1"/>
    <col min="18" max="16384" width="10.6640625" style="59"/>
  </cols>
  <sheetData>
    <row r="1" spans="2:18" ht="17" thickBot="1"/>
    <row r="2" spans="2:18">
      <c r="B2" s="61"/>
      <c r="C2" s="62"/>
      <c r="D2" s="62"/>
      <c r="E2" s="62"/>
      <c r="F2" s="62"/>
      <c r="G2" s="62"/>
      <c r="H2" s="62"/>
      <c r="I2" s="63"/>
      <c r="J2" s="63"/>
      <c r="K2" s="63"/>
      <c r="L2" s="63"/>
      <c r="M2" s="63"/>
      <c r="N2" s="63"/>
      <c r="O2" s="63"/>
      <c r="P2" s="63"/>
      <c r="Q2" s="62"/>
      <c r="R2" s="147"/>
    </row>
    <row r="3" spans="2:18" s="14" customFormat="1">
      <c r="B3" s="19"/>
      <c r="C3" s="116" t="s">
        <v>77</v>
      </c>
      <c r="D3" s="9"/>
      <c r="E3" s="9"/>
      <c r="F3" s="116" t="s">
        <v>13</v>
      </c>
      <c r="G3" s="116" t="s">
        <v>71</v>
      </c>
      <c r="H3" s="116"/>
      <c r="I3" s="136" t="s">
        <v>87</v>
      </c>
      <c r="J3" s="136"/>
      <c r="K3" s="136" t="s">
        <v>110</v>
      </c>
      <c r="L3" s="136"/>
      <c r="M3" s="136" t="s">
        <v>89</v>
      </c>
      <c r="N3" s="136"/>
      <c r="O3" s="136" t="s">
        <v>143</v>
      </c>
      <c r="P3" s="57"/>
      <c r="Q3" s="116" t="s">
        <v>88</v>
      </c>
      <c r="R3" s="148"/>
    </row>
    <row r="4" spans="2:18">
      <c r="B4" s="64"/>
      <c r="C4" s="65"/>
      <c r="D4" s="65"/>
      <c r="E4" s="65"/>
      <c r="F4" s="65"/>
      <c r="G4" s="66"/>
      <c r="H4" s="66"/>
      <c r="I4" s="113"/>
      <c r="J4" s="113"/>
      <c r="K4" s="113"/>
      <c r="L4" s="113"/>
      <c r="M4" s="113"/>
      <c r="N4" s="113"/>
      <c r="O4" s="112"/>
      <c r="P4" s="114"/>
      <c r="Q4" s="9"/>
      <c r="R4" s="149"/>
    </row>
    <row r="5" spans="2:18" ht="17" thickBot="1">
      <c r="B5" s="64"/>
      <c r="C5" s="26" t="s">
        <v>76</v>
      </c>
      <c r="D5" s="26"/>
      <c r="E5" s="26"/>
      <c r="F5" s="26"/>
      <c r="G5" s="10"/>
      <c r="H5" s="10"/>
      <c r="I5" s="10"/>
      <c r="J5" s="10"/>
      <c r="K5" s="10"/>
      <c r="L5" s="10"/>
      <c r="M5" s="10"/>
      <c r="N5" s="10"/>
      <c r="O5" s="10"/>
      <c r="P5" s="10"/>
      <c r="Q5" s="58"/>
      <c r="R5" s="149"/>
    </row>
    <row r="6" spans="2:18" ht="17" thickBot="1">
      <c r="B6" s="64"/>
      <c r="C6" s="151" t="s">
        <v>34</v>
      </c>
      <c r="D6" s="26"/>
      <c r="E6" s="26"/>
      <c r="F6" s="153" t="s">
        <v>55</v>
      </c>
      <c r="G6" s="132">
        <f>O6</f>
        <v>161</v>
      </c>
      <c r="H6" s="10"/>
      <c r="I6" s="132">
        <f>Notes!D53</f>
        <v>120</v>
      </c>
      <c r="J6" s="10"/>
      <c r="K6" s="10"/>
      <c r="L6" s="10"/>
      <c r="M6" s="10"/>
      <c r="N6" s="10"/>
      <c r="O6" s="186">
        <f>Notes!E11</f>
        <v>161</v>
      </c>
      <c r="P6" s="10"/>
      <c r="Q6" s="58"/>
      <c r="R6" s="149"/>
    </row>
    <row r="7" spans="2:18" ht="17" thickBot="1">
      <c r="B7" s="64"/>
      <c r="C7" s="151" t="s">
        <v>35</v>
      </c>
      <c r="D7" s="153"/>
      <c r="E7" s="153"/>
      <c r="F7" s="181" t="s">
        <v>55</v>
      </c>
      <c r="G7" s="132">
        <f>O7</f>
        <v>161</v>
      </c>
      <c r="H7" s="154"/>
      <c r="I7" s="132">
        <f>Notes!D104</f>
        <v>109.56521739130434</v>
      </c>
      <c r="J7" s="155"/>
      <c r="K7" s="155"/>
      <c r="L7" s="66"/>
      <c r="M7" s="66"/>
      <c r="N7" s="66"/>
      <c r="O7" s="185">
        <f>Notes!E17</f>
        <v>161</v>
      </c>
      <c r="Q7" s="58"/>
      <c r="R7" s="149"/>
    </row>
    <row r="8" spans="2:18" ht="17" thickBot="1">
      <c r="B8" s="64"/>
      <c r="C8" s="189" t="s">
        <v>127</v>
      </c>
      <c r="D8" s="153"/>
      <c r="E8" s="153"/>
      <c r="F8" s="191" t="s">
        <v>3</v>
      </c>
      <c r="G8" s="132">
        <f>K8</f>
        <v>0.46</v>
      </c>
      <c r="H8" s="154"/>
      <c r="I8" s="155"/>
      <c r="J8" s="155"/>
      <c r="K8" s="131">
        <f>Notes!D101</f>
        <v>0.46</v>
      </c>
      <c r="L8" s="66"/>
      <c r="M8" s="66"/>
      <c r="N8" s="66"/>
      <c r="O8" s="188"/>
      <c r="Q8" s="58"/>
      <c r="R8" s="149"/>
    </row>
    <row r="9" spans="2:18" ht="17" thickBot="1">
      <c r="B9" s="64"/>
      <c r="C9" s="150" t="s">
        <v>128</v>
      </c>
      <c r="D9" s="26"/>
      <c r="E9" s="26"/>
      <c r="F9" s="190" t="s">
        <v>55</v>
      </c>
      <c r="G9" s="131">
        <f>G6/G8</f>
        <v>350</v>
      </c>
      <c r="H9" s="10"/>
      <c r="I9" s="10"/>
      <c r="J9" s="10"/>
      <c r="K9" s="133"/>
      <c r="L9" s="10"/>
      <c r="M9" s="10"/>
      <c r="N9" s="10"/>
      <c r="O9" s="10"/>
      <c r="P9" s="10"/>
      <c r="Q9" s="58"/>
      <c r="R9" s="149"/>
    </row>
    <row r="10" spans="2:18">
      <c r="B10" s="64"/>
      <c r="C10" s="72"/>
      <c r="D10" s="72"/>
      <c r="E10" s="72"/>
      <c r="G10" s="70"/>
      <c r="H10" s="70"/>
      <c r="I10" s="70"/>
      <c r="J10" s="70"/>
      <c r="K10" s="70"/>
      <c r="L10" s="70"/>
      <c r="M10" s="70"/>
      <c r="N10" s="70"/>
      <c r="Q10" s="58"/>
      <c r="R10" s="149"/>
    </row>
    <row r="11" spans="2:18" ht="17" thickBot="1">
      <c r="B11" s="64"/>
      <c r="C11" s="26" t="s">
        <v>7</v>
      </c>
      <c r="D11" s="26"/>
      <c r="E11" s="26"/>
      <c r="F11" s="26"/>
      <c r="G11" s="11"/>
      <c r="H11" s="11"/>
      <c r="I11" s="12"/>
      <c r="J11" s="12"/>
      <c r="K11" s="12"/>
      <c r="L11" s="12"/>
      <c r="M11" s="12"/>
      <c r="N11" s="12"/>
      <c r="Q11" s="27"/>
      <c r="R11" s="149"/>
    </row>
    <row r="12" spans="2:18" ht="17" thickBot="1">
      <c r="B12" s="64"/>
      <c r="C12" s="138" t="s">
        <v>1</v>
      </c>
      <c r="D12" s="73"/>
      <c r="E12" s="73"/>
      <c r="F12" s="67" t="s">
        <v>2</v>
      </c>
      <c r="G12" s="74">
        <f>ROUND(2.5,1)</f>
        <v>2.5</v>
      </c>
      <c r="H12" s="70"/>
      <c r="I12" s="71"/>
      <c r="J12" s="71"/>
      <c r="K12" s="71"/>
      <c r="L12" s="71"/>
      <c r="M12" s="68">
        <f>Notes!D87/12</f>
        <v>2.5</v>
      </c>
      <c r="N12" s="71"/>
      <c r="O12" s="71"/>
      <c r="P12" s="66"/>
      <c r="Q12" s="171"/>
      <c r="R12" s="149"/>
    </row>
    <row r="13" spans="2:18" ht="17" thickBot="1">
      <c r="B13" s="64"/>
      <c r="C13" s="139" t="s">
        <v>5</v>
      </c>
      <c r="D13" s="76"/>
      <c r="E13" s="76"/>
      <c r="F13" s="67" t="s">
        <v>2</v>
      </c>
      <c r="G13" s="77">
        <f>ROUND(30,0)</f>
        <v>30</v>
      </c>
      <c r="H13" s="70"/>
      <c r="I13" s="71"/>
      <c r="J13" s="71"/>
      <c r="K13" s="71"/>
      <c r="L13" s="71"/>
      <c r="M13" s="69">
        <f>Notes!D88</f>
        <v>30</v>
      </c>
      <c r="N13" s="71"/>
      <c r="O13" s="66"/>
      <c r="P13" s="66"/>
      <c r="Q13" s="58"/>
      <c r="R13" s="149"/>
    </row>
    <row r="14" spans="2:18">
      <c r="B14" s="64"/>
      <c r="C14" s="26"/>
      <c r="D14" s="26"/>
      <c r="E14" s="26"/>
      <c r="F14" s="26"/>
      <c r="G14" s="12"/>
      <c r="H14" s="12"/>
      <c r="I14" s="71"/>
      <c r="J14" s="71"/>
      <c r="K14" s="71"/>
      <c r="L14" s="71"/>
      <c r="M14" s="71"/>
      <c r="N14" s="71"/>
      <c r="Q14" s="58"/>
      <c r="R14" s="149"/>
    </row>
    <row r="15" spans="2:18" ht="17" thickBot="1">
      <c r="B15" s="64"/>
      <c r="C15" s="13" t="s">
        <v>81</v>
      </c>
      <c r="D15" s="13"/>
      <c r="E15" s="13"/>
      <c r="F15" s="13"/>
      <c r="G15" s="12"/>
      <c r="H15" s="12"/>
      <c r="I15" s="12"/>
      <c r="J15" s="12"/>
      <c r="K15" s="12"/>
      <c r="L15" s="12"/>
      <c r="M15" s="12"/>
      <c r="N15" s="12"/>
      <c r="Q15" s="58"/>
      <c r="R15" s="149"/>
    </row>
    <row r="16" spans="2:18" ht="17" thickBot="1">
      <c r="B16" s="64"/>
      <c r="C16" s="141" t="s">
        <v>131</v>
      </c>
      <c r="D16" s="13"/>
      <c r="E16" s="13"/>
      <c r="F16" s="110" t="s">
        <v>29</v>
      </c>
      <c r="G16" s="74">
        <f>ROUND(G17*G7*1000,2)</f>
        <v>169050000</v>
      </c>
      <c r="H16" s="12"/>
      <c r="I16" s="70"/>
      <c r="J16" s="70"/>
      <c r="K16" s="70"/>
      <c r="L16" s="70"/>
      <c r="M16" s="70"/>
      <c r="N16" s="70"/>
      <c r="Q16" s="58"/>
      <c r="R16" s="149"/>
    </row>
    <row r="17" spans="2:18" ht="17" thickBot="1">
      <c r="B17" s="64"/>
      <c r="C17" s="140" t="s">
        <v>8</v>
      </c>
      <c r="D17" s="78"/>
      <c r="E17" s="78"/>
      <c r="F17" s="111" t="s">
        <v>79</v>
      </c>
      <c r="G17" s="74">
        <v>1050</v>
      </c>
      <c r="H17" s="70"/>
      <c r="I17" s="82">
        <f>Notes!$D$54</f>
        <v>1050</v>
      </c>
      <c r="J17" s="70"/>
      <c r="K17" s="82">
        <f>Notes!D112</f>
        <v>1000</v>
      </c>
      <c r="L17" s="70"/>
      <c r="M17" s="70"/>
      <c r="N17" s="70"/>
      <c r="Q17" s="150" t="s">
        <v>105</v>
      </c>
      <c r="R17" s="149"/>
    </row>
    <row r="18" spans="2:18" ht="17" thickBot="1">
      <c r="B18" s="64"/>
      <c r="C18" s="141" t="s">
        <v>132</v>
      </c>
      <c r="D18" s="26"/>
      <c r="E18" s="26"/>
      <c r="F18" s="137" t="s">
        <v>29</v>
      </c>
      <c r="G18" s="84">
        <f>G19+G21</f>
        <v>3089150</v>
      </c>
      <c r="H18" s="12"/>
      <c r="I18" s="82">
        <f>Notes!$D$74</f>
        <v>2520000</v>
      </c>
      <c r="J18" s="70"/>
      <c r="K18" s="70"/>
      <c r="L18" s="70"/>
      <c r="M18" s="70"/>
      <c r="N18" s="70"/>
      <c r="Q18" s="150"/>
      <c r="R18" s="149"/>
    </row>
    <row r="19" spans="2:18" ht="17" thickBot="1">
      <c r="B19" s="64"/>
      <c r="C19" s="141" t="s">
        <v>133</v>
      </c>
      <c r="D19" s="26"/>
      <c r="E19" s="26"/>
      <c r="F19" s="137" t="s">
        <v>29</v>
      </c>
      <c r="G19" s="79">
        <f>ROUND(G20*G7*1000,2)</f>
        <v>1610000</v>
      </c>
      <c r="H19" s="12"/>
      <c r="I19" s="70"/>
      <c r="J19" s="70"/>
      <c r="K19" s="70"/>
      <c r="L19" s="70"/>
      <c r="M19" s="70"/>
      <c r="N19" s="70"/>
      <c r="O19" s="75"/>
      <c r="P19" s="70"/>
      <c r="Q19" s="150" t="s">
        <v>91</v>
      </c>
      <c r="R19" s="149"/>
    </row>
    <row r="20" spans="2:18" ht="17" thickBot="1">
      <c r="B20" s="64"/>
      <c r="C20" s="141" t="s">
        <v>134</v>
      </c>
      <c r="D20" s="26"/>
      <c r="E20" s="26"/>
      <c r="F20" s="110" t="s">
        <v>80</v>
      </c>
      <c r="G20" s="120">
        <v>10</v>
      </c>
      <c r="H20" s="12"/>
      <c r="I20" s="70"/>
      <c r="J20" s="70"/>
      <c r="K20" s="70"/>
      <c r="L20" s="70"/>
      <c r="M20" s="70"/>
      <c r="N20" s="70"/>
      <c r="O20" s="75"/>
      <c r="P20" s="70"/>
      <c r="Q20" s="27" t="s">
        <v>92</v>
      </c>
      <c r="R20" s="149"/>
    </row>
    <row r="21" spans="2:18" ht="17" thickBot="1">
      <c r="B21" s="64"/>
      <c r="C21" s="141" t="s">
        <v>50</v>
      </c>
      <c r="D21" s="26"/>
      <c r="E21" s="26"/>
      <c r="F21" s="137" t="s">
        <v>29</v>
      </c>
      <c r="G21" s="79">
        <v>1479150</v>
      </c>
      <c r="H21" s="12"/>
      <c r="I21" s="70"/>
      <c r="J21" s="70"/>
      <c r="K21" s="70"/>
      <c r="L21" s="70"/>
      <c r="M21" s="70"/>
      <c r="N21" s="70"/>
      <c r="O21" s="75"/>
      <c r="P21" s="70"/>
      <c r="Q21" s="150" t="s">
        <v>102</v>
      </c>
      <c r="R21" s="149"/>
    </row>
    <row r="22" spans="2:18" ht="17" thickBot="1">
      <c r="B22" s="64"/>
      <c r="C22" s="141" t="s">
        <v>50</v>
      </c>
      <c r="D22" s="81"/>
      <c r="E22" s="81"/>
      <c r="F22" s="67" t="s">
        <v>45</v>
      </c>
      <c r="G22" s="74">
        <v>328.7</v>
      </c>
      <c r="H22" s="70"/>
      <c r="I22" s="70"/>
      <c r="J22" s="70"/>
      <c r="K22" s="70"/>
      <c r="L22" s="70"/>
      <c r="M22" s="70"/>
      <c r="N22" s="70"/>
      <c r="O22" s="75"/>
      <c r="P22" s="70"/>
      <c r="Q22" s="150" t="s">
        <v>103</v>
      </c>
      <c r="R22" s="149"/>
    </row>
    <row r="23" spans="2:18" ht="17" thickBot="1">
      <c r="B23" s="64"/>
      <c r="C23" s="141" t="s">
        <v>50</v>
      </c>
      <c r="D23" s="80"/>
      <c r="E23" s="80"/>
      <c r="F23" s="111" t="s">
        <v>78</v>
      </c>
      <c r="G23" s="82">
        <v>3</v>
      </c>
      <c r="H23" s="70"/>
      <c r="I23" s="82">
        <f>Notes!D75</f>
        <v>3.5</v>
      </c>
      <c r="J23" s="70"/>
      <c r="K23" s="82">
        <f>Notes!D113</f>
        <v>3</v>
      </c>
      <c r="L23" s="70"/>
      <c r="M23" s="70"/>
      <c r="N23" s="70"/>
      <c r="O23" s="70"/>
      <c r="P23" s="70"/>
      <c r="Q23" s="150" t="s">
        <v>104</v>
      </c>
      <c r="R23" s="149"/>
    </row>
    <row r="24" spans="2:18" ht="17" thickBot="1">
      <c r="B24" s="64"/>
      <c r="C24" s="189" t="s">
        <v>135</v>
      </c>
      <c r="D24" s="58"/>
      <c r="E24" s="58"/>
      <c r="F24" s="189" t="s">
        <v>52</v>
      </c>
      <c r="G24" s="83">
        <f>Notes!E26</f>
        <v>8328.38256</v>
      </c>
      <c r="Q24" s="156" t="s">
        <v>119</v>
      </c>
      <c r="R24" s="149"/>
    </row>
    <row r="25" spans="2:18">
      <c r="B25" s="64"/>
      <c r="C25" s="118"/>
      <c r="D25" s="58"/>
      <c r="E25" s="58"/>
      <c r="F25" s="115"/>
      <c r="G25" s="127"/>
      <c r="Q25" s="156" t="s">
        <v>118</v>
      </c>
      <c r="R25" s="149"/>
    </row>
    <row r="26" spans="2:18">
      <c r="B26" s="64"/>
      <c r="R26" s="149"/>
    </row>
    <row r="27" spans="2:18" ht="17" thickBot="1">
      <c r="B27" s="157"/>
      <c r="C27" s="158"/>
      <c r="D27" s="158"/>
      <c r="E27" s="158"/>
      <c r="F27" s="158"/>
      <c r="G27" s="158"/>
      <c r="H27" s="158"/>
      <c r="I27" s="159"/>
      <c r="J27" s="159"/>
      <c r="K27" s="159"/>
      <c r="L27" s="159"/>
      <c r="M27" s="159"/>
      <c r="N27" s="159"/>
      <c r="O27" s="159"/>
      <c r="P27" s="159"/>
      <c r="Q27" s="158"/>
      <c r="R27" s="160"/>
    </row>
  </sheetData>
  <hyperlinks>
    <hyperlink ref="Q20" r:id="rId1"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25"/>
  <sheetViews>
    <sheetView workbookViewId="0">
      <selection activeCell="E7" sqref="E7"/>
    </sheetView>
  </sheetViews>
  <sheetFormatPr baseColWidth="10" defaultColWidth="33.1640625" defaultRowHeight="16"/>
  <cols>
    <col min="1" max="1" width="3.33203125" style="41" customWidth="1"/>
    <col min="2" max="2" width="3.5" style="41" customWidth="1"/>
    <col min="3" max="3" width="41.6640625" style="41" customWidth="1"/>
    <col min="4" max="4" width="3.1640625" style="41" customWidth="1"/>
    <col min="5" max="5" width="21" style="41" customWidth="1"/>
    <col min="6" max="6" width="11.6640625" style="41" customWidth="1"/>
    <col min="7" max="7" width="13.5" style="41" bestFit="1" customWidth="1"/>
    <col min="8" max="8" width="11.33203125" style="41" bestFit="1" customWidth="1"/>
    <col min="9" max="9" width="16.33203125" style="41" customWidth="1"/>
    <col min="10" max="10" width="18.83203125" style="42" customWidth="1"/>
    <col min="11" max="11" width="130.33203125" style="41" customWidth="1"/>
    <col min="12" max="12" width="12" style="41" customWidth="1"/>
    <col min="13" max="13" width="12.6640625" style="41" customWidth="1"/>
    <col min="14" max="16384" width="33.1640625" style="41"/>
  </cols>
  <sheetData>
    <row r="1" spans="2:12" ht="17" thickBot="1"/>
    <row r="2" spans="2:12">
      <c r="B2" s="43"/>
      <c r="C2" s="44"/>
      <c r="D2" s="44"/>
      <c r="E2" s="44"/>
      <c r="F2" s="44"/>
      <c r="G2" s="44"/>
      <c r="H2" s="44"/>
      <c r="I2" s="44"/>
      <c r="J2" s="45"/>
      <c r="K2" s="44"/>
      <c r="L2" s="161"/>
    </row>
    <row r="3" spans="2:12">
      <c r="B3" s="46"/>
      <c r="C3" s="47" t="s">
        <v>20</v>
      </c>
      <c r="D3" s="47"/>
      <c r="E3" s="47"/>
      <c r="F3" s="47"/>
      <c r="G3" s="47"/>
      <c r="H3" s="47"/>
      <c r="I3" s="47"/>
      <c r="J3" s="48"/>
      <c r="L3" s="162"/>
    </row>
    <row r="4" spans="2:12">
      <c r="B4" s="46"/>
      <c r="L4" s="162"/>
    </row>
    <row r="5" spans="2:12">
      <c r="B5" s="49"/>
      <c r="C5" s="50" t="s">
        <v>26</v>
      </c>
      <c r="D5" s="50"/>
      <c r="E5" s="50" t="s">
        <v>0</v>
      </c>
      <c r="F5" s="50" t="s">
        <v>17</v>
      </c>
      <c r="G5" s="50" t="s">
        <v>27</v>
      </c>
      <c r="H5" s="50" t="s">
        <v>106</v>
      </c>
      <c r="I5" s="50" t="s">
        <v>53</v>
      </c>
      <c r="J5" s="51" t="s">
        <v>117</v>
      </c>
      <c r="K5" s="50" t="s">
        <v>14</v>
      </c>
      <c r="L5" s="162"/>
    </row>
    <row r="6" spans="2:12">
      <c r="B6" s="46"/>
      <c r="C6" s="47"/>
      <c r="D6" s="47"/>
      <c r="E6" s="47"/>
      <c r="F6" s="47"/>
      <c r="G6" s="47"/>
      <c r="H6" s="47"/>
      <c r="I6" s="47"/>
      <c r="J6" s="48"/>
      <c r="K6" s="47"/>
      <c r="L6" s="162"/>
    </row>
    <row r="7" spans="2:12">
      <c r="B7" s="46"/>
      <c r="C7" s="41" t="s">
        <v>145</v>
      </c>
      <c r="D7" s="47"/>
      <c r="E7" s="41" t="s">
        <v>136</v>
      </c>
      <c r="F7" s="172" t="s">
        <v>9</v>
      </c>
      <c r="G7" s="174">
        <v>2019</v>
      </c>
      <c r="H7" s="174">
        <v>2019</v>
      </c>
      <c r="I7" s="175">
        <v>44531</v>
      </c>
      <c r="J7" s="172"/>
      <c r="K7" s="173" t="s">
        <v>137</v>
      </c>
      <c r="L7" s="162"/>
    </row>
    <row r="8" spans="2:12">
      <c r="B8" s="46"/>
      <c r="C8" s="47"/>
      <c r="D8" s="47"/>
      <c r="E8" s="47"/>
      <c r="F8" s="47"/>
      <c r="G8" s="176"/>
      <c r="H8" s="176"/>
      <c r="I8" s="176"/>
      <c r="J8" s="48"/>
      <c r="K8" s="47"/>
      <c r="L8" s="162"/>
    </row>
    <row r="9" spans="2:12" ht="17">
      <c r="B9" s="46"/>
      <c r="C9" s="52"/>
      <c r="D9" s="163"/>
      <c r="E9" s="52" t="s">
        <v>87</v>
      </c>
      <c r="F9" s="53" t="s">
        <v>9</v>
      </c>
      <c r="G9" s="177" t="s">
        <v>84</v>
      </c>
      <c r="H9" s="177" t="s">
        <v>84</v>
      </c>
      <c r="I9" s="177"/>
      <c r="J9" s="56" t="s">
        <v>121</v>
      </c>
      <c r="K9" s="52"/>
      <c r="L9" s="162"/>
    </row>
    <row r="10" spans="2:12">
      <c r="B10" s="46"/>
      <c r="C10" s="163" t="s">
        <v>94</v>
      </c>
      <c r="D10" s="163"/>
      <c r="E10" s="52"/>
      <c r="F10" s="53"/>
      <c r="G10" s="177"/>
      <c r="H10" s="177"/>
      <c r="I10" s="177"/>
      <c r="J10" s="54"/>
      <c r="K10" s="52"/>
      <c r="L10" s="162"/>
    </row>
    <row r="11" spans="2:12">
      <c r="B11" s="46"/>
      <c r="C11" s="52" t="s">
        <v>58</v>
      </c>
      <c r="D11" s="163"/>
      <c r="E11" s="52"/>
      <c r="F11" s="53"/>
      <c r="G11" s="177"/>
      <c r="H11" s="177"/>
      <c r="I11" s="177"/>
      <c r="J11" s="54"/>
      <c r="K11" s="52"/>
      <c r="L11" s="162"/>
    </row>
    <row r="12" spans="2:12">
      <c r="B12" s="46"/>
      <c r="C12" s="52"/>
      <c r="D12" s="163"/>
      <c r="E12" s="52"/>
      <c r="F12" s="53"/>
      <c r="G12" s="177"/>
      <c r="H12" s="177"/>
      <c r="I12" s="177"/>
      <c r="J12" s="54"/>
      <c r="K12" s="52"/>
      <c r="L12" s="162"/>
    </row>
    <row r="13" spans="2:12">
      <c r="B13" s="46"/>
      <c r="C13" s="52"/>
      <c r="D13" s="52"/>
      <c r="E13" s="52" t="s">
        <v>89</v>
      </c>
      <c r="F13" s="41" t="s">
        <v>56</v>
      </c>
      <c r="G13" s="178">
        <v>2010</v>
      </c>
      <c r="H13" s="178">
        <v>2009</v>
      </c>
      <c r="I13" s="178"/>
      <c r="J13" s="42" t="s">
        <v>122</v>
      </c>
      <c r="K13" s="55" t="s">
        <v>90</v>
      </c>
      <c r="L13" s="162"/>
    </row>
    <row r="14" spans="2:12">
      <c r="B14" s="46"/>
      <c r="C14" s="164" t="s">
        <v>1</v>
      </c>
      <c r="D14" s="52"/>
      <c r="E14" s="52"/>
      <c r="G14" s="178"/>
      <c r="H14" s="178"/>
      <c r="I14" s="178"/>
      <c r="K14" s="55"/>
      <c r="L14" s="162"/>
    </row>
    <row r="15" spans="2:12">
      <c r="B15" s="46"/>
      <c r="C15" s="52" t="s">
        <v>57</v>
      </c>
      <c r="D15" s="52"/>
      <c r="E15" s="52"/>
      <c r="G15" s="178"/>
      <c r="H15" s="178"/>
      <c r="I15" s="178"/>
      <c r="K15" s="55"/>
      <c r="L15" s="162"/>
    </row>
    <row r="16" spans="2:12">
      <c r="B16" s="46"/>
      <c r="C16" s="52"/>
      <c r="D16" s="52"/>
      <c r="E16" s="52"/>
      <c r="G16" s="178"/>
      <c r="H16" s="178"/>
      <c r="I16" s="178"/>
      <c r="K16" s="55"/>
      <c r="L16" s="162"/>
    </row>
    <row r="17" spans="2:12">
      <c r="B17" s="46"/>
      <c r="C17" s="52"/>
      <c r="D17" s="52"/>
      <c r="E17" s="52" t="s">
        <v>110</v>
      </c>
      <c r="F17" s="41" t="s">
        <v>56</v>
      </c>
      <c r="G17" s="178">
        <v>2014</v>
      </c>
      <c r="H17" s="178">
        <v>2014</v>
      </c>
      <c r="I17" s="178"/>
      <c r="J17" s="42" t="s">
        <v>123</v>
      </c>
      <c r="K17" s="55" t="s">
        <v>114</v>
      </c>
      <c r="L17" s="162"/>
    </row>
    <row r="18" spans="2:12">
      <c r="B18" s="46"/>
      <c r="C18" s="163" t="s">
        <v>113</v>
      </c>
      <c r="D18" s="52"/>
      <c r="E18" s="52"/>
      <c r="G18" s="178"/>
      <c r="H18" s="178"/>
      <c r="I18" s="178"/>
      <c r="K18" s="55"/>
      <c r="L18" s="162"/>
    </row>
    <row r="19" spans="2:12">
      <c r="B19" s="46"/>
      <c r="C19" s="163" t="s">
        <v>50</v>
      </c>
      <c r="D19" s="52"/>
      <c r="E19" s="52"/>
      <c r="G19" s="178"/>
      <c r="H19" s="178"/>
      <c r="I19" s="178"/>
      <c r="K19" s="55"/>
      <c r="L19" s="162"/>
    </row>
    <row r="20" spans="2:12">
      <c r="B20" s="46"/>
      <c r="C20" s="52"/>
      <c r="D20" s="52"/>
      <c r="F20" s="52"/>
      <c r="G20" s="179"/>
      <c r="H20" s="179"/>
      <c r="I20" s="179"/>
      <c r="J20" s="56"/>
      <c r="K20" s="55"/>
      <c r="L20" s="162"/>
    </row>
    <row r="21" spans="2:12">
      <c r="B21" s="46"/>
      <c r="C21" s="52"/>
      <c r="D21" s="52"/>
      <c r="E21" s="41" t="s">
        <v>85</v>
      </c>
      <c r="F21" s="52"/>
      <c r="G21" s="179">
        <v>2013</v>
      </c>
      <c r="H21" s="179"/>
      <c r="I21" s="179"/>
      <c r="J21" s="56"/>
      <c r="K21" s="55" t="s">
        <v>86</v>
      </c>
      <c r="L21" s="162"/>
    </row>
    <row r="22" spans="2:12">
      <c r="B22" s="46"/>
      <c r="C22" s="52" t="s">
        <v>82</v>
      </c>
      <c r="D22" s="52"/>
      <c r="F22" s="52"/>
      <c r="G22" s="179"/>
      <c r="H22" s="179"/>
      <c r="I22" s="179"/>
      <c r="J22" s="56"/>
      <c r="K22" s="55"/>
      <c r="L22" s="162"/>
    </row>
    <row r="23" spans="2:12">
      <c r="B23" s="46"/>
      <c r="C23" s="163" t="s">
        <v>50</v>
      </c>
      <c r="D23" s="52"/>
      <c r="F23" s="52"/>
      <c r="G23" s="179"/>
      <c r="H23" s="179"/>
      <c r="I23" s="179"/>
      <c r="J23" s="56"/>
      <c r="K23" s="55"/>
      <c r="L23" s="162"/>
    </row>
    <row r="24" spans="2:12">
      <c r="B24" s="46"/>
      <c r="C24" s="52"/>
      <c r="D24" s="52"/>
      <c r="F24" s="52"/>
      <c r="G24" s="179"/>
      <c r="H24" s="179"/>
      <c r="I24" s="179"/>
      <c r="J24" s="56"/>
      <c r="K24" s="52"/>
      <c r="L24" s="162"/>
    </row>
    <row r="25" spans="2:12" ht="17" thickBot="1">
      <c r="B25" s="165"/>
      <c r="C25" s="166"/>
      <c r="D25" s="166"/>
      <c r="E25" s="166"/>
      <c r="F25" s="166"/>
      <c r="G25" s="166"/>
      <c r="H25" s="166"/>
      <c r="I25" s="166"/>
      <c r="J25" s="167"/>
      <c r="K25" s="166"/>
      <c r="L25" s="168"/>
    </row>
  </sheetData>
  <pageMargins left="0.75" right="0.75" top="1" bottom="1" header="0.5" footer="0.5"/>
  <pageSetup paperSize="9" orientation="portrait" horizontalDpi="4294967292" verticalDpi="4294967292"/>
  <ignoredErrors>
    <ignoredError sqref="G9:H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25"/>
  <sheetViews>
    <sheetView workbookViewId="0">
      <selection activeCell="E27" sqref="E27"/>
    </sheetView>
  </sheetViews>
  <sheetFormatPr baseColWidth="10" defaultColWidth="10.6640625" defaultRowHeight="16"/>
  <cols>
    <col min="1" max="1" width="4.83203125" style="119" customWidth="1"/>
    <col min="2" max="2" width="4" style="119" customWidth="1"/>
    <col min="3" max="3" width="17" style="119" customWidth="1"/>
    <col min="4" max="16384" width="10.6640625" style="119"/>
  </cols>
  <sheetData>
    <row r="1" spans="2:15" ht="17" thickBot="1"/>
    <row r="2" spans="2:15">
      <c r="B2" s="121"/>
      <c r="C2" s="122"/>
      <c r="D2" s="122"/>
      <c r="E2" s="122"/>
      <c r="F2" s="122"/>
      <c r="G2" s="122"/>
      <c r="H2" s="122"/>
      <c r="I2" s="122"/>
      <c r="J2" s="122"/>
      <c r="K2" s="122"/>
      <c r="L2" s="122"/>
      <c r="M2" s="122"/>
      <c r="N2" s="122"/>
      <c r="O2" s="123"/>
    </row>
    <row r="3" spans="2:15" s="14" customFormat="1">
      <c r="B3" s="101"/>
      <c r="C3" s="15" t="s">
        <v>0</v>
      </c>
      <c r="D3" s="15" t="s">
        <v>95</v>
      </c>
      <c r="E3" s="15"/>
      <c r="F3" s="15"/>
      <c r="G3" s="15"/>
      <c r="H3" s="15"/>
      <c r="I3" s="15"/>
      <c r="J3" s="15"/>
      <c r="K3" s="15"/>
      <c r="L3" s="15"/>
      <c r="M3" s="15"/>
      <c r="N3" s="15"/>
      <c r="O3" s="126"/>
    </row>
    <row r="4" spans="2:15">
      <c r="B4" s="124"/>
      <c r="O4" s="125"/>
    </row>
    <row r="5" spans="2:15">
      <c r="B5" s="124"/>
      <c r="C5" s="41" t="s">
        <v>136</v>
      </c>
      <c r="O5" s="125"/>
    </row>
    <row r="6" spans="2:15">
      <c r="B6" s="124"/>
      <c r="O6" s="125"/>
    </row>
    <row r="7" spans="2:15">
      <c r="B7" s="124"/>
      <c r="O7" s="125"/>
    </row>
    <row r="8" spans="2:15">
      <c r="B8" s="124"/>
      <c r="D8" s="14" t="s">
        <v>139</v>
      </c>
      <c r="O8" s="125"/>
    </row>
    <row r="9" spans="2:15">
      <c r="B9" s="124"/>
      <c r="D9" s="172" t="s">
        <v>138</v>
      </c>
      <c r="E9" s="119">
        <v>144</v>
      </c>
      <c r="F9" s="152" t="s">
        <v>55</v>
      </c>
      <c r="O9" s="125"/>
    </row>
    <row r="10" spans="2:15">
      <c r="B10" s="124"/>
      <c r="D10" s="172" t="s">
        <v>141</v>
      </c>
      <c r="E10" s="119">
        <v>17</v>
      </c>
      <c r="F10" s="172" t="s">
        <v>55</v>
      </c>
      <c r="O10" s="125"/>
    </row>
    <row r="11" spans="2:15">
      <c r="B11" s="124"/>
      <c r="D11" s="90" t="s">
        <v>142</v>
      </c>
      <c r="E11" s="90">
        <f>SUM(E9:E10)</f>
        <v>161</v>
      </c>
      <c r="F11" s="90" t="s">
        <v>55</v>
      </c>
      <c r="O11" s="125"/>
    </row>
    <row r="12" spans="2:15">
      <c r="B12" s="124"/>
      <c r="O12" s="125"/>
    </row>
    <row r="13" spans="2:15">
      <c r="B13" s="124"/>
      <c r="O13" s="125"/>
    </row>
    <row r="14" spans="2:15">
      <c r="B14" s="124"/>
      <c r="D14" s="14" t="s">
        <v>140</v>
      </c>
      <c r="E14" s="130"/>
      <c r="O14" s="125"/>
    </row>
    <row r="15" spans="2:15">
      <c r="B15" s="124"/>
      <c r="D15" s="182" t="s">
        <v>138</v>
      </c>
      <c r="E15" s="182">
        <v>105</v>
      </c>
      <c r="F15" s="183" t="s">
        <v>55</v>
      </c>
      <c r="O15" s="125"/>
    </row>
    <row r="16" spans="2:15">
      <c r="B16" s="124"/>
      <c r="D16" s="182" t="s">
        <v>141</v>
      </c>
      <c r="E16" s="182">
        <v>97</v>
      </c>
      <c r="F16" s="182" t="s">
        <v>55</v>
      </c>
      <c r="O16" s="125"/>
    </row>
    <row r="17" spans="2:15">
      <c r="B17" s="124"/>
      <c r="D17" s="184" t="s">
        <v>142</v>
      </c>
      <c r="E17" s="184">
        <v>161</v>
      </c>
      <c r="F17" s="184" t="s">
        <v>55</v>
      </c>
      <c r="O17" s="125"/>
    </row>
    <row r="18" spans="2:15">
      <c r="B18" s="124"/>
      <c r="O18" s="125"/>
    </row>
    <row r="19" spans="2:15">
      <c r="B19" s="124"/>
      <c r="O19" s="125"/>
    </row>
    <row r="20" spans="2:15">
      <c r="B20" s="124"/>
      <c r="C20" s="172" t="s">
        <v>146</v>
      </c>
      <c r="O20" s="125"/>
    </row>
    <row r="21" spans="2:15">
      <c r="B21" s="124"/>
      <c r="O21" s="125"/>
    </row>
    <row r="22" spans="2:15">
      <c r="B22" s="124"/>
      <c r="C22" s="172" t="s">
        <v>147</v>
      </c>
      <c r="O22" s="125"/>
    </row>
    <row r="23" spans="2:15">
      <c r="B23" s="124"/>
      <c r="C23" s="119" t="s">
        <v>148</v>
      </c>
      <c r="O23" s="125"/>
    </row>
    <row r="24" spans="2:15">
      <c r="B24" s="124"/>
      <c r="O24" s="125"/>
    </row>
    <row r="25" spans="2:15">
      <c r="B25" s="124"/>
      <c r="D25" s="14" t="s">
        <v>135</v>
      </c>
      <c r="O25" s="125"/>
    </row>
    <row r="26" spans="2:15">
      <c r="B26" s="124"/>
      <c r="E26" s="119">
        <v>8328.38256</v>
      </c>
      <c r="F26" s="172" t="s">
        <v>52</v>
      </c>
      <c r="O26" s="125"/>
    </row>
    <row r="27" spans="2:15">
      <c r="B27" s="124"/>
      <c r="O27" s="125"/>
    </row>
    <row r="28" spans="2:15">
      <c r="B28" s="124"/>
      <c r="O28" s="125"/>
    </row>
    <row r="29" spans="2:15">
      <c r="B29" s="124"/>
      <c r="O29" s="125"/>
    </row>
    <row r="30" spans="2:15">
      <c r="B30" s="124"/>
      <c r="O30" s="125"/>
    </row>
    <row r="31" spans="2:15">
      <c r="B31" s="124"/>
      <c r="O31" s="125"/>
    </row>
    <row r="32" spans="2:15">
      <c r="B32" s="124"/>
      <c r="O32" s="125"/>
    </row>
    <row r="33" spans="2:15">
      <c r="B33" s="124"/>
      <c r="O33" s="125"/>
    </row>
    <row r="34" spans="2:15">
      <c r="B34" s="124"/>
      <c r="O34" s="125"/>
    </row>
    <row r="35" spans="2:15">
      <c r="B35" s="124"/>
      <c r="O35" s="125"/>
    </row>
    <row r="36" spans="2:15">
      <c r="B36" s="124"/>
      <c r="O36" s="125"/>
    </row>
    <row r="37" spans="2:15">
      <c r="B37" s="124"/>
      <c r="C37" s="119" t="s">
        <v>87</v>
      </c>
      <c r="O37" s="125"/>
    </row>
    <row r="38" spans="2:15">
      <c r="B38" s="124"/>
      <c r="C38" s="119" t="s">
        <v>97</v>
      </c>
      <c r="O38" s="125"/>
    </row>
    <row r="39" spans="2:15">
      <c r="B39" s="124"/>
      <c r="O39" s="125"/>
    </row>
    <row r="40" spans="2:15">
      <c r="B40" s="124"/>
      <c r="O40" s="125"/>
    </row>
    <row r="41" spans="2:15">
      <c r="B41" s="124"/>
      <c r="O41" s="125"/>
    </row>
    <row r="42" spans="2:15">
      <c r="B42" s="124"/>
      <c r="O42" s="125"/>
    </row>
    <row r="43" spans="2:15">
      <c r="B43" s="124"/>
      <c r="O43" s="125"/>
    </row>
    <row r="44" spans="2:15">
      <c r="B44" s="124"/>
      <c r="O44" s="125"/>
    </row>
    <row r="45" spans="2:15">
      <c r="B45" s="124"/>
      <c r="O45" s="125"/>
    </row>
    <row r="46" spans="2:15">
      <c r="B46" s="124"/>
      <c r="O46" s="125"/>
    </row>
    <row r="47" spans="2:15">
      <c r="B47" s="124"/>
      <c r="O47" s="125"/>
    </row>
    <row r="48" spans="2:15">
      <c r="B48" s="124"/>
      <c r="O48" s="125"/>
    </row>
    <row r="49" spans="2:15">
      <c r="B49" s="124"/>
      <c r="O49" s="125"/>
    </row>
    <row r="50" spans="2:15">
      <c r="B50" s="124"/>
      <c r="O50" s="125"/>
    </row>
    <row r="51" spans="2:15">
      <c r="B51" s="124"/>
      <c r="O51" s="125"/>
    </row>
    <row r="52" spans="2:15">
      <c r="B52" s="124"/>
      <c r="D52" s="119">
        <v>120000</v>
      </c>
      <c r="E52" s="119" t="s">
        <v>96</v>
      </c>
      <c r="O52" s="125"/>
    </row>
    <row r="53" spans="2:15">
      <c r="B53" s="124"/>
      <c r="D53" s="119">
        <f>D52/1000</f>
        <v>120</v>
      </c>
      <c r="E53" s="130" t="s">
        <v>55</v>
      </c>
      <c r="O53" s="125"/>
    </row>
    <row r="54" spans="2:15">
      <c r="B54" s="124"/>
      <c r="D54" s="119">
        <v>1050</v>
      </c>
      <c r="E54" s="119" t="s">
        <v>99</v>
      </c>
      <c r="O54" s="125"/>
    </row>
    <row r="55" spans="2:15">
      <c r="B55" s="124"/>
      <c r="O55" s="125"/>
    </row>
    <row r="56" spans="2:15">
      <c r="B56" s="124"/>
      <c r="O56" s="125"/>
    </row>
    <row r="57" spans="2:15">
      <c r="B57" s="124"/>
      <c r="O57" s="125"/>
    </row>
    <row r="58" spans="2:15">
      <c r="B58" s="124"/>
      <c r="C58" s="119" t="s">
        <v>98</v>
      </c>
      <c r="O58" s="125"/>
    </row>
    <row r="59" spans="2:15">
      <c r="B59" s="124"/>
      <c r="O59" s="125"/>
    </row>
    <row r="60" spans="2:15">
      <c r="B60" s="124"/>
      <c r="O60" s="125"/>
    </row>
    <row r="61" spans="2:15">
      <c r="B61" s="124"/>
      <c r="O61" s="125"/>
    </row>
    <row r="62" spans="2:15">
      <c r="B62" s="124"/>
      <c r="O62" s="125"/>
    </row>
    <row r="63" spans="2:15">
      <c r="B63" s="124"/>
      <c r="O63" s="125"/>
    </row>
    <row r="64" spans="2:15">
      <c r="B64" s="124"/>
      <c r="O64" s="125"/>
    </row>
    <row r="65" spans="2:15">
      <c r="B65" s="124"/>
      <c r="O65" s="125"/>
    </row>
    <row r="66" spans="2:15">
      <c r="B66" s="124"/>
      <c r="O66" s="125"/>
    </row>
    <row r="67" spans="2:15">
      <c r="B67" s="124"/>
      <c r="O67" s="125"/>
    </row>
    <row r="68" spans="2:15">
      <c r="B68" s="124"/>
      <c r="O68" s="125"/>
    </row>
    <row r="69" spans="2:15">
      <c r="B69" s="124"/>
      <c r="O69" s="125"/>
    </row>
    <row r="70" spans="2:15">
      <c r="B70" s="124"/>
      <c r="O70" s="125"/>
    </row>
    <row r="71" spans="2:15">
      <c r="B71" s="124"/>
      <c r="O71" s="125"/>
    </row>
    <row r="72" spans="2:15">
      <c r="B72" s="124"/>
      <c r="O72" s="125"/>
    </row>
    <row r="73" spans="2:15">
      <c r="B73" s="124"/>
      <c r="O73" s="125"/>
    </row>
    <row r="74" spans="2:15">
      <c r="B74" s="124"/>
      <c r="D74" s="119">
        <v>2520000</v>
      </c>
      <c r="E74" s="119" t="s">
        <v>101</v>
      </c>
      <c r="O74" s="125"/>
    </row>
    <row r="75" spans="2:15">
      <c r="B75" s="124"/>
      <c r="C75" s="129" t="s">
        <v>120</v>
      </c>
      <c r="D75" s="119">
        <v>3.5</v>
      </c>
      <c r="E75" s="129" t="s">
        <v>112</v>
      </c>
      <c r="O75" s="125"/>
    </row>
    <row r="76" spans="2:15">
      <c r="B76" s="124"/>
      <c r="O76" s="125"/>
    </row>
    <row r="77" spans="2:15">
      <c r="B77" s="124"/>
      <c r="O77" s="125"/>
    </row>
    <row r="78" spans="2:15">
      <c r="B78" s="124"/>
      <c r="O78" s="125"/>
    </row>
    <row r="79" spans="2:15">
      <c r="B79" s="124"/>
      <c r="O79" s="125"/>
    </row>
    <row r="80" spans="2:15">
      <c r="B80" s="124"/>
      <c r="C80" s="119" t="s">
        <v>89</v>
      </c>
      <c r="O80" s="125"/>
    </row>
    <row r="81" spans="2:15">
      <c r="B81" s="124"/>
      <c r="C81" s="119" t="s">
        <v>107</v>
      </c>
      <c r="O81" s="125"/>
    </row>
    <row r="82" spans="2:15">
      <c r="B82" s="124"/>
      <c r="O82" s="125"/>
    </row>
    <row r="83" spans="2:15">
      <c r="B83" s="124"/>
      <c r="O83" s="125"/>
    </row>
    <row r="84" spans="2:15">
      <c r="B84" s="124"/>
      <c r="O84" s="125"/>
    </row>
    <row r="85" spans="2:15">
      <c r="B85" s="124"/>
      <c r="O85" s="125"/>
    </row>
    <row r="86" spans="2:15">
      <c r="B86" s="124"/>
      <c r="O86" s="125"/>
    </row>
    <row r="87" spans="2:15">
      <c r="B87" s="124"/>
      <c r="D87" s="119">
        <v>30</v>
      </c>
      <c r="E87" s="119" t="s">
        <v>109</v>
      </c>
      <c r="O87" s="125"/>
    </row>
    <row r="88" spans="2:15">
      <c r="B88" s="124"/>
      <c r="D88" s="119">
        <v>30</v>
      </c>
      <c r="E88" s="119" t="s">
        <v>108</v>
      </c>
      <c r="O88" s="125"/>
    </row>
    <row r="89" spans="2:15">
      <c r="B89" s="124"/>
      <c r="O89" s="125"/>
    </row>
    <row r="90" spans="2:15">
      <c r="B90" s="124"/>
      <c r="O90" s="125"/>
    </row>
    <row r="91" spans="2:15">
      <c r="B91" s="124"/>
      <c r="O91" s="125"/>
    </row>
    <row r="92" spans="2:15">
      <c r="B92" s="124"/>
      <c r="O92" s="125"/>
    </row>
    <row r="93" spans="2:15">
      <c r="B93" s="124"/>
      <c r="O93" s="125"/>
    </row>
    <row r="94" spans="2:15">
      <c r="B94" s="124"/>
      <c r="O94" s="125"/>
    </row>
    <row r="95" spans="2:15">
      <c r="B95" s="124"/>
      <c r="O95" s="125"/>
    </row>
    <row r="96" spans="2:15">
      <c r="B96" s="124"/>
      <c r="C96" s="128" t="s">
        <v>110</v>
      </c>
      <c r="O96" s="125"/>
    </row>
    <row r="97" spans="2:15">
      <c r="B97" s="124"/>
      <c r="C97" s="128" t="s">
        <v>111</v>
      </c>
      <c r="O97" s="125"/>
    </row>
    <row r="98" spans="2:15">
      <c r="B98" s="124"/>
      <c r="O98" s="125"/>
    </row>
    <row r="99" spans="2:15">
      <c r="B99" s="124"/>
      <c r="O99" s="125"/>
    </row>
    <row r="100" spans="2:15">
      <c r="B100" s="124"/>
      <c r="C100" s="130" t="s">
        <v>126</v>
      </c>
      <c r="D100" s="130"/>
      <c r="E100" s="130"/>
      <c r="O100" s="125"/>
    </row>
    <row r="101" spans="2:15">
      <c r="B101" s="124"/>
      <c r="C101" s="130" t="s">
        <v>83</v>
      </c>
      <c r="D101" s="130">
        <v>0.46</v>
      </c>
      <c r="E101" s="130"/>
      <c r="O101" s="125"/>
    </row>
    <row r="102" spans="2:15">
      <c r="B102" s="124"/>
      <c r="C102" s="130" t="s">
        <v>54</v>
      </c>
      <c r="D102" s="130">
        <v>0.42</v>
      </c>
      <c r="E102" s="130"/>
      <c r="O102" s="125"/>
    </row>
    <row r="103" spans="2:15">
      <c r="B103" s="124"/>
      <c r="C103" s="130"/>
      <c r="D103" s="130"/>
      <c r="E103" s="130"/>
      <c r="O103" s="125"/>
    </row>
    <row r="104" spans="2:15">
      <c r="B104" s="124"/>
      <c r="C104" s="130" t="s">
        <v>35</v>
      </c>
      <c r="D104" s="130">
        <f>(D53/D101)*D102</f>
        <v>109.56521739130434</v>
      </c>
      <c r="E104" s="130" t="s">
        <v>55</v>
      </c>
      <c r="O104" s="125"/>
    </row>
    <row r="105" spans="2:15">
      <c r="B105" s="124"/>
      <c r="O105" s="125"/>
    </row>
    <row r="106" spans="2:15">
      <c r="B106" s="124"/>
      <c r="O106" s="125"/>
    </row>
    <row r="107" spans="2:15">
      <c r="B107" s="124"/>
      <c r="O107" s="125"/>
    </row>
    <row r="108" spans="2:15">
      <c r="B108" s="124"/>
      <c r="O108" s="125"/>
    </row>
    <row r="109" spans="2:15">
      <c r="B109" s="124"/>
      <c r="O109" s="125"/>
    </row>
    <row r="110" spans="2:15">
      <c r="B110" s="124"/>
      <c r="O110" s="125"/>
    </row>
    <row r="111" spans="2:15">
      <c r="B111" s="124"/>
      <c r="O111" s="125"/>
    </row>
    <row r="112" spans="2:15">
      <c r="B112" s="124"/>
      <c r="C112" s="128" t="s">
        <v>115</v>
      </c>
      <c r="D112" s="119">
        <v>1000</v>
      </c>
      <c r="E112" s="128" t="s">
        <v>99</v>
      </c>
      <c r="O112" s="125"/>
    </row>
    <row r="113" spans="2:15">
      <c r="B113" s="124"/>
      <c r="C113" s="128" t="s">
        <v>116</v>
      </c>
      <c r="D113" s="128">
        <v>3</v>
      </c>
      <c r="E113" s="128" t="s">
        <v>112</v>
      </c>
      <c r="O113" s="125"/>
    </row>
    <row r="114" spans="2:15">
      <c r="B114" s="124"/>
      <c r="O114" s="125"/>
    </row>
    <row r="115" spans="2:15">
      <c r="B115" s="124"/>
      <c r="O115" s="125"/>
    </row>
    <row r="116" spans="2:15">
      <c r="B116" s="124"/>
      <c r="O116" s="125"/>
    </row>
    <row r="117" spans="2:15">
      <c r="B117" s="124"/>
      <c r="O117" s="125"/>
    </row>
    <row r="118" spans="2:15">
      <c r="B118" s="124"/>
      <c r="O118" s="125"/>
    </row>
    <row r="119" spans="2:15">
      <c r="B119" s="124"/>
      <c r="O119" s="125"/>
    </row>
    <row r="120" spans="2:15">
      <c r="B120" s="124"/>
      <c r="O120" s="125"/>
    </row>
    <row r="121" spans="2:15">
      <c r="B121" s="124"/>
      <c r="O121" s="125"/>
    </row>
    <row r="122" spans="2:15">
      <c r="B122" s="124"/>
      <c r="O122" s="125"/>
    </row>
    <row r="123" spans="2:15">
      <c r="B123" s="124"/>
      <c r="O123" s="125"/>
    </row>
    <row r="124" spans="2:15">
      <c r="B124" s="124"/>
      <c r="O124" s="125"/>
    </row>
    <row r="125" spans="2:15">
      <c r="B125" s="124"/>
      <c r="O125" s="12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2023-08-17T08:32:01Z</dcterms:modified>
</cp:coreProperties>
</file>