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63FD8A05-77C7-514D-B139-D3F7E593D25C}" xr6:coauthVersionLast="47" xr6:coauthVersionMax="47" xr10:uidLastSave="{00000000-0000-0000-0000-000000000000}"/>
  <bookViews>
    <workbookView xWindow="0" yWindow="50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9" i="13" l="1"/>
  <c r="G9" i="13" s="1"/>
  <c r="G8" i="13" s="1"/>
  <c r="E11" i="12" s="1"/>
  <c r="K7" i="13"/>
  <c r="G7" i="13" s="1"/>
  <c r="K6" i="13"/>
  <c r="G6" i="13" s="1"/>
  <c r="I10" i="13"/>
  <c r="G10" i="13" s="1"/>
  <c r="D72" i="16"/>
  <c r="D21" i="16"/>
  <c r="I24" i="13" l="1"/>
  <c r="K24" i="13"/>
  <c r="K18" i="13"/>
  <c r="M13" i="13"/>
  <c r="M14" i="13"/>
  <c r="I19" i="13"/>
  <c r="I18" i="13"/>
  <c r="G14" i="13"/>
  <c r="E26" i="12" s="1"/>
  <c r="G13" i="13"/>
  <c r="E25" i="12" s="1"/>
  <c r="G26" i="13" l="1"/>
  <c r="G23" i="13" s="1"/>
  <c r="G22" i="13" s="1"/>
  <c r="G17" i="13"/>
  <c r="E14" i="12" s="1"/>
  <c r="G20" i="13"/>
  <c r="E18" i="12" s="1"/>
  <c r="E19" i="12" l="1"/>
  <c r="G19" i="13"/>
</calcChain>
</file>

<file path=xl/sharedStrings.xml><?xml version="1.0" encoding="utf-8"?>
<sst xmlns="http://schemas.openxmlformats.org/spreadsheetml/2006/main" count="197" uniqueCount="144">
  <si>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</si>
  <si>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</si>
  <si>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</si>
  <si>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</si>
  <si>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</si>
  <si>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</si>
  <si>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</si>
  <si>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</si>
  <si>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</si>
  <si>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</si>
  <si>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</si>
  <si>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</si>
  <si>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</si>
  <si>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</si>
  <si>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</si>
  <si>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</si>
  <si>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</si>
  <si>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</si>
  <si>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</si>
  <si>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</si>
  <si>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</si>
  <si>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</si>
  <si>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</si>
  <si>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</si>
  <si>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</si>
  <si>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</si>
  <si>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</si>
  <si>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</si>
  <si>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</si>
  <si>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</si>
  <si>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</si>
  <si>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</si>
  <si>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</si>
  <si>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</si>
  <si>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</si>
  <si>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</si>
  <si>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</si>
  <si>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</si>
  <si>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</si>
  <si>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</si>
  <si>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</si>
  <si>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</si>
  <si>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</si>
  <si>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</si>
  <si>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</si>
  <si>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</si>
  <si>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</si>
  <si>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</si>
  <si>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</si>
  <si>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</si>
  <si>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</si>
  <si>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</si>
  <si>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Date retrived</t>
  </si>
  <si>
    <t>output.steam_hot_water</t>
  </si>
  <si>
    <t>MW</t>
  </si>
  <si>
    <t>EU</t>
  </si>
  <si>
    <t>Moerdijk</t>
  </si>
  <si>
    <t xml:space="preserve">         Technical lifetime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</si>
  <si>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</si>
  <si>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</si>
  <si>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</si>
  <si>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</si>
  <si>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</si>
  <si>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</si>
  <si>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</si>
  <si>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</si>
  <si>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</si>
  <si>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</si>
  <si>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</si>
  <si>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</si>
  <si>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</si>
  <si>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</si>
  <si>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</si>
  <si>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</si>
  <si>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</si>
  <si>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</si>
  <si>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</si>
  <si>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</si>
  <si>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</si>
  <si>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</si>
  <si>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</si>
  <si>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</si>
  <si>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</si>
  <si>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</si>
  <si>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</si>
  <si>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</si>
  <si>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</si>
  <si>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</si>
  <si>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</si>
  <si>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</si>
  <si>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</si>
  <si>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</si>
  <si>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</si>
  <si>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</si>
  <si>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</si>
  <si>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</si>
  <si>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</si>
  <si>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</si>
  <si>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</si>
  <si>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</si>
  <si>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</si>
  <si>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</si>
  <si>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</si>
  <si>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</si>
  <si>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</si>
  <si>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</si>
  <si>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</si>
  <si>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</si>
  <si>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</si>
  <si>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</si>
  <si>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</si>
  <si>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</si>
  <si>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</si>
  <si>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</si>
  <si>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</si>
  <si>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</si>
  <si>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</si>
  <si>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</si>
  <si>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</si>
  <si>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</si>
  <si>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</si>
  <si>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</si>
  <si>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</si>
  <si>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</si>
  <si>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</si>
  <si>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</si>
  <si>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</si>
  <si>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</si>
  <si>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</si>
  <si>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</si>
  <si>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</si>
  <si>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</si>
  <si>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</si>
  <si>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</si>
  <si>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</si>
  <si>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</si>
  <si>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</si>
  <si>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Efficiency CCGT CHP</t>
  </si>
  <si>
    <t>output.electricity</t>
  </si>
  <si>
    <t>typical_input_capacity</t>
  </si>
  <si>
    <t>Input capacity</t>
  </si>
  <si>
    <t>energy_chp_combined_cycle_ht_network_gas.ad</t>
  </si>
  <si>
    <t>Duplicate of</t>
  </si>
  <si>
    <t>energy_chp_combined_cycle_mt_network_gas.ad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</si>
</sst>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6">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9" xfId="0" applyFont="1" applyFill="1" applyBorder="1"/>
    <xf numFmtId="0" fontId="19" fillId="2" borderId="4" xfId="0" applyFont="1" applyFill="1" applyBorder="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21" fillId="3" borderId="0" xfId="0" applyFont="1" applyFill="1"/>
    <xf numFmtId="0" fontId="19" fillId="2" borderId="0" xfId="0" applyFont="1" applyFill="1" applyAlignment="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Alignment="1">
      <alignment vertical="top"/>
    </xf>
    <xf numFmtId="0" fontId="26" fillId="2" borderId="0" xfId="0" applyFont="1" applyFill="1" applyAlignment="1">
      <alignment horizontal="left" vertical="center" indent="2"/>
    </xf>
    <xf numFmtId="0" fontId="26" fillId="2" borderId="0" xfId="0" applyFont="1" applyFill="1" applyAlignment="1">
      <alignment vertical="top" wrapText="1"/>
    </xf>
    <xf numFmtId="49" fontId="26" fillId="2" borderId="0" xfId="0" applyNumberFormat="1" applyFont="1" applyFill="1" applyAlignment="1">
      <alignment vertical="top" wrapText="1"/>
    </xf>
    <xf numFmtId="0" fontId="26" fillId="2" borderId="0" xfId="177"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Alignment="1">
      <alignment vertical="top"/>
    </xf>
    <xf numFmtId="2" fontId="19" fillId="2" borderId="9" xfId="0" applyNumberFormat="1" applyFont="1" applyFill="1" applyBorder="1" applyAlignment="1">
      <alignment vertical="center"/>
    </xf>
    <xf numFmtId="0" fontId="26" fillId="2" borderId="0" xfId="0" applyFont="1" applyFill="1" applyAlignment="1">
      <alignment horizontal="left"/>
    </xf>
    <xf numFmtId="0" fontId="26" fillId="2" borderId="0" xfId="0" applyFont="1" applyFill="1" applyAlignment="1">
      <alignment horizontal="left" vertical="top"/>
    </xf>
    <xf numFmtId="0" fontId="14" fillId="0" borderId="0" xfId="0" applyFont="1"/>
    <xf numFmtId="0" fontId="28" fillId="0" borderId="0" xfId="0" applyFont="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0" fontId="14" fillId="0" borderId="0" xfId="0" applyFont="1" applyAlignment="1">
      <alignment horizontal="left" vertical="center"/>
    </xf>
    <xf numFmtId="165" fontId="14" fillId="0" borderId="0" xfId="0" applyNumberFormat="1" applyFont="1" applyAlignment="1">
      <alignment vertical="center"/>
    </xf>
    <xf numFmtId="164" fontId="14" fillId="2" borderId="18" xfId="0" applyNumberFormat="1" applyFont="1" applyFill="1" applyBorder="1" applyAlignment="1">
      <alignment vertical="center"/>
    </xf>
    <xf numFmtId="165" fontId="14" fillId="2" borderId="0" xfId="0" applyNumberFormat="1" applyFont="1" applyFill="1" applyAlignment="1">
      <alignment vertical="center"/>
    </xf>
    <xf numFmtId="1" fontId="14" fillId="2" borderId="18" xfId="0" applyNumberFormat="1" applyFont="1" applyFill="1" applyBorder="1" applyAlignment="1">
      <alignmen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164" fontId="14" fillId="0" borderId="0" xfId="0" applyNumberFormat="1" applyFont="1" applyAlignment="1">
      <alignment horizontal="left" vertical="center" indent="2"/>
    </xf>
    <xf numFmtId="164" fontId="14" fillId="2" borderId="18" xfId="0" applyNumberFormat="1" applyFont="1" applyFill="1" applyBorder="1" applyAlignment="1">
      <alignment horizontal="right" vertical="center"/>
    </xf>
    <xf numFmtId="164" fontId="14" fillId="2" borderId="0" xfId="0" applyNumberFormat="1" applyFont="1" applyFill="1" applyAlignment="1">
      <alignment horizontal="right" vertical="center"/>
    </xf>
    <xf numFmtId="0" fontId="14" fillId="0" borderId="0" xfId="0" applyFont="1" applyAlignment="1">
      <alignment horizontal="left" vertical="center" indent="2"/>
    </xf>
    <xf numFmtId="1" fontId="14" fillId="2" borderId="21" xfId="0" applyNumberFormat="1" applyFont="1" applyFill="1" applyBorder="1" applyAlignment="1">
      <alignment horizontal="right" vertical="center"/>
    </xf>
    <xf numFmtId="3" fontId="14" fillId="0" borderId="0" xfId="0" applyNumberFormat="1" applyFont="1" applyAlignment="1">
      <alignment horizontal="left" vertical="center" indent="2"/>
    </xf>
    <xf numFmtId="164" fontId="14" fillId="2" borderId="20" xfId="0" applyNumberFormat="1" applyFont="1" applyFill="1" applyBorder="1" applyAlignment="1">
      <alignment horizontal="right" vertical="center"/>
    </xf>
    <xf numFmtId="3" fontId="14" fillId="0" borderId="0" xfId="0" applyNumberFormat="1" applyFont="1" applyAlignment="1">
      <alignment horizontal="left" vertical="center" indent="3"/>
    </xf>
    <xf numFmtId="3" fontId="14" fillId="0" borderId="11" xfId="0" applyNumberFormat="1" applyFont="1" applyBorder="1" applyAlignment="1">
      <alignment horizontal="left" vertical="center" indent="3"/>
    </xf>
    <xf numFmtId="2" fontId="14" fillId="2" borderId="18" xfId="0" applyNumberFormat="1" applyFont="1" applyFill="1" applyBorder="1" applyAlignment="1">
      <alignment horizontal="right" vertical="center"/>
    </xf>
    <xf numFmtId="1" fontId="14" fillId="2" borderId="18" xfId="0" applyNumberFormat="1" applyFont="1" applyFill="1" applyBorder="1"/>
    <xf numFmtId="0" fontId="13" fillId="2" borderId="0" xfId="0" applyFont="1" applyFill="1" applyAlignment="1">
      <alignment horizontal="left" vertical="center"/>
    </xf>
    <xf numFmtId="2" fontId="13" fillId="2" borderId="18" xfId="0" applyNumberFormat="1" applyFont="1" applyFill="1" applyBorder="1" applyAlignment="1">
      <alignment horizontal="right" vertical="center"/>
    </xf>
    <xf numFmtId="0" fontId="12" fillId="2" borderId="18" xfId="0" applyFont="1" applyFill="1" applyBorder="1"/>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xf numFmtId="0" fontId="29"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5" fillId="2" borderId="19" xfId="0" applyFont="1" applyFill="1" applyBorder="1"/>
    <xf numFmtId="0" fontId="15" fillId="2" borderId="5" xfId="0" applyFont="1" applyFill="1" applyBorder="1"/>
    <xf numFmtId="0" fontId="11" fillId="0" borderId="0" xfId="0" applyFont="1" applyAlignment="1">
      <alignment horizontal="left" vertical="center"/>
    </xf>
    <xf numFmtId="165" fontId="11" fillId="0" borderId="0" xfId="0" applyNumberFormat="1" applyFont="1" applyAlignment="1">
      <alignment vertical="center"/>
    </xf>
    <xf numFmtId="0" fontId="11" fillId="2" borderId="0" xfId="0" applyFont="1" applyFill="1" applyAlignment="1">
      <alignment horizontal="left" vertical="center"/>
    </xf>
    <xf numFmtId="1" fontId="19" fillId="2" borderId="0" xfId="0" applyNumberFormat="1" applyFont="1" applyFill="1" applyAlignment="1">
      <alignment horizontal="left" vertical="center"/>
    </xf>
    <xf numFmtId="2" fontId="19" fillId="2" borderId="0" xfId="0" applyNumberFormat="1" applyFont="1" applyFill="1" applyAlignment="1">
      <alignment horizontal="left" vertical="center"/>
    </xf>
    <xf numFmtId="2" fontId="19" fillId="2" borderId="0" xfId="0" applyNumberFormat="1" applyFont="1" applyFill="1" applyAlignment="1">
      <alignment vertical="center"/>
    </xf>
    <xf numFmtId="0" fontId="11" fillId="0" borderId="0" xfId="0" applyFont="1"/>
    <xf numFmtId="0" fontId="19" fillId="2" borderId="9" xfId="0" applyFont="1" applyFill="1" applyBorder="1" applyAlignment="1">
      <alignment vertical="center"/>
    </xf>
    <xf numFmtId="0" fontId="10" fillId="2" borderId="20" xfId="0" applyFont="1" applyFill="1" applyBorder="1"/>
    <xf numFmtId="0" fontId="10" fillId="0" borderId="0" xfId="0" applyFont="1" applyAlignment="1">
      <alignment horizontal="left" vertical="center"/>
    </xf>
    <xf numFmtId="0" fontId="9" fillId="0" borderId="0" xfId="0" applyFont="1"/>
    <xf numFmtId="0" fontId="8" fillId="2" borderId="0" xfId="0" applyFont="1" applyFill="1"/>
    <xf numFmtId="0" fontId="8" fillId="0" borderId="0" xfId="0" applyFont="1"/>
    <xf numFmtId="2" fontId="14" fillId="2" borderId="20" xfId="0" applyNumberFormat="1" applyFont="1" applyFill="1" applyBorder="1" applyAlignment="1">
      <alignment horizontal="right" vertical="center"/>
    </xf>
    <xf numFmtId="0" fontId="8" fillId="2" borderId="21" xfId="0" applyFont="1" applyFill="1" applyBorder="1"/>
    <xf numFmtId="0" fontId="8" fillId="2" borderId="18" xfId="0" applyFont="1" applyFill="1" applyBorder="1"/>
    <xf numFmtId="0" fontId="8" fillId="2" borderId="3" xfId="0" applyFont="1" applyFill="1" applyBorder="1"/>
    <xf numFmtId="0" fontId="8" fillId="2" borderId="4"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19" fillId="2" borderId="19" xfId="0" applyFont="1" applyFill="1" applyBorder="1"/>
    <xf numFmtId="1" fontId="14" fillId="2" borderId="0" xfId="0" applyNumberFormat="1" applyFont="1" applyFill="1"/>
    <xf numFmtId="0" fontId="7" fillId="2" borderId="0" xfId="0" applyFont="1" applyFill="1"/>
    <xf numFmtId="0" fontId="6" fillId="0" borderId="0" xfId="0" applyFont="1"/>
    <xf numFmtId="0" fontId="6" fillId="2" borderId="0" xfId="0" applyFont="1" applyFill="1"/>
    <xf numFmtId="0" fontId="5" fillId="0" borderId="0" xfId="0" applyFont="1"/>
    <xf numFmtId="0" fontId="4" fillId="2" borderId="18" xfId="0" applyFont="1" applyFill="1" applyBorder="1"/>
    <xf numFmtId="0" fontId="3" fillId="2" borderId="0" xfId="0" applyFont="1" applyFill="1"/>
    <xf numFmtId="0" fontId="3" fillId="2" borderId="18" xfId="0" applyFont="1" applyFill="1" applyBorder="1"/>
    <xf numFmtId="0" fontId="3" fillId="2" borderId="0" xfId="0" applyFont="1" applyFill="1" applyAlignment="1">
      <alignment horizontal="left" vertical="center"/>
    </xf>
    <xf numFmtId="2" fontId="14" fillId="2" borderId="18" xfId="0" applyNumberFormat="1" applyFont="1" applyFill="1" applyBorder="1" applyAlignment="1">
      <alignment vertical="center"/>
    </xf>
    <xf numFmtId="0" fontId="2" fillId="0" borderId="0" xfId="0" applyFont="1"/>
    <xf numFmtId="2" fontId="14" fillId="2" borderId="0" xfId="0" applyNumberFormat="1" applyFont="1" applyFill="1" applyAlignment="1">
      <alignment vertical="center"/>
    </xf>
    <xf numFmtId="0" fontId="21" fillId="3" borderId="7" xfId="0" applyFont="1" applyFill="1" applyBorder="1"/>
    <xf numFmtId="0" fontId="20" fillId="3" borderId="8" xfId="0" applyFont="1" applyFill="1" applyBorder="1"/>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14</xdr:col>
      <xdr:colOff>0</xdr:colOff>
      <xdr:row>23</xdr:row>
      <xdr:rowOff>190500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24</xdr:row>
      <xdr:rowOff>0</xdr:rowOff>
    </xdr:from>
    <xdr:to>
      <xdr:col>14</xdr:col>
      <xdr:colOff>571500</xdr:colOff>
      <xdr:row>50</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46</xdr:row>
      <xdr:rowOff>50800</xdr:rowOff>
    </xdr:from>
    <xdr:to>
      <xdr:col>12</xdr:col>
      <xdr:colOff>215900</xdr:colOff>
      <xdr:row>60</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65</xdr:row>
      <xdr:rowOff>12700</xdr:rowOff>
    </xdr:from>
    <xdr:to>
      <xdr:col>12</xdr:col>
      <xdr:colOff>342900</xdr:colOff>
      <xdr:row>92</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tabSelected="1" workbookViewId="0">
      <selection activeCell="E2" sqref="E2"/>
    </sheetView>
  </sheetViews>
  <sheetFormatPr baseColWidth="10" defaultColWidth="10.6640625" defaultRowHeight="16"/>
  <cols>
    <col min="1" max="1" width="3.5" style="24" customWidth="1"/>
    <col min="2" max="2" width="14.83203125" style="17" bestFit="1" customWidth="1"/>
    <col min="3" max="3" width="44.1640625" style="17" customWidth="1"/>
    <col min="4" max="16384" width="10.6640625" style="17"/>
  </cols>
  <sheetData>
    <row r="1" spans="1:3" s="22" customFormat="1">
      <c r="A1" s="20"/>
      <c r="B1" s="21"/>
      <c r="C1" s="21"/>
    </row>
    <row r="2" spans="1:3" ht="21">
      <c r="A2" s="1"/>
      <c r="B2" s="23" t="s">
        <v>15</v>
      </c>
      <c r="C2" s="23"/>
    </row>
    <row r="3" spans="1:3">
      <c r="A3" s="1"/>
      <c r="B3" s="8"/>
      <c r="C3" s="8"/>
    </row>
    <row r="4" spans="1:3">
      <c r="A4" s="1"/>
      <c r="B4" s="2" t="s">
        <v>16</v>
      </c>
      <c r="C4" s="3" t="s">
        <v>143</v>
      </c>
    </row>
    <row r="5" spans="1:3">
      <c r="A5" s="1"/>
      <c r="B5" s="152" t="s">
        <v>142</v>
      </c>
      <c r="C5" s="153" t="s">
        <v>141</v>
      </c>
    </row>
    <row r="6" spans="1:3">
      <c r="A6" s="1"/>
      <c r="B6" s="4" t="s">
        <v>59</v>
      </c>
      <c r="C6" s="5" t="s">
        <v>100</v>
      </c>
    </row>
    <row r="7" spans="1:3">
      <c r="A7" s="1"/>
      <c r="B7" s="6" t="s">
        <v>18</v>
      </c>
      <c r="C7" s="7" t="s">
        <v>19</v>
      </c>
    </row>
    <row r="8" spans="1:3">
      <c r="A8" s="1"/>
      <c r="B8" s="8"/>
      <c r="C8" s="8"/>
    </row>
    <row r="9" spans="1:3">
      <c r="A9" s="1"/>
      <c r="B9" s="8"/>
      <c r="C9" s="8"/>
    </row>
    <row r="10" spans="1:3">
      <c r="A10" s="1"/>
      <c r="B10" s="94" t="s">
        <v>60</v>
      </c>
      <c r="C10" s="95"/>
    </row>
    <row r="11" spans="1:3">
      <c r="A11" s="1"/>
      <c r="B11" s="96"/>
      <c r="C11" s="97"/>
    </row>
    <row r="12" spans="1:3">
      <c r="A12" s="1"/>
      <c r="B12" s="96" t="s">
        <v>61</v>
      </c>
      <c r="C12" s="98" t="s">
        <v>62</v>
      </c>
    </row>
    <row r="13" spans="1:3" ht="17" thickBot="1">
      <c r="A13" s="1"/>
      <c r="B13" s="96"/>
      <c r="C13" s="14" t="s">
        <v>63</v>
      </c>
    </row>
    <row r="14" spans="1:3" ht="17" thickBot="1">
      <c r="A14" s="1"/>
      <c r="B14" s="96"/>
      <c r="C14" s="99" t="s">
        <v>64</v>
      </c>
    </row>
    <row r="15" spans="1:3">
      <c r="A15" s="1"/>
      <c r="B15" s="96"/>
      <c r="C15" s="97" t="s">
        <v>65</v>
      </c>
    </row>
    <row r="16" spans="1:3">
      <c r="A16" s="1"/>
      <c r="B16" s="96"/>
      <c r="C16" s="97"/>
    </row>
    <row r="17" spans="1:3">
      <c r="A17" s="1"/>
      <c r="B17" s="96" t="s">
        <v>66</v>
      </c>
      <c r="C17" s="100" t="s">
        <v>67</v>
      </c>
    </row>
    <row r="18" spans="1:3">
      <c r="A18" s="1"/>
      <c r="B18" s="96"/>
      <c r="C18" s="101" t="s">
        <v>68</v>
      </c>
    </row>
    <row r="19" spans="1:3">
      <c r="A19" s="1"/>
      <c r="B19" s="96"/>
      <c r="C19" s="102" t="s">
        <v>69</v>
      </c>
    </row>
    <row r="20" spans="1:3">
      <c r="A20" s="1"/>
      <c r="B20" s="96"/>
      <c r="C20" s="103" t="s">
        <v>70</v>
      </c>
    </row>
    <row r="21" spans="1:3">
      <c r="A21" s="1"/>
      <c r="B21" s="104"/>
      <c r="C21" s="105" t="s">
        <v>71</v>
      </c>
    </row>
    <row r="22" spans="1:3">
      <c r="A22" s="1"/>
      <c r="B22" s="104"/>
      <c r="C22" s="106" t="s">
        <v>72</v>
      </c>
    </row>
    <row r="23" spans="1:3">
      <c r="A23" s="1"/>
      <c r="B23" s="104"/>
      <c r="C23" s="107" t="s">
        <v>73</v>
      </c>
    </row>
    <row r="24" spans="1:3">
      <c r="B24" s="104"/>
      <c r="C24" s="10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workbookViewId="0">
      <selection activeCell="E25" sqref="E25"/>
    </sheetView>
  </sheetViews>
  <sheetFormatPr baseColWidth="10" defaultColWidth="10.6640625" defaultRowHeight="16"/>
  <cols>
    <col min="1" max="1" width="3.33203125" style="29" customWidth="1"/>
    <col min="2" max="2" width="3.66406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60.1640625" style="29" customWidth="1"/>
    <col min="10" max="10" width="5.5" style="29" customWidth="1"/>
    <col min="11" max="16384" width="10.6640625" style="29"/>
  </cols>
  <sheetData>
    <row r="2" spans="2:10" ht="16" customHeight="1">
      <c r="B2" s="154" t="s">
        <v>135</v>
      </c>
      <c r="C2" s="155"/>
      <c r="D2" s="155"/>
      <c r="E2" s="155"/>
      <c r="F2" s="155"/>
      <c r="G2" s="155"/>
    </row>
    <row r="3" spans="2:10">
      <c r="B3" s="154"/>
      <c r="C3" s="155"/>
      <c r="D3" s="155"/>
      <c r="E3" s="155"/>
      <c r="F3" s="155"/>
      <c r="G3" s="155"/>
    </row>
    <row r="4" spans="2:10">
      <c r="B4" s="154"/>
      <c r="C4" s="155"/>
      <c r="D4" s="155"/>
      <c r="E4" s="155"/>
      <c r="F4" s="155"/>
      <c r="G4" s="155"/>
    </row>
    <row r="5" spans="2:10" ht="17" thickBot="1"/>
    <row r="6" spans="2:10">
      <c r="B6" s="31"/>
      <c r="C6" s="16"/>
      <c r="D6" s="16"/>
      <c r="E6" s="16"/>
      <c r="F6" s="16"/>
      <c r="G6" s="16"/>
      <c r="H6" s="16"/>
      <c r="I6" s="16"/>
      <c r="J6" s="32"/>
    </row>
    <row r="7" spans="2:10" s="37" customFormat="1" ht="19">
      <c r="B7" s="109"/>
      <c r="C7" s="15" t="s">
        <v>28</v>
      </c>
      <c r="D7" s="110" t="s">
        <v>13</v>
      </c>
      <c r="E7" s="15" t="s">
        <v>6</v>
      </c>
      <c r="F7" s="15"/>
      <c r="G7" s="15" t="s">
        <v>12</v>
      </c>
      <c r="H7" s="15"/>
      <c r="I7" s="15" t="s">
        <v>0</v>
      </c>
      <c r="J7" s="116"/>
    </row>
    <row r="8" spans="2:10" s="37" customFormat="1" ht="19">
      <c r="B8" s="19"/>
      <c r="C8" s="14"/>
      <c r="D8" s="25"/>
      <c r="E8" s="14"/>
      <c r="F8" s="14"/>
      <c r="G8" s="14"/>
      <c r="H8" s="14"/>
      <c r="I8" s="14"/>
      <c r="J8" s="38"/>
    </row>
    <row r="9" spans="2:10" s="37" customFormat="1" ht="20" thickBot="1">
      <c r="B9" s="19"/>
      <c r="C9" s="14" t="s">
        <v>101</v>
      </c>
      <c r="D9" s="25"/>
      <c r="E9" s="14"/>
      <c r="F9" s="14"/>
      <c r="G9" s="14"/>
      <c r="H9" s="14"/>
      <c r="I9" s="14"/>
      <c r="J9" s="38"/>
    </row>
    <row r="10" spans="2:10" ht="17" thickBot="1">
      <c r="B10" s="33"/>
      <c r="C10" s="30" t="s">
        <v>30</v>
      </c>
      <c r="D10" s="18" t="s">
        <v>4</v>
      </c>
      <c r="E10" s="39">
        <v>0.9</v>
      </c>
      <c r="F10" s="30"/>
      <c r="G10" s="30"/>
      <c r="H10" s="30"/>
      <c r="I10" s="28" t="s">
        <v>46</v>
      </c>
      <c r="J10" s="117"/>
    </row>
    <row r="11" spans="2:10" ht="17" thickBot="1">
      <c r="B11" s="33"/>
      <c r="C11" s="150" t="s">
        <v>139</v>
      </c>
      <c r="D11" s="18" t="s">
        <v>54</v>
      </c>
      <c r="E11" s="40">
        <f>'Research data'!G8</f>
        <v>260.89999999999998</v>
      </c>
      <c r="F11" s="30"/>
      <c r="G11" s="150" t="s">
        <v>140</v>
      </c>
      <c r="H11" s="30"/>
      <c r="I11" s="147" t="s">
        <v>93</v>
      </c>
      <c r="J11" s="117"/>
    </row>
    <row r="12" spans="2:10">
      <c r="B12" s="33"/>
      <c r="C12" s="64"/>
      <c r="D12" s="112"/>
      <c r="E12" s="113"/>
      <c r="G12" s="64"/>
      <c r="J12" s="117"/>
    </row>
    <row r="13" spans="2:10" ht="17" thickBot="1">
      <c r="B13" s="33"/>
      <c r="C13" s="14" t="s">
        <v>75</v>
      </c>
      <c r="D13" s="112"/>
      <c r="E13" s="113"/>
      <c r="G13" s="64"/>
      <c r="J13" s="117"/>
    </row>
    <row r="14" spans="2:10" ht="17" thickBot="1">
      <c r="B14" s="33"/>
      <c r="C14" s="30" t="s">
        <v>35</v>
      </c>
      <c r="D14" s="18" t="s">
        <v>29</v>
      </c>
      <c r="E14" s="40">
        <f>'Research data'!G17</f>
        <v>115043478.26000001</v>
      </c>
      <c r="F14" s="30"/>
      <c r="G14" s="30" t="s">
        <v>8</v>
      </c>
      <c r="H14" s="30"/>
      <c r="I14" s="93" t="s">
        <v>93</v>
      </c>
      <c r="J14" s="117"/>
    </row>
    <row r="15" spans="2:10" ht="17" thickBot="1">
      <c r="B15" s="33"/>
      <c r="C15" s="30" t="s">
        <v>36</v>
      </c>
      <c r="D15" s="18" t="s">
        <v>29</v>
      </c>
      <c r="E15" s="40">
        <v>0</v>
      </c>
      <c r="F15" s="30"/>
      <c r="G15" s="30" t="s">
        <v>47</v>
      </c>
      <c r="H15" s="30"/>
      <c r="I15" s="28" t="s">
        <v>46</v>
      </c>
      <c r="J15" s="117"/>
    </row>
    <row r="16" spans="2:10" ht="17" thickBot="1">
      <c r="B16" s="33"/>
      <c r="C16" s="30" t="s">
        <v>11</v>
      </c>
      <c r="D16" s="18" t="s">
        <v>29</v>
      </c>
      <c r="E16" s="40">
        <v>0</v>
      </c>
      <c r="F16" s="30"/>
      <c r="G16" s="30" t="s">
        <v>22</v>
      </c>
      <c r="H16" s="30"/>
      <c r="I16" s="28" t="s">
        <v>46</v>
      </c>
      <c r="J16" s="117"/>
    </row>
    <row r="17" spans="2:10" ht="17" thickBot="1">
      <c r="B17" s="33"/>
      <c r="C17" s="30" t="s">
        <v>37</v>
      </c>
      <c r="D17" s="18" t="s">
        <v>108</v>
      </c>
      <c r="E17" s="40">
        <v>0</v>
      </c>
      <c r="F17" s="30"/>
      <c r="G17" s="30" t="s">
        <v>25</v>
      </c>
      <c r="H17" s="30"/>
      <c r="I17" s="28" t="s">
        <v>46</v>
      </c>
      <c r="J17" s="117"/>
    </row>
    <row r="18" spans="2:10" ht="17" thickBot="1">
      <c r="B18" s="33"/>
      <c r="C18" s="30" t="s">
        <v>38</v>
      </c>
      <c r="D18" s="18" t="s">
        <v>45</v>
      </c>
      <c r="E18" s="111">
        <f>'Research data'!G20</f>
        <v>1095652.17</v>
      </c>
      <c r="F18" s="30"/>
      <c r="G18" s="30" t="s">
        <v>48</v>
      </c>
      <c r="H18" s="30"/>
      <c r="I18" s="93" t="s">
        <v>92</v>
      </c>
      <c r="J18" s="117"/>
    </row>
    <row r="19" spans="2:10" ht="17" thickBot="1">
      <c r="B19" s="33"/>
      <c r="C19" s="30" t="s">
        <v>39</v>
      </c>
      <c r="D19" s="18" t="s">
        <v>44</v>
      </c>
      <c r="E19" s="39">
        <f>'Research data'!G23</f>
        <v>328.7</v>
      </c>
      <c r="F19" s="30"/>
      <c r="G19" s="30" t="s">
        <v>49</v>
      </c>
      <c r="H19" s="30"/>
      <c r="I19" s="93" t="s">
        <v>92</v>
      </c>
      <c r="J19" s="117"/>
    </row>
    <row r="20" spans="2:10" ht="17" thickBot="1">
      <c r="B20" s="33"/>
      <c r="C20" s="30" t="s">
        <v>40</v>
      </c>
      <c r="D20" s="18" t="s">
        <v>44</v>
      </c>
      <c r="E20" s="114">
        <v>0</v>
      </c>
      <c r="F20" s="30"/>
      <c r="G20" s="30" t="s">
        <v>50</v>
      </c>
      <c r="H20" s="30"/>
      <c r="I20" s="126" t="s">
        <v>46</v>
      </c>
      <c r="J20" s="117"/>
    </row>
    <row r="21" spans="2:10" ht="17" thickBot="1">
      <c r="B21" s="33"/>
      <c r="C21" s="30" t="s">
        <v>43</v>
      </c>
      <c r="D21" s="18" t="s">
        <v>3</v>
      </c>
      <c r="E21" s="40">
        <v>0.04</v>
      </c>
      <c r="F21" s="30"/>
      <c r="G21" s="30" t="s">
        <v>21</v>
      </c>
      <c r="H21" s="30"/>
      <c r="I21" s="145" t="s">
        <v>136</v>
      </c>
      <c r="J21" s="117"/>
    </row>
    <row r="22" spans="2:10" ht="17" thickBot="1">
      <c r="B22" s="33"/>
      <c r="C22" s="30" t="s">
        <v>32</v>
      </c>
      <c r="D22" s="18" t="s">
        <v>10</v>
      </c>
      <c r="E22" s="40">
        <v>1</v>
      </c>
      <c r="F22" s="30"/>
      <c r="G22" s="30"/>
      <c r="H22" s="30"/>
      <c r="I22" s="28" t="s">
        <v>46</v>
      </c>
      <c r="J22" s="117"/>
    </row>
    <row r="23" spans="2:10">
      <c r="B23" s="33"/>
      <c r="C23" s="30"/>
      <c r="D23" s="18"/>
      <c r="E23" s="115"/>
      <c r="F23" s="30"/>
      <c r="G23" s="30"/>
      <c r="H23" s="30"/>
      <c r="J23" s="117"/>
    </row>
    <row r="24" spans="2:10" ht="17" thickBot="1">
      <c r="B24" s="33"/>
      <c r="C24" s="14" t="s">
        <v>7</v>
      </c>
      <c r="D24" s="112"/>
      <c r="E24" s="115"/>
      <c r="J24" s="117"/>
    </row>
    <row r="25" spans="2:10" ht="17" thickBot="1">
      <c r="B25" s="33"/>
      <c r="C25" s="30" t="s">
        <v>41</v>
      </c>
      <c r="D25" s="18" t="s">
        <v>2</v>
      </c>
      <c r="E25" s="40">
        <f>'Research data'!G13</f>
        <v>2.5</v>
      </c>
      <c r="F25" s="30"/>
      <c r="G25" s="30" t="s">
        <v>24</v>
      </c>
      <c r="H25" s="30"/>
      <c r="I25" s="132" t="s">
        <v>119</v>
      </c>
      <c r="J25" s="117"/>
    </row>
    <row r="26" spans="2:10" ht="17" thickBot="1">
      <c r="B26" s="33"/>
      <c r="C26" s="30" t="s">
        <v>42</v>
      </c>
      <c r="D26" s="18" t="s">
        <v>2</v>
      </c>
      <c r="E26" s="40">
        <f>'Research data'!G14</f>
        <v>30</v>
      </c>
      <c r="F26" s="30"/>
      <c r="G26" s="30" t="s">
        <v>23</v>
      </c>
      <c r="H26" s="30"/>
      <c r="I26" s="133" t="s">
        <v>119</v>
      </c>
      <c r="J26" s="117"/>
    </row>
    <row r="27" spans="2:10" ht="17" thickBot="1">
      <c r="B27" s="33"/>
      <c r="C27" s="30" t="s">
        <v>31</v>
      </c>
      <c r="D27" s="18" t="s">
        <v>4</v>
      </c>
      <c r="E27" s="40">
        <v>0</v>
      </c>
      <c r="F27" s="30"/>
      <c r="G27" s="30"/>
      <c r="H27" s="30"/>
      <c r="I27" s="28" t="s">
        <v>46</v>
      </c>
      <c r="J27" s="117"/>
    </row>
    <row r="28" spans="2:10" ht="20" customHeight="1" thickBot="1">
      <c r="B28" s="34"/>
      <c r="C28" s="35"/>
      <c r="D28" s="35"/>
      <c r="E28" s="35"/>
      <c r="F28" s="35"/>
      <c r="G28" s="35"/>
      <c r="H28" s="35"/>
      <c r="I28" s="35"/>
      <c r="J28" s="36"/>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8"/>
  <sheetViews>
    <sheetView workbookViewId="0">
      <selection activeCell="C27" sqref="C27"/>
    </sheetView>
  </sheetViews>
  <sheetFormatPr baseColWidth="10" defaultColWidth="10.6640625" defaultRowHeight="16"/>
  <cols>
    <col min="1" max="2" width="3.5" style="64" customWidth="1"/>
    <col min="3" max="3" width="35.83203125" style="64" customWidth="1"/>
    <col min="4" max="4" width="16.5" style="64" hidden="1" customWidth="1"/>
    <col min="5" max="5" width="13.83203125" style="64" hidden="1" customWidth="1"/>
    <col min="6" max="6" width="12.5" style="64" customWidth="1"/>
    <col min="7" max="7" width="10.6640625" style="64" customWidth="1"/>
    <col min="8" max="8" width="4.6640625" style="64" customWidth="1"/>
    <col min="9" max="9" width="10.1640625" style="65" customWidth="1"/>
    <col min="10" max="10" width="2.83203125" style="65" customWidth="1"/>
    <col min="11" max="11" width="9" style="65" customWidth="1"/>
    <col min="12" max="12" width="2.83203125" style="65" customWidth="1"/>
    <col min="13" max="13" width="9.1640625" style="65" customWidth="1"/>
    <col min="14" max="14" width="3.33203125" style="65" customWidth="1"/>
    <col min="15" max="15" width="8.5" style="65" customWidth="1"/>
    <col min="16" max="16" width="2.6640625" style="65" customWidth="1"/>
    <col min="17" max="17" width="114" style="64" customWidth="1"/>
    <col min="18" max="16384" width="10.6640625" style="64"/>
  </cols>
  <sheetData>
    <row r="1" spans="2:17" ht="17" thickBot="1"/>
    <row r="2" spans="2:17">
      <c r="B2" s="66"/>
      <c r="C2" s="67"/>
      <c r="D2" s="67"/>
      <c r="E2" s="67"/>
      <c r="F2" s="67"/>
      <c r="G2" s="67"/>
      <c r="H2" s="67"/>
      <c r="I2" s="68"/>
      <c r="J2" s="68"/>
      <c r="K2" s="68"/>
      <c r="L2" s="68"/>
      <c r="M2" s="68"/>
      <c r="N2" s="68"/>
      <c r="O2" s="68"/>
      <c r="P2" s="68"/>
      <c r="Q2" s="67"/>
    </row>
    <row r="3" spans="2:17" s="14" customFormat="1">
      <c r="B3" s="19"/>
      <c r="C3" s="125" t="s">
        <v>77</v>
      </c>
      <c r="D3" s="9"/>
      <c r="E3" s="9"/>
      <c r="F3" s="125" t="s">
        <v>13</v>
      </c>
      <c r="G3" s="125" t="s">
        <v>71</v>
      </c>
      <c r="H3" s="125"/>
      <c r="I3" s="59" t="s">
        <v>93</v>
      </c>
      <c r="J3" s="59"/>
      <c r="K3" s="59" t="s">
        <v>120</v>
      </c>
      <c r="L3" s="59"/>
      <c r="M3" s="59" t="s">
        <v>96</v>
      </c>
      <c r="N3" s="59"/>
      <c r="O3" s="59" t="s">
        <v>56</v>
      </c>
      <c r="P3" s="59"/>
      <c r="Q3" s="125" t="s">
        <v>95</v>
      </c>
    </row>
    <row r="4" spans="2:17">
      <c r="B4" s="69"/>
      <c r="C4" s="70"/>
      <c r="D4" s="70"/>
      <c r="E4" s="70"/>
      <c r="F4" s="70"/>
      <c r="G4" s="71"/>
      <c r="H4" s="71"/>
      <c r="I4" s="122"/>
      <c r="J4" s="122"/>
      <c r="K4" s="122"/>
      <c r="L4" s="122"/>
      <c r="M4" s="122"/>
      <c r="N4" s="122"/>
      <c r="O4" s="121"/>
      <c r="P4" s="123"/>
      <c r="Q4" s="9"/>
    </row>
    <row r="5" spans="2:17" ht="17" thickBot="1">
      <c r="B5" s="69"/>
      <c r="C5" s="26" t="s">
        <v>76</v>
      </c>
      <c r="D5" s="26"/>
      <c r="E5" s="26"/>
      <c r="F5" s="26"/>
      <c r="G5" s="10"/>
      <c r="H5" s="10"/>
      <c r="I5" s="10"/>
      <c r="J5" s="10"/>
      <c r="K5" s="10"/>
      <c r="L5" s="10"/>
      <c r="M5" s="10"/>
      <c r="N5" s="10"/>
      <c r="O5" s="10"/>
      <c r="P5" s="10"/>
      <c r="Q5" s="62"/>
    </row>
    <row r="6" spans="2:17" ht="17" thickBot="1">
      <c r="B6" s="69"/>
      <c r="C6" s="63" t="s">
        <v>138</v>
      </c>
      <c r="D6" s="26"/>
      <c r="E6" s="26"/>
      <c r="F6" s="26"/>
      <c r="G6" s="149">
        <f>K6</f>
        <v>0.46</v>
      </c>
      <c r="H6" s="10"/>
      <c r="I6" s="10"/>
      <c r="J6" s="10"/>
      <c r="K6" s="149">
        <f>Notes!D69</f>
        <v>0.46</v>
      </c>
      <c r="L6" s="10"/>
      <c r="M6" s="10"/>
      <c r="N6" s="10"/>
      <c r="O6" s="10"/>
      <c r="P6" s="10"/>
      <c r="Q6" s="62"/>
    </row>
    <row r="7" spans="2:17" ht="17" thickBot="1">
      <c r="B7" s="69"/>
      <c r="C7" s="63" t="s">
        <v>53</v>
      </c>
      <c r="D7" s="26"/>
      <c r="E7" s="26"/>
      <c r="F7" s="26"/>
      <c r="G7" s="149">
        <f>K7</f>
        <v>0.42</v>
      </c>
      <c r="H7" s="10"/>
      <c r="I7" s="10"/>
      <c r="J7" s="10"/>
      <c r="K7" s="149">
        <f>Notes!D70</f>
        <v>0.42</v>
      </c>
      <c r="L7" s="10"/>
      <c r="M7" s="10"/>
      <c r="N7" s="10"/>
      <c r="O7" s="10"/>
      <c r="P7" s="10"/>
      <c r="Q7" s="62"/>
    </row>
    <row r="8" spans="2:17" ht="17" thickBot="1">
      <c r="B8" s="69"/>
      <c r="C8" s="63" t="s">
        <v>139</v>
      </c>
      <c r="D8" s="26"/>
      <c r="E8" s="26"/>
      <c r="F8" s="26"/>
      <c r="G8" s="149">
        <f>ROUND(G9/K6,1)</f>
        <v>260.89999999999998</v>
      </c>
      <c r="H8" s="10"/>
      <c r="I8" s="10"/>
      <c r="J8" s="10"/>
      <c r="K8" s="151"/>
      <c r="L8" s="10"/>
      <c r="M8" s="10"/>
      <c r="N8" s="10"/>
      <c r="O8" s="10"/>
      <c r="P8" s="10"/>
      <c r="Q8" s="62"/>
    </row>
    <row r="9" spans="2:17" ht="17" thickBot="1">
      <c r="B9" s="69"/>
      <c r="C9" s="30" t="s">
        <v>33</v>
      </c>
      <c r="D9" s="26"/>
      <c r="E9" s="26"/>
      <c r="F9" s="148" t="s">
        <v>54</v>
      </c>
      <c r="G9" s="76">
        <f>I9</f>
        <v>120</v>
      </c>
      <c r="H9" s="10"/>
      <c r="I9" s="76">
        <f>Notes!D21</f>
        <v>120</v>
      </c>
      <c r="J9" s="10"/>
      <c r="K9" s="10"/>
      <c r="L9" s="10"/>
      <c r="M9" s="10"/>
      <c r="N9" s="10"/>
      <c r="O9" s="10"/>
      <c r="P9" s="10"/>
      <c r="Q9" s="62"/>
    </row>
    <row r="10" spans="2:17" ht="17" thickBot="1">
      <c r="B10" s="69"/>
      <c r="C10" s="30" t="s">
        <v>34</v>
      </c>
      <c r="D10" s="72"/>
      <c r="E10" s="72"/>
      <c r="F10" s="73" t="s">
        <v>54</v>
      </c>
      <c r="G10" s="76">
        <f>I10</f>
        <v>109.56521739130434</v>
      </c>
      <c r="H10" s="75"/>
      <c r="I10" s="76">
        <f>Notes!D72</f>
        <v>109.56521739130434</v>
      </c>
      <c r="J10" s="71"/>
      <c r="K10" s="71"/>
      <c r="L10" s="71"/>
      <c r="M10" s="71"/>
      <c r="N10" s="71"/>
      <c r="Q10" s="62"/>
    </row>
    <row r="11" spans="2:17">
      <c r="B11" s="69"/>
      <c r="C11" s="79"/>
      <c r="D11" s="79"/>
      <c r="E11" s="79"/>
      <c r="G11" s="77"/>
      <c r="H11" s="77"/>
      <c r="I11" s="77"/>
      <c r="J11" s="77"/>
      <c r="K11" s="77"/>
      <c r="L11" s="77"/>
      <c r="M11" s="77"/>
      <c r="N11" s="77"/>
      <c r="Q11" s="62"/>
    </row>
    <row r="12" spans="2:17" ht="17" thickBot="1">
      <c r="B12" s="69"/>
      <c r="C12" s="26" t="s">
        <v>7</v>
      </c>
      <c r="D12" s="26"/>
      <c r="E12" s="26"/>
      <c r="F12" s="26"/>
      <c r="G12" s="11"/>
      <c r="H12" s="11"/>
      <c r="I12" s="12"/>
      <c r="J12" s="12"/>
      <c r="K12" s="12"/>
      <c r="L12" s="12"/>
      <c r="M12" s="12"/>
      <c r="N12" s="12"/>
      <c r="Q12" s="27"/>
    </row>
    <row r="13" spans="2:17" ht="17" thickBot="1">
      <c r="B13" s="69"/>
      <c r="C13" s="80" t="s">
        <v>1</v>
      </c>
      <c r="D13" s="80"/>
      <c r="E13" s="80"/>
      <c r="F13" s="73" t="s">
        <v>2</v>
      </c>
      <c r="G13" s="81">
        <f>ROUND(2.5,1)</f>
        <v>2.5</v>
      </c>
      <c r="H13" s="77"/>
      <c r="I13" s="78"/>
      <c r="J13" s="78"/>
      <c r="K13" s="78"/>
      <c r="L13" s="78"/>
      <c r="M13" s="74">
        <f>Notes!D55/12</f>
        <v>2.5</v>
      </c>
      <c r="N13" s="78"/>
      <c r="O13" s="78"/>
      <c r="P13" s="71"/>
      <c r="Q13" s="27"/>
    </row>
    <row r="14" spans="2:17" ht="17" thickBot="1">
      <c r="B14" s="69"/>
      <c r="C14" s="83" t="s">
        <v>5</v>
      </c>
      <c r="D14" s="83"/>
      <c r="E14" s="83"/>
      <c r="F14" s="73" t="s">
        <v>2</v>
      </c>
      <c r="G14" s="84">
        <f>ROUND(30,0)</f>
        <v>30</v>
      </c>
      <c r="H14" s="77"/>
      <c r="I14" s="78"/>
      <c r="J14" s="78"/>
      <c r="K14" s="78"/>
      <c r="L14" s="78"/>
      <c r="M14" s="76">
        <f>Notes!D56</f>
        <v>30</v>
      </c>
      <c r="N14" s="78"/>
      <c r="O14" s="71"/>
      <c r="P14" s="71"/>
      <c r="Q14" s="62"/>
    </row>
    <row r="15" spans="2:17">
      <c r="B15" s="69"/>
      <c r="C15" s="26"/>
      <c r="D15" s="26"/>
      <c r="E15" s="26"/>
      <c r="F15" s="26"/>
      <c r="G15" s="12"/>
      <c r="H15" s="12"/>
      <c r="I15" s="78"/>
      <c r="J15" s="78"/>
      <c r="K15" s="78"/>
      <c r="L15" s="78"/>
      <c r="M15" s="78"/>
      <c r="N15" s="78"/>
      <c r="Q15" s="62"/>
    </row>
    <row r="16" spans="2:17" ht="17" thickBot="1">
      <c r="B16" s="69"/>
      <c r="C16" s="13" t="s">
        <v>81</v>
      </c>
      <c r="D16" s="13"/>
      <c r="E16" s="13"/>
      <c r="F16" s="13"/>
      <c r="G16" s="12"/>
      <c r="H16" s="12"/>
      <c r="I16" s="12"/>
      <c r="J16" s="12"/>
      <c r="K16" s="12"/>
      <c r="L16" s="12"/>
      <c r="M16" s="12"/>
      <c r="N16" s="12"/>
      <c r="Q16" s="62"/>
    </row>
    <row r="17" spans="2:17" ht="17" thickBot="1">
      <c r="B17" s="69"/>
      <c r="C17" s="118" t="s">
        <v>82</v>
      </c>
      <c r="D17" s="13"/>
      <c r="E17" s="13"/>
      <c r="F17" s="118" t="s">
        <v>29</v>
      </c>
      <c r="G17" s="81">
        <f>ROUND(G18*G10*1000,2)</f>
        <v>115043478.26000001</v>
      </c>
      <c r="H17" s="12"/>
      <c r="I17" s="77"/>
      <c r="J17" s="77"/>
      <c r="K17" s="77"/>
      <c r="L17" s="77"/>
      <c r="M17" s="77"/>
      <c r="N17" s="77"/>
      <c r="Q17" s="62"/>
    </row>
    <row r="18" spans="2:17" ht="17" thickBot="1">
      <c r="B18" s="69"/>
      <c r="C18" s="85" t="s">
        <v>8</v>
      </c>
      <c r="D18" s="85"/>
      <c r="E18" s="85"/>
      <c r="F18" s="119" t="s">
        <v>79</v>
      </c>
      <c r="G18" s="81">
        <v>1050</v>
      </c>
      <c r="H18" s="77"/>
      <c r="I18" s="89">
        <f>Notes!$D$22</f>
        <v>1050</v>
      </c>
      <c r="J18" s="77"/>
      <c r="K18" s="89">
        <f>Notes!D80</f>
        <v>1000</v>
      </c>
      <c r="L18" s="77"/>
      <c r="M18" s="77"/>
      <c r="N18" s="77"/>
      <c r="Q18" s="63" t="s">
        <v>114</v>
      </c>
    </row>
    <row r="19" spans="2:17" ht="17" thickBot="1">
      <c r="B19" s="69"/>
      <c r="C19" s="127" t="s">
        <v>83</v>
      </c>
      <c r="D19" s="26"/>
      <c r="E19" s="26"/>
      <c r="F19" s="91" t="s">
        <v>29</v>
      </c>
      <c r="G19" s="92">
        <f>G20+G22</f>
        <v>2574802.17</v>
      </c>
      <c r="H19" s="12"/>
      <c r="I19" s="89">
        <f>Notes!$D$42</f>
        <v>2520000</v>
      </c>
      <c r="J19" s="77"/>
      <c r="K19" s="77"/>
      <c r="L19" s="77"/>
      <c r="M19" s="77"/>
      <c r="N19" s="77"/>
      <c r="Q19" s="63"/>
    </row>
    <row r="20" spans="2:17" ht="17" thickBot="1">
      <c r="B20" s="69"/>
      <c r="C20" s="127" t="s">
        <v>84</v>
      </c>
      <c r="D20" s="26"/>
      <c r="E20" s="26"/>
      <c r="F20" s="91" t="s">
        <v>29</v>
      </c>
      <c r="G20" s="86">
        <f>ROUND(G21*G10*1000,2)</f>
        <v>1095652.17</v>
      </c>
      <c r="H20" s="12"/>
      <c r="I20" s="77"/>
      <c r="J20" s="77"/>
      <c r="K20" s="77"/>
      <c r="L20" s="77"/>
      <c r="M20" s="77"/>
      <c r="N20" s="77"/>
      <c r="O20" s="82"/>
      <c r="P20" s="77"/>
      <c r="Q20" s="63" t="s">
        <v>98</v>
      </c>
    </row>
    <row r="21" spans="2:17" ht="17" thickBot="1">
      <c r="B21" s="69"/>
      <c r="C21" s="118" t="s">
        <v>85</v>
      </c>
      <c r="D21" s="26"/>
      <c r="E21" s="26"/>
      <c r="F21" s="120" t="s">
        <v>80</v>
      </c>
      <c r="G21" s="131">
        <v>10</v>
      </c>
      <c r="H21" s="12"/>
      <c r="I21" s="77"/>
      <c r="J21" s="77"/>
      <c r="K21" s="77"/>
      <c r="L21" s="77"/>
      <c r="M21" s="77"/>
      <c r="N21" s="77"/>
      <c r="O21" s="82"/>
      <c r="P21" s="77"/>
      <c r="Q21" s="27" t="s">
        <v>99</v>
      </c>
    </row>
    <row r="22" spans="2:17" ht="17" thickBot="1">
      <c r="B22" s="69"/>
      <c r="C22" s="118" t="s">
        <v>86</v>
      </c>
      <c r="D22" s="26"/>
      <c r="E22" s="26"/>
      <c r="F22" s="91" t="s">
        <v>29</v>
      </c>
      <c r="G22" s="86">
        <f>G23*G25</f>
        <v>1479150</v>
      </c>
      <c r="H22" s="12"/>
      <c r="I22" s="77"/>
      <c r="J22" s="77"/>
      <c r="K22" s="77"/>
      <c r="L22" s="77"/>
      <c r="M22" s="77"/>
      <c r="N22" s="77"/>
      <c r="O22" s="82"/>
      <c r="P22" s="77"/>
      <c r="Q22" s="63" t="s">
        <v>110</v>
      </c>
    </row>
    <row r="23" spans="2:17" ht="17" thickBot="1">
      <c r="B23" s="69"/>
      <c r="C23" s="127" t="s">
        <v>86</v>
      </c>
      <c r="D23" s="88"/>
      <c r="E23" s="88"/>
      <c r="F23" s="73" t="s">
        <v>44</v>
      </c>
      <c r="G23" s="81">
        <f>ROUND(G24*G26/G25,2)</f>
        <v>328.7</v>
      </c>
      <c r="H23" s="77"/>
      <c r="I23" s="77"/>
      <c r="J23" s="77"/>
      <c r="K23" s="77"/>
      <c r="L23" s="77"/>
      <c r="M23" s="77"/>
      <c r="N23" s="77"/>
      <c r="O23" s="82"/>
      <c r="P23" s="77"/>
      <c r="Q23" s="63" t="s">
        <v>111</v>
      </c>
    </row>
    <row r="24" spans="2:17" ht="17" thickBot="1">
      <c r="B24" s="69"/>
      <c r="C24" s="118" t="s">
        <v>86</v>
      </c>
      <c r="D24" s="87"/>
      <c r="E24" s="87"/>
      <c r="F24" s="119" t="s">
        <v>78</v>
      </c>
      <c r="G24" s="89">
        <v>3</v>
      </c>
      <c r="H24" s="77"/>
      <c r="I24" s="89">
        <f>Notes!D43</f>
        <v>3.5</v>
      </c>
      <c r="J24" s="77"/>
      <c r="K24" s="89">
        <f>Notes!D81</f>
        <v>3</v>
      </c>
      <c r="L24" s="77"/>
      <c r="M24" s="77"/>
      <c r="N24" s="77"/>
      <c r="O24" s="77"/>
      <c r="P24" s="77"/>
      <c r="Q24" s="63" t="s">
        <v>112</v>
      </c>
    </row>
    <row r="25" spans="2:17" ht="17" thickBot="1">
      <c r="B25" s="69"/>
      <c r="C25" s="124" t="s">
        <v>87</v>
      </c>
      <c r="D25" s="62"/>
      <c r="E25" s="62"/>
      <c r="F25" s="62" t="s">
        <v>51</v>
      </c>
      <c r="G25" s="90">
        <v>4500</v>
      </c>
      <c r="Q25" s="144" t="s">
        <v>134</v>
      </c>
    </row>
    <row r="26" spans="2:17" ht="17" thickBot="1">
      <c r="B26" s="69"/>
      <c r="C26" s="128" t="s">
        <v>94</v>
      </c>
      <c r="D26" s="62"/>
      <c r="E26" s="62"/>
      <c r="F26" s="124" t="s">
        <v>88</v>
      </c>
      <c r="G26" s="90">
        <f>G25*G10</f>
        <v>493043.47826086957</v>
      </c>
      <c r="Q26" s="130" t="s">
        <v>113</v>
      </c>
    </row>
    <row r="27" spans="2:17">
      <c r="B27" s="69"/>
      <c r="C27" s="128"/>
      <c r="D27" s="62"/>
      <c r="E27" s="62"/>
      <c r="F27" s="124"/>
      <c r="G27" s="140"/>
      <c r="Q27" s="142" t="s">
        <v>129</v>
      </c>
    </row>
    <row r="28" spans="2:17">
      <c r="B28" s="69"/>
      <c r="C28" s="128"/>
      <c r="D28" s="62"/>
      <c r="E28" s="62"/>
      <c r="F28" s="124"/>
      <c r="G28" s="140"/>
      <c r="Q28" s="142" t="s">
        <v>128</v>
      </c>
    </row>
  </sheetData>
  <hyperlinks>
    <hyperlink ref="Q21" r:id="rId1"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H22" sqref="H22"/>
    </sheetView>
  </sheetViews>
  <sheetFormatPr baseColWidth="10" defaultColWidth="33.1640625" defaultRowHeight="16"/>
  <cols>
    <col min="1" max="1" width="3.33203125" style="41" customWidth="1"/>
    <col min="2" max="2" width="3.5" style="41" customWidth="1"/>
    <col min="3" max="3" width="28.6640625" style="41" customWidth="1"/>
    <col min="4" max="4" width="3.1640625" style="41" customWidth="1"/>
    <col min="5" max="5" width="16.1640625" style="41" customWidth="1"/>
    <col min="6" max="6" width="10.33203125" style="41" customWidth="1"/>
    <col min="7" max="9" width="12.1640625" style="41" customWidth="1"/>
    <col min="10" max="10" width="32" style="42" customWidth="1"/>
    <col min="11" max="11" width="130.33203125" style="41" customWidth="1"/>
    <col min="12" max="16384" width="33.1640625" style="41"/>
  </cols>
  <sheetData>
    <row r="1" spans="2:11" ht="17" thickBot="1"/>
    <row r="2" spans="2:11">
      <c r="B2" s="43"/>
      <c r="C2" s="44"/>
      <c r="D2" s="44"/>
      <c r="E2" s="44"/>
      <c r="F2" s="44"/>
      <c r="G2" s="44"/>
      <c r="H2" s="44"/>
      <c r="I2" s="44"/>
      <c r="J2" s="45"/>
      <c r="K2" s="44"/>
    </row>
    <row r="3" spans="2:11">
      <c r="B3" s="46"/>
      <c r="C3" s="47" t="s">
        <v>20</v>
      </c>
      <c r="D3" s="47"/>
      <c r="E3" s="47"/>
      <c r="F3" s="47"/>
      <c r="G3" s="47"/>
      <c r="H3" s="47"/>
      <c r="I3" s="47"/>
      <c r="J3" s="48"/>
    </row>
    <row r="4" spans="2:11">
      <c r="B4" s="46"/>
    </row>
    <row r="5" spans="2:11">
      <c r="B5" s="49"/>
      <c r="C5" s="50" t="s">
        <v>26</v>
      </c>
      <c r="D5" s="50"/>
      <c r="E5" s="50" t="s">
        <v>0</v>
      </c>
      <c r="F5" s="50" t="s">
        <v>17</v>
      </c>
      <c r="G5" s="50" t="s">
        <v>27</v>
      </c>
      <c r="H5" s="50" t="s">
        <v>115</v>
      </c>
      <c r="I5" s="50" t="s">
        <v>52</v>
      </c>
      <c r="J5" s="51" t="s">
        <v>127</v>
      </c>
      <c r="K5" s="50" t="s">
        <v>14</v>
      </c>
    </row>
    <row r="6" spans="2:11">
      <c r="B6" s="46"/>
      <c r="C6" s="47"/>
      <c r="D6" s="47"/>
      <c r="E6" s="47"/>
      <c r="F6" s="47"/>
      <c r="G6" s="47"/>
      <c r="H6" s="47"/>
      <c r="I6" s="47"/>
      <c r="J6" s="48"/>
      <c r="K6" s="47"/>
    </row>
    <row r="7" spans="2:11" ht="34">
      <c r="B7" s="46"/>
      <c r="C7" s="52"/>
      <c r="D7" s="57"/>
      <c r="E7" s="52" t="s">
        <v>93</v>
      </c>
      <c r="F7" s="54" t="s">
        <v>9</v>
      </c>
      <c r="G7" s="55" t="s">
        <v>90</v>
      </c>
      <c r="H7" s="55" t="s">
        <v>90</v>
      </c>
      <c r="I7" s="55"/>
      <c r="J7" s="55" t="s">
        <v>131</v>
      </c>
      <c r="K7" s="52"/>
    </row>
    <row r="8" spans="2:11">
      <c r="B8" s="46"/>
      <c r="C8" s="57" t="s">
        <v>102</v>
      </c>
      <c r="D8" s="57"/>
      <c r="E8" s="52"/>
      <c r="F8" s="54"/>
      <c r="G8" s="55"/>
      <c r="H8" s="55"/>
      <c r="I8" s="55"/>
      <c r="J8" s="55"/>
      <c r="K8" s="52"/>
    </row>
    <row r="9" spans="2:11">
      <c r="B9" s="46"/>
      <c r="C9" s="52" t="s">
        <v>58</v>
      </c>
      <c r="D9" s="57"/>
      <c r="E9" s="52"/>
      <c r="F9" s="54"/>
      <c r="G9" s="55"/>
      <c r="H9" s="55"/>
      <c r="I9" s="55"/>
      <c r="J9" s="55"/>
      <c r="K9" s="52"/>
    </row>
    <row r="10" spans="2:11">
      <c r="B10" s="46"/>
      <c r="C10" s="52"/>
      <c r="D10" s="57"/>
      <c r="E10" s="52"/>
      <c r="F10" s="54"/>
      <c r="G10" s="55"/>
      <c r="H10" s="55"/>
      <c r="I10" s="55"/>
      <c r="J10" s="55"/>
      <c r="K10" s="52"/>
    </row>
    <row r="11" spans="2:11">
      <c r="B11" s="46"/>
      <c r="C11" s="52"/>
      <c r="D11" s="52"/>
      <c r="E11" s="52" t="s">
        <v>96</v>
      </c>
      <c r="F11" s="41" t="s">
        <v>55</v>
      </c>
      <c r="G11" s="60">
        <v>2010</v>
      </c>
      <c r="H11" s="60">
        <v>2009</v>
      </c>
      <c r="J11" s="42" t="s">
        <v>132</v>
      </c>
      <c r="K11" s="56" t="s">
        <v>97</v>
      </c>
    </row>
    <row r="12" spans="2:11">
      <c r="B12" s="46"/>
      <c r="C12" s="53" t="s">
        <v>1</v>
      </c>
      <c r="D12" s="52"/>
      <c r="E12" s="52"/>
      <c r="G12" s="60"/>
      <c r="H12" s="60"/>
      <c r="K12" s="56"/>
    </row>
    <row r="13" spans="2:11">
      <c r="B13" s="46"/>
      <c r="C13" s="52" t="s">
        <v>57</v>
      </c>
      <c r="D13" s="52"/>
      <c r="E13" s="52"/>
      <c r="G13" s="60"/>
      <c r="H13" s="60"/>
      <c r="K13" s="56"/>
    </row>
    <row r="14" spans="2:11">
      <c r="B14" s="46"/>
      <c r="C14" s="52"/>
      <c r="D14" s="52"/>
      <c r="E14" s="52"/>
      <c r="G14" s="60"/>
      <c r="H14" s="60"/>
      <c r="K14" s="56"/>
    </row>
    <row r="15" spans="2:11">
      <c r="B15" s="46"/>
      <c r="C15" s="52"/>
      <c r="D15" s="52"/>
      <c r="E15" s="52" t="s">
        <v>120</v>
      </c>
      <c r="F15" s="41" t="s">
        <v>55</v>
      </c>
      <c r="G15" s="60">
        <v>2014</v>
      </c>
      <c r="H15" s="60">
        <v>2014</v>
      </c>
      <c r="J15" s="42" t="s">
        <v>133</v>
      </c>
      <c r="K15" s="56" t="s">
        <v>124</v>
      </c>
    </row>
    <row r="16" spans="2:11">
      <c r="B16" s="46"/>
      <c r="C16" s="57" t="s">
        <v>123</v>
      </c>
      <c r="D16" s="52"/>
      <c r="E16" s="52"/>
      <c r="G16" s="60"/>
      <c r="H16" s="60"/>
      <c r="K16" s="56"/>
    </row>
    <row r="17" spans="2:11">
      <c r="B17" s="46"/>
      <c r="C17" s="57" t="s">
        <v>49</v>
      </c>
      <c r="D17" s="52"/>
      <c r="E17" s="52"/>
      <c r="G17" s="60"/>
      <c r="H17" s="60"/>
      <c r="K17" s="56"/>
    </row>
    <row r="18" spans="2:11">
      <c r="B18" s="46"/>
      <c r="C18" s="52"/>
      <c r="D18" s="52"/>
      <c r="F18" s="52"/>
      <c r="G18" s="61"/>
      <c r="H18" s="61"/>
      <c r="I18" s="52"/>
      <c r="J18" s="58"/>
      <c r="K18" s="56"/>
    </row>
    <row r="19" spans="2:11">
      <c r="B19" s="46"/>
      <c r="C19" s="52"/>
      <c r="D19" s="52"/>
      <c r="E19" s="41" t="s">
        <v>91</v>
      </c>
      <c r="F19" s="52"/>
      <c r="G19" s="61">
        <v>2013</v>
      </c>
      <c r="H19" s="61"/>
      <c r="I19" s="52"/>
      <c r="J19" s="58"/>
      <c r="K19" s="56" t="s">
        <v>92</v>
      </c>
    </row>
    <row r="20" spans="2:11">
      <c r="B20" s="46"/>
      <c r="C20" s="52" t="s">
        <v>85</v>
      </c>
      <c r="D20" s="52"/>
      <c r="F20" s="52"/>
      <c r="G20" s="61"/>
      <c r="H20" s="61"/>
      <c r="I20" s="52"/>
      <c r="J20" s="58"/>
      <c r="K20" s="56"/>
    </row>
    <row r="21" spans="2:11">
      <c r="B21" s="46"/>
      <c r="C21" s="57" t="s">
        <v>49</v>
      </c>
      <c r="D21" s="52"/>
      <c r="F21" s="52"/>
      <c r="G21" s="61"/>
      <c r="H21" s="61"/>
      <c r="I21" s="52"/>
      <c r="J21" s="58"/>
      <c r="K21" s="56"/>
    </row>
    <row r="22" spans="2:11">
      <c r="B22" s="46"/>
      <c r="C22" s="52"/>
      <c r="D22" s="52"/>
      <c r="F22" s="52"/>
      <c r="G22" s="61"/>
      <c r="H22" s="61"/>
      <c r="I22" s="52"/>
      <c r="J22" s="58"/>
      <c r="K22" s="52"/>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93"/>
  <sheetViews>
    <sheetView workbookViewId="0">
      <selection activeCell="D72" sqref="D72"/>
    </sheetView>
  </sheetViews>
  <sheetFormatPr baseColWidth="10" defaultColWidth="10.6640625" defaultRowHeight="16"/>
  <cols>
    <col min="1" max="1" width="4.83203125" style="129" customWidth="1"/>
    <col min="2" max="2" width="4" style="129" customWidth="1"/>
    <col min="3" max="3" width="25.83203125" style="129" customWidth="1"/>
    <col min="4" max="16384" width="10.6640625" style="129"/>
  </cols>
  <sheetData>
    <row r="1" spans="2:15" ht="17" thickBot="1"/>
    <row r="2" spans="2:15">
      <c r="B2" s="134"/>
      <c r="C2" s="135"/>
      <c r="D2" s="135"/>
      <c r="E2" s="135"/>
      <c r="F2" s="135"/>
      <c r="G2" s="135"/>
      <c r="H2" s="135"/>
      <c r="I2" s="135"/>
      <c r="J2" s="135"/>
      <c r="K2" s="135"/>
      <c r="L2" s="135"/>
      <c r="M2" s="135"/>
      <c r="N2" s="135"/>
      <c r="O2" s="136"/>
    </row>
    <row r="3" spans="2:15" s="14" customFormat="1">
      <c r="B3" s="109"/>
      <c r="C3" s="15" t="s">
        <v>0</v>
      </c>
      <c r="D3" s="15" t="s">
        <v>103</v>
      </c>
      <c r="E3" s="15"/>
      <c r="F3" s="15"/>
      <c r="G3" s="15"/>
      <c r="H3" s="15"/>
      <c r="I3" s="15"/>
      <c r="J3" s="15"/>
      <c r="K3" s="15"/>
      <c r="L3" s="15"/>
      <c r="M3" s="15"/>
      <c r="N3" s="15"/>
      <c r="O3" s="139"/>
    </row>
    <row r="4" spans="2:15">
      <c r="B4" s="137"/>
      <c r="O4" s="138"/>
    </row>
    <row r="5" spans="2:15">
      <c r="B5" s="137"/>
      <c r="C5" s="129" t="s">
        <v>93</v>
      </c>
      <c r="O5" s="138"/>
    </row>
    <row r="6" spans="2:15">
      <c r="B6" s="137"/>
      <c r="C6" s="129" t="s">
        <v>105</v>
      </c>
      <c r="O6" s="138"/>
    </row>
    <row r="7" spans="2:15">
      <c r="B7" s="137"/>
      <c r="O7" s="138"/>
    </row>
    <row r="8" spans="2:15">
      <c r="B8" s="137"/>
      <c r="O8" s="138"/>
    </row>
    <row r="9" spans="2:15">
      <c r="B9" s="137"/>
      <c r="O9" s="138"/>
    </row>
    <row r="10" spans="2:15">
      <c r="B10" s="137"/>
      <c r="O10" s="138"/>
    </row>
    <row r="11" spans="2:15">
      <c r="B11" s="137"/>
      <c r="O11" s="138"/>
    </row>
    <row r="12" spans="2:15">
      <c r="B12" s="137"/>
      <c r="O12" s="138"/>
    </row>
    <row r="13" spans="2:15">
      <c r="B13" s="137"/>
      <c r="O13" s="138"/>
    </row>
    <row r="14" spans="2:15">
      <c r="B14" s="137"/>
      <c r="O14" s="138"/>
    </row>
    <row r="15" spans="2:15">
      <c r="B15" s="137"/>
      <c r="O15" s="138"/>
    </row>
    <row r="16" spans="2:15">
      <c r="B16" s="137"/>
      <c r="O16" s="138"/>
    </row>
    <row r="17" spans="2:15">
      <c r="B17" s="137"/>
      <c r="O17" s="138"/>
    </row>
    <row r="18" spans="2:15">
      <c r="B18" s="137"/>
      <c r="O18" s="138"/>
    </row>
    <row r="19" spans="2:15">
      <c r="B19" s="137"/>
      <c r="O19" s="138"/>
    </row>
    <row r="20" spans="2:15" ht="17" customHeight="1">
      <c r="B20" s="137"/>
      <c r="C20" s="30" t="s">
        <v>33</v>
      </c>
      <c r="D20" s="129">
        <v>120000</v>
      </c>
      <c r="E20" s="129" t="s">
        <v>104</v>
      </c>
      <c r="O20" s="138"/>
    </row>
    <row r="21" spans="2:15" ht="17" customHeight="1">
      <c r="B21" s="137"/>
      <c r="D21" s="129">
        <f>D20/1000</f>
        <v>120</v>
      </c>
      <c r="E21" s="146" t="s">
        <v>54</v>
      </c>
      <c r="O21" s="138"/>
    </row>
    <row r="22" spans="2:15">
      <c r="B22" s="137"/>
      <c r="D22" s="129">
        <v>1050</v>
      </c>
      <c r="E22" s="129" t="s">
        <v>107</v>
      </c>
      <c r="O22" s="138"/>
    </row>
    <row r="23" spans="2:15">
      <c r="B23" s="137"/>
      <c r="O23" s="138"/>
    </row>
    <row r="24" spans="2:15">
      <c r="B24" s="137"/>
      <c r="O24" s="138"/>
    </row>
    <row r="25" spans="2:15">
      <c r="B25" s="137"/>
      <c r="O25" s="138"/>
    </row>
    <row r="26" spans="2:15">
      <c r="B26" s="137"/>
      <c r="C26" s="129" t="s">
        <v>106</v>
      </c>
      <c r="O26" s="138"/>
    </row>
    <row r="27" spans="2:15">
      <c r="B27" s="137"/>
      <c r="O27" s="138"/>
    </row>
    <row r="28" spans="2:15">
      <c r="B28" s="137"/>
      <c r="O28" s="138"/>
    </row>
    <row r="29" spans="2:15">
      <c r="B29" s="137"/>
      <c r="O29" s="138"/>
    </row>
    <row r="30" spans="2:15">
      <c r="B30" s="137"/>
      <c r="O30" s="138"/>
    </row>
    <row r="31" spans="2:15">
      <c r="B31" s="137"/>
      <c r="O31" s="138"/>
    </row>
    <row r="32" spans="2:15">
      <c r="B32" s="137"/>
      <c r="O32" s="138"/>
    </row>
    <row r="33" spans="2:15">
      <c r="B33" s="137"/>
      <c r="O33" s="138"/>
    </row>
    <row r="34" spans="2:15">
      <c r="B34" s="137"/>
      <c r="O34" s="138"/>
    </row>
    <row r="35" spans="2:15">
      <c r="B35" s="137"/>
      <c r="O35" s="138"/>
    </row>
    <row r="36" spans="2:15">
      <c r="B36" s="137"/>
      <c r="O36" s="138"/>
    </row>
    <row r="37" spans="2:15">
      <c r="B37" s="137"/>
      <c r="O37" s="138"/>
    </row>
    <row r="38" spans="2:15">
      <c r="B38" s="137"/>
      <c r="O38" s="138"/>
    </row>
    <row r="39" spans="2:15">
      <c r="B39" s="137"/>
      <c r="O39" s="138"/>
    </row>
    <row r="40" spans="2:15">
      <c r="B40" s="137"/>
      <c r="O40" s="138"/>
    </row>
    <row r="41" spans="2:15">
      <c r="B41" s="137"/>
      <c r="O41" s="138"/>
    </row>
    <row r="42" spans="2:15">
      <c r="B42" s="137"/>
      <c r="D42" s="129">
        <v>2520000</v>
      </c>
      <c r="E42" s="129" t="s">
        <v>109</v>
      </c>
      <c r="O42" s="138"/>
    </row>
    <row r="43" spans="2:15">
      <c r="B43" s="137"/>
      <c r="C43" s="143" t="s">
        <v>130</v>
      </c>
      <c r="D43" s="129">
        <v>3.5</v>
      </c>
      <c r="E43" s="143" t="s">
        <v>122</v>
      </c>
      <c r="O43" s="138"/>
    </row>
    <row r="44" spans="2:15">
      <c r="B44" s="137"/>
      <c r="O44" s="138"/>
    </row>
    <row r="45" spans="2:15">
      <c r="B45" s="137"/>
      <c r="O45" s="138"/>
    </row>
    <row r="46" spans="2:15">
      <c r="B46" s="137"/>
      <c r="O46" s="138"/>
    </row>
    <row r="47" spans="2:15">
      <c r="B47" s="137"/>
      <c r="O47" s="138"/>
    </row>
    <row r="48" spans="2:15">
      <c r="B48" s="137"/>
      <c r="C48" s="129" t="s">
        <v>96</v>
      </c>
      <c r="O48" s="138"/>
    </row>
    <row r="49" spans="2:15">
      <c r="B49" s="137"/>
      <c r="C49" s="129" t="s">
        <v>116</v>
      </c>
      <c r="O49" s="138"/>
    </row>
    <row r="50" spans="2:15">
      <c r="B50" s="137"/>
      <c r="O50" s="138"/>
    </row>
    <row r="51" spans="2:15">
      <c r="B51" s="137"/>
      <c r="O51" s="138"/>
    </row>
    <row r="52" spans="2:15">
      <c r="B52" s="137"/>
      <c r="O52" s="138"/>
    </row>
    <row r="53" spans="2:15">
      <c r="B53" s="137"/>
      <c r="O53" s="138"/>
    </row>
    <row r="54" spans="2:15">
      <c r="B54" s="137"/>
      <c r="O54" s="138"/>
    </row>
    <row r="55" spans="2:15">
      <c r="B55" s="137"/>
      <c r="D55" s="129">
        <v>30</v>
      </c>
      <c r="E55" s="129" t="s">
        <v>118</v>
      </c>
      <c r="O55" s="138"/>
    </row>
    <row r="56" spans="2:15">
      <c r="B56" s="137"/>
      <c r="D56" s="129">
        <v>30</v>
      </c>
      <c r="E56" s="129" t="s">
        <v>117</v>
      </c>
      <c r="O56" s="138"/>
    </row>
    <row r="57" spans="2:15">
      <c r="B57" s="137"/>
      <c r="O57" s="138"/>
    </row>
    <row r="58" spans="2:15">
      <c r="B58" s="137"/>
      <c r="O58" s="138"/>
    </row>
    <row r="59" spans="2:15">
      <c r="B59" s="137"/>
      <c r="O59" s="138"/>
    </row>
    <row r="60" spans="2:15">
      <c r="B60" s="137"/>
      <c r="O60" s="138"/>
    </row>
    <row r="61" spans="2:15">
      <c r="B61" s="137"/>
      <c r="O61" s="138"/>
    </row>
    <row r="62" spans="2:15">
      <c r="B62" s="137"/>
      <c r="O62" s="138"/>
    </row>
    <row r="63" spans="2:15">
      <c r="B63" s="137"/>
      <c r="O63" s="138"/>
    </row>
    <row r="64" spans="2:15">
      <c r="B64" s="137"/>
      <c r="C64" s="141" t="s">
        <v>120</v>
      </c>
      <c r="O64" s="138"/>
    </row>
    <row r="65" spans="2:15">
      <c r="B65" s="137"/>
      <c r="C65" s="141" t="s">
        <v>121</v>
      </c>
      <c r="O65" s="138"/>
    </row>
    <row r="66" spans="2:15">
      <c r="B66" s="137"/>
      <c r="O66" s="138"/>
    </row>
    <row r="67" spans="2:15">
      <c r="B67" s="137"/>
      <c r="O67" s="138"/>
    </row>
    <row r="68" spans="2:15">
      <c r="B68" s="137"/>
      <c r="C68" s="146" t="s">
        <v>137</v>
      </c>
      <c r="O68" s="138"/>
    </row>
    <row r="69" spans="2:15">
      <c r="B69" s="137"/>
      <c r="C69" s="129" t="s">
        <v>89</v>
      </c>
      <c r="D69" s="129">
        <v>0.46</v>
      </c>
      <c r="O69" s="138"/>
    </row>
    <row r="70" spans="2:15">
      <c r="B70" s="137"/>
      <c r="C70" s="129" t="s">
        <v>53</v>
      </c>
      <c r="D70" s="129">
        <v>0.42</v>
      </c>
      <c r="O70" s="138"/>
    </row>
    <row r="71" spans="2:15">
      <c r="B71" s="137"/>
      <c r="O71" s="138"/>
    </row>
    <row r="72" spans="2:15">
      <c r="B72" s="137"/>
      <c r="C72" s="146" t="s">
        <v>34</v>
      </c>
      <c r="D72" s="129">
        <f>(D21/D69)*D70</f>
        <v>109.56521739130434</v>
      </c>
      <c r="E72" s="146" t="s">
        <v>54</v>
      </c>
      <c r="O72" s="138"/>
    </row>
    <row r="73" spans="2:15">
      <c r="B73" s="137"/>
      <c r="O73" s="138"/>
    </row>
    <row r="74" spans="2:15">
      <c r="B74" s="137"/>
      <c r="O74" s="138"/>
    </row>
    <row r="75" spans="2:15">
      <c r="B75" s="137"/>
      <c r="O75" s="138"/>
    </row>
    <row r="76" spans="2:15">
      <c r="B76" s="137"/>
      <c r="O76" s="138"/>
    </row>
    <row r="77" spans="2:15">
      <c r="B77" s="137"/>
      <c r="O77" s="138"/>
    </row>
    <row r="78" spans="2:15">
      <c r="B78" s="137"/>
      <c r="O78" s="138"/>
    </row>
    <row r="79" spans="2:15">
      <c r="B79" s="137"/>
      <c r="O79" s="138"/>
    </row>
    <row r="80" spans="2:15">
      <c r="B80" s="137"/>
      <c r="C80" s="141" t="s">
        <v>125</v>
      </c>
      <c r="D80" s="129">
        <v>1000</v>
      </c>
      <c r="E80" s="141" t="s">
        <v>107</v>
      </c>
      <c r="O80" s="138"/>
    </row>
    <row r="81" spans="2:15">
      <c r="B81" s="137"/>
      <c r="C81" s="141" t="s">
        <v>126</v>
      </c>
      <c r="D81" s="141">
        <v>3</v>
      </c>
      <c r="E81" s="141" t="s">
        <v>122</v>
      </c>
      <c r="O81" s="138"/>
    </row>
    <row r="82" spans="2:15">
      <c r="B82" s="137"/>
      <c r="O82" s="138"/>
    </row>
    <row r="83" spans="2:15">
      <c r="B83" s="137"/>
      <c r="O83" s="138"/>
    </row>
    <row r="84" spans="2:15">
      <c r="B84" s="137"/>
      <c r="O84" s="138"/>
    </row>
    <row r="85" spans="2:15">
      <c r="B85" s="137"/>
      <c r="O85" s="138"/>
    </row>
    <row r="86" spans="2:15">
      <c r="B86" s="137"/>
      <c r="O86" s="138"/>
    </row>
    <row r="87" spans="2:15">
      <c r="B87" s="137"/>
      <c r="O87" s="138"/>
    </row>
    <row r="88" spans="2:15">
      <c r="B88" s="137"/>
      <c r="O88" s="138"/>
    </row>
    <row r="89" spans="2:15">
      <c r="B89" s="137"/>
      <c r="O89" s="138"/>
    </row>
    <row r="90" spans="2:15">
      <c r="B90" s="137"/>
      <c r="O90" s="138"/>
    </row>
    <row r="91" spans="2:15">
      <c r="B91" s="137"/>
      <c r="O91" s="138"/>
    </row>
    <row r="92" spans="2:15">
      <c r="B92" s="137"/>
      <c r="O92" s="138"/>
    </row>
    <row r="93" spans="2:15">
      <c r="B93" s="137"/>
      <c r="O93" s="13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2023-08-17T08:30:44Z</dcterms:modified>
</cp:coreProperties>
</file>