
<file path=[Content_Types].xml><?xml version="1.0" encoding="utf-8"?>
<Types xmlns="http://schemas.openxmlformats.org/package/2006/content-types">
  <Default Extension="png" ContentType="image/png"/>
  <Default Extension="rels" ContentType="application/vnd.openxmlformats-package.relationships+xml"/>
  <Default Extension="tiff" ContentType="image/tif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811"/>
  <workbookPr showInkAnnotation="0" codeName="ThisWorkbook" autoCompressPictures="0"/>
  <mc:AlternateContent xmlns:mc="http://schemas.openxmlformats.org/markup-compatibility/2006">
    <mc:Choice Requires="x15">
      <x15ac:absPath xmlns:x15ac="http://schemas.microsoft.com/office/spreadsheetml/2010/11/ac" url="/Users/roosdekok/code/etdataset/nodes_source_analyses/energy/energy/"/>
    </mc:Choice>
  </mc:AlternateContent>
  <xr:revisionPtr revIDLastSave="0" documentId="13_ncr:1_{75737B1B-1647-A24C-9D66-8A469AEA1BED}" xr6:coauthVersionLast="47" xr6:coauthVersionMax="47" xr10:uidLastSave="{00000000-0000-0000-0000-000000000000}"/>
  <bookViews>
    <workbookView xWindow="0" yWindow="500" windowWidth="28800" windowHeight="16080" tabRatio="762" activeTab="1" xr2:uid="{00000000-000D-0000-FFFF-FFFF00000000}"/>
  </bookViews>
  <sheets>
    <sheet name="Cover sheet" sheetId="14" r:id="rId1"/>
    <sheet name="Dashboard" sheetId="12" r:id="rId2"/>
    <sheet name="Sources" sheetId="15" r:id="rId3"/>
    <sheet name="Research data" sheetId="13" r:id="rId4"/>
    <sheet name="Notes" sheetId="16"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E11" i="12" l="1"/>
  <c r="L9" i="13"/>
  <c r="G9" i="13" s="1"/>
  <c r="E10" i="12" s="1"/>
  <c r="E22" i="16"/>
  <c r="I6" i="13" s="1"/>
  <c r="G6" i="13" s="1"/>
  <c r="E24" i="16"/>
  <c r="I16" i="13" s="1"/>
  <c r="G16" i="13" s="1"/>
  <c r="E45" i="16"/>
  <c r="I17" i="13" s="1"/>
  <c r="G17" i="13" s="1"/>
  <c r="E43" i="16"/>
  <c r="I18" i="13" s="1"/>
  <c r="G18" i="13" s="1"/>
  <c r="I8" i="13"/>
  <c r="G8" i="13" s="1"/>
  <c r="I7" i="13"/>
  <c r="G7" i="13" s="1"/>
  <c r="L12" i="13"/>
  <c r="G12" i="13" s="1"/>
  <c r="E25" i="12" s="1"/>
  <c r="L13" i="13"/>
  <c r="G13" i="13" l="1"/>
  <c r="E26" i="12" s="1"/>
  <c r="E14" i="12"/>
  <c r="E19" i="12"/>
  <c r="E18" i="12"/>
</calcChain>
</file>

<file path=xl/sharedStrings.xml><?xml version="1.0" encoding="utf-8"?>
<sst xmlns="http://schemas.openxmlformats.org/spreadsheetml/2006/main" count="164" uniqueCount="119">
  <si>
    <t>Source</t>
  </si>
  <si>
    <t>Construction time</t>
  </si>
  <si>
    <t>years</t>
  </si>
  <si>
    <t>%</t>
  </si>
  <si>
    <t>-</t>
  </si>
  <si>
    <t>Technical lifetime</t>
  </si>
  <si>
    <t>Value</t>
  </si>
  <si>
    <t>Other</t>
  </si>
  <si>
    <t>Initial investment costs</t>
  </si>
  <si>
    <t>NL</t>
  </si>
  <si>
    <t>yes=1, no=0</t>
  </si>
  <si>
    <t>cost_of_installing</t>
  </si>
  <si>
    <t>Definition</t>
  </si>
  <si>
    <t>Unit</t>
  </si>
  <si>
    <t>Link</t>
  </si>
  <si>
    <t>Cover Sheet</t>
  </si>
  <si>
    <t>Document</t>
  </si>
  <si>
    <t>Country</t>
  </si>
  <si>
    <t>Organization</t>
  </si>
  <si>
    <t>Quintel Intelligence</t>
  </si>
  <si>
    <t>Definition on the sources</t>
  </si>
  <si>
    <t>Weighted average cost of capita</t>
  </si>
  <si>
    <t>Installation cost</t>
  </si>
  <si>
    <t>Technical lifetime of the plant</t>
  </si>
  <si>
    <t xml:space="preserve">Construction time of the plant </t>
  </si>
  <si>
    <t xml:space="preserve">Decmmmissioning cost </t>
  </si>
  <si>
    <t>euro/MWh</t>
  </si>
  <si>
    <t>Type</t>
  </si>
  <si>
    <t>Date published</t>
  </si>
  <si>
    <t>Attribute</t>
  </si>
  <si>
    <t>euro</t>
  </si>
  <si>
    <t>availability</t>
  </si>
  <si>
    <t>free_co2_factor</t>
  </si>
  <si>
    <t>takes_part_in_ets</t>
  </si>
  <si>
    <t>initial_investment</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</si>
  <si>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</si>
  <si>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</si>
  <si>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</si>
  <si>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</si>
  <si>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</si>
  <si>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</si>
  <si>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technical_lifetime</t>
  </si>
  <si>
    <t>wacc</t>
  </si>
  <si>
    <t>euro/FLH</t>
  </si>
  <si>
    <t>euro/year</t>
  </si>
  <si>
    <t>Investment cost with ccs</t>
  </si>
  <si>
    <t>Fixed operational and maintenance costs per year</t>
  </si>
  <si>
    <t>Variable operational and maintenance costs</t>
  </si>
  <si>
    <t>Variable operational and maintenance costs for ccs</t>
  </si>
  <si>
    <t>MW</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</si>
  <si>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</si>
  <si>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</si>
  <si>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</si>
  <si>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</si>
  <si>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</si>
  <si>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</si>
  <si>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</si>
  <si>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</si>
  <si>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</si>
  <si>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</si>
  <si>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</si>
  <si>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</si>
  <si>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</si>
  <si>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</si>
  <si>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</si>
  <si>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</si>
  <si>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Cost</t>
  </si>
  <si>
    <t xml:space="preserve">Technical </t>
  </si>
  <si>
    <t>Parameter</t>
  </si>
  <si>
    <t>Costs</t>
  </si>
  <si>
    <t xml:space="preserve">        Fixed operational and maintenance costs </t>
  </si>
  <si>
    <t xml:space="preserve">        Variable operational and maintenance costs</t>
  </si>
  <si>
    <t>2012</t>
  </si>
  <si>
    <t>Energymatters</t>
  </si>
  <si>
    <t>Comments</t>
  </si>
  <si>
    <t>Maria Tsagkaraki</t>
  </si>
  <si>
    <t>Technical</t>
  </si>
  <si>
    <t>Notes</t>
  </si>
  <si>
    <t>Subject year</t>
  </si>
  <si>
    <t>p.1</t>
  </si>
  <si>
    <t>p.5</t>
  </si>
  <si>
    <t>euro/KW/yr</t>
  </si>
  <si>
    <t>Variable O&amp;M</t>
  </si>
  <si>
    <t>Fixed O&amp;M</t>
  </si>
  <si>
    <t>ETM Library URL</t>
  </si>
  <si>
    <t>http://refman.et-model.com/publications/1937</t>
  </si>
  <si>
    <t xml:space="preserve">       Output electricity</t>
  </si>
  <si>
    <r>
      <rPr>
        <sz val="12"/>
        <color theme="1"/>
        <rFont val="Calibri"/>
        <family val="2"/>
        <scheme val="minor"/>
      </rPr>
      <t xml:space="preserve">       </t>
    </r>
    <r>
      <rPr>
        <sz val="12"/>
        <color theme="1"/>
        <rFont val="Calibri"/>
        <family val="2"/>
        <scheme val="minor"/>
      </rPr>
      <t xml:space="preserve">Output </t>
    </r>
    <r>
      <rPr>
        <sz val="12"/>
        <color theme="1"/>
        <rFont val="Calibri"/>
        <family val="2"/>
        <scheme val="minor"/>
      </rPr>
      <t>steam hot water</t>
    </r>
  </si>
  <si>
    <t>Electrical efficiency</t>
  </si>
  <si>
    <t>Heat efficiency</t>
  </si>
  <si>
    <t>IEA ETSAP</t>
  </si>
  <si>
    <t>yr</t>
  </si>
  <si>
    <r>
      <t>Initial inves</t>
    </r>
    <r>
      <rPr>
        <sz val="12"/>
        <color theme="1"/>
        <rFont val="Calibri"/>
        <family val="2"/>
        <scheme val="minor"/>
      </rPr>
      <t>t</t>
    </r>
    <r>
      <rPr>
        <sz val="12"/>
        <color theme="1"/>
        <rFont val="Calibri"/>
        <family val="2"/>
        <scheme val="minor"/>
      </rPr>
      <t>ment</t>
    </r>
  </si>
  <si>
    <t>Total O&amp;M</t>
  </si>
  <si>
    <t>$/kW/yr</t>
  </si>
  <si>
    <t>all</t>
  </si>
  <si>
    <t>http://refman.et-model.com/publications/1985</t>
  </si>
  <si>
    <t>Date retrieved</t>
  </si>
  <si>
    <r>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t>
    </r>
    <r>
      <rPr>
        <b/>
        <sz val="12"/>
        <color rgb="FF000000"/>
        <rFont val="Calibri"/>
        <family val="2"/>
      </rPr>
      <t>rake import:node NODE="nodename"</t>
    </r>
    <r>
      <rPr>
        <sz val="12"/>
        <color rgb="FF000000"/>
        <rFont val="Calibri"/>
        <family val="2"/>
      </rPr>
      <t xml:space="preserve"> the button to update the node attributes on ETSource.</t>
    </r>
  </si>
  <si>
    <t>See https://github.com/quintel/documentation/blob/master/general/cost_calculations.md#weighted-average-cost-of-capital</t>
  </si>
  <si>
    <t>typical_input_capacity</t>
  </si>
  <si>
    <t>Input capacity</t>
  </si>
  <si>
    <t>MWe</t>
  </si>
  <si>
    <t>euro/kWe</t>
  </si>
  <si>
    <t>euro/flh</t>
  </si>
  <si>
    <t xml:space="preserve">        Initial investment costs </t>
  </si>
  <si>
    <t>Electricity output capacity</t>
  </si>
  <si>
    <t>Full load hours</t>
  </si>
  <si>
    <t>Most data</t>
  </si>
  <si>
    <t>Typical input capacity</t>
  </si>
  <si>
    <t>Availability</t>
  </si>
  <si>
    <t>Availability (max)</t>
  </si>
  <si>
    <t>Energinet p.68</t>
  </si>
  <si>
    <t>Source that states that biogas engines are similar to natural gas engines</t>
  </si>
  <si>
    <t>The costs for digesting biomass into biogas are taken into account separetely by the ETM in the node energy_biogas_fermentation_wet_biomass</t>
  </si>
  <si>
    <t>Specs for biogas CHP are same as specs of energy_chp_local_engine_network_gas.</t>
  </si>
  <si>
    <t>energy_chp_local_engine_ht_network_gas</t>
  </si>
  <si>
    <t>Duplicate of</t>
  </si>
  <si>
    <t>energy_chp_local_engine_mt_network_gas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</si>
</sst>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36">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u/>
      <sz val="12"/>
      <color theme="10"/>
      <name val="Calibri"/>
      <family val="2"/>
      <scheme val="minor"/>
    </font>
    <font>
      <b/>
      <sz val="14"/>
      <color theme="1"/>
      <name val="Calibri"/>
      <family val="2"/>
      <scheme val="minor"/>
    </font>
    <font>
      <sz val="12"/>
      <name val="Calibri"/>
      <family val="2"/>
      <scheme val="minor"/>
    </font>
    <font>
      <b/>
      <sz val="12"/>
      <name val="Calibri"/>
      <family val="2"/>
      <scheme val="minor"/>
    </font>
    <font>
      <sz val="12"/>
      <color rgb="FF000000"/>
      <name val="Calibri"/>
      <family val="2"/>
    </font>
    <font>
      <i/>
      <sz val="12"/>
      <color theme="1"/>
      <name val="Calibri"/>
      <family val="2"/>
      <scheme val="minor"/>
    </font>
    <font>
      <sz val="12"/>
      <name val="Calibri"/>
      <family val="2"/>
    </font>
    <font>
      <b/>
      <sz val="12"/>
      <color rgb="FF000000"/>
      <name val="Calibri"/>
      <family val="2"/>
    </font>
    <font>
      <sz val="12"/>
      <color theme="1"/>
      <name val="Lettertype hoofdtekst"/>
      <family val="2"/>
    </font>
    <font>
      <sz val="12"/>
      <color rgb="FFFF0000"/>
      <name val="Calibri"/>
      <family val="2"/>
      <scheme val="minor"/>
    </font>
    <font>
      <b/>
      <sz val="12"/>
      <color rgb="FFFF0000"/>
      <name val="Calibri"/>
      <family val="2"/>
      <scheme val="minor"/>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s>
  <borders count="25">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s>
  <cellStyleXfs count="282">
    <xf numFmtId="0" fontId="0" fillId="0" borderId="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alignment vertical="top"/>
      <protection locked="0"/>
    </xf>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9" fontId="33" fillId="0" borderId="0" applyFont="0" applyFill="0" applyBorder="0" applyAlignment="0" applyProtection="0"/>
  </cellStyleXfs>
  <cellXfs count="169">
    <xf numFmtId="0" fontId="0" fillId="0" borderId="0" xfId="0"/>
    <xf numFmtId="0" fontId="21" fillId="3" borderId="7" xfId="0" applyFont="1" applyFill="1" applyBorder="1"/>
    <xf numFmtId="0" fontId="22" fillId="3" borderId="17" xfId="0" applyFont="1" applyFill="1" applyBorder="1"/>
    <xf numFmtId="0" fontId="21" fillId="3" borderId="13" xfId="0" applyFont="1" applyFill="1" applyBorder="1"/>
    <xf numFmtId="0" fontId="23" fillId="3" borderId="7" xfId="0" applyFont="1" applyFill="1" applyBorder="1" applyAlignment="1">
      <alignment vertical="center"/>
    </xf>
    <xf numFmtId="0" fontId="23" fillId="3" borderId="1" xfId="0" applyFont="1" applyFill="1" applyBorder="1" applyAlignment="1">
      <alignment vertical="center"/>
    </xf>
    <xf numFmtId="0" fontId="21" fillId="3" borderId="14" xfId="0" applyFont="1" applyFill="1" applyBorder="1"/>
    <xf numFmtId="0" fontId="21" fillId="3" borderId="0" xfId="0" applyFont="1" applyFill="1"/>
    <xf numFmtId="0" fontId="20" fillId="2" borderId="0" xfId="0" applyFont="1" applyFill="1" applyAlignment="1">
      <alignment vertical="center"/>
    </xf>
    <xf numFmtId="1" fontId="20" fillId="2" borderId="0" xfId="0" applyNumberFormat="1" applyFont="1" applyFill="1" applyAlignment="1">
      <alignment vertical="center"/>
    </xf>
    <xf numFmtId="1" fontId="20" fillId="2" borderId="0" xfId="0" applyNumberFormat="1" applyFont="1" applyFill="1" applyAlignment="1">
      <alignment horizontal="right" vertical="center"/>
    </xf>
    <xf numFmtId="2" fontId="20" fillId="2" borderId="0" xfId="0" applyNumberFormat="1" applyFont="1" applyFill="1" applyAlignment="1">
      <alignment horizontal="right" vertical="center"/>
    </xf>
    <xf numFmtId="0" fontId="20" fillId="0" borderId="0" xfId="0" applyFont="1" applyAlignment="1">
      <alignment horizontal="left" vertical="center"/>
    </xf>
    <xf numFmtId="0" fontId="20" fillId="2" borderId="0" xfId="0" applyFont="1" applyFill="1"/>
    <xf numFmtId="0" fontId="20" fillId="2" borderId="9" xfId="0" applyFont="1" applyFill="1" applyBorder="1"/>
    <xf numFmtId="0" fontId="20" fillId="2" borderId="4" xfId="0" applyFont="1" applyFill="1" applyBorder="1"/>
    <xf numFmtId="0" fontId="17" fillId="2" borderId="0" xfId="0" applyFont="1" applyFill="1"/>
    <xf numFmtId="0" fontId="21" fillId="0" borderId="0" xfId="0" applyFont="1"/>
    <xf numFmtId="0" fontId="20" fillId="2" borderId="6" xfId="0" applyFont="1" applyFill="1" applyBorder="1"/>
    <xf numFmtId="0" fontId="21" fillId="3" borderId="17" xfId="0" applyFont="1" applyFill="1" applyBorder="1"/>
    <xf numFmtId="0" fontId="21" fillId="3" borderId="2" xfId="0" applyFont="1" applyFill="1" applyBorder="1"/>
    <xf numFmtId="0" fontId="17" fillId="2" borderId="2" xfId="0" applyFont="1" applyFill="1" applyBorder="1"/>
    <xf numFmtId="0" fontId="24" fillId="3" borderId="0" xfId="0" applyFont="1" applyFill="1"/>
    <xf numFmtId="0" fontId="17" fillId="2" borderId="7" xfId="0" applyFont="1" applyFill="1" applyBorder="1"/>
    <xf numFmtId="0" fontId="22" fillId="3" borderId="0" xfId="0" applyFont="1" applyFill="1"/>
    <xf numFmtId="0" fontId="20" fillId="2" borderId="0" xfId="0" applyFont="1" applyFill="1" applyAlignment="1">
      <alignment horizontal="left" vertical="center"/>
    </xf>
    <xf numFmtId="0" fontId="16" fillId="2" borderId="18" xfId="0" applyFont="1" applyFill="1" applyBorder="1"/>
    <xf numFmtId="0" fontId="16" fillId="2" borderId="0" xfId="0" applyFont="1" applyFill="1"/>
    <xf numFmtId="0" fontId="16" fillId="0" borderId="0" xfId="0" applyFont="1"/>
    <xf numFmtId="0" fontId="16" fillId="2" borderId="3" xfId="0" applyFont="1" applyFill="1" applyBorder="1"/>
    <xf numFmtId="0" fontId="16" fillId="2" borderId="15" xfId="0" applyFont="1" applyFill="1" applyBorder="1"/>
    <xf numFmtId="0" fontId="16" fillId="2" borderId="6" xfId="0" applyFont="1" applyFill="1" applyBorder="1"/>
    <xf numFmtId="0" fontId="16" fillId="2" borderId="10" xfId="0" applyFont="1" applyFill="1" applyBorder="1"/>
    <xf numFmtId="0" fontId="16" fillId="2" borderId="11" xfId="0" applyFont="1" applyFill="1" applyBorder="1"/>
    <xf numFmtId="0" fontId="16" fillId="2" borderId="12" xfId="0" applyFont="1" applyFill="1" applyBorder="1"/>
    <xf numFmtId="0" fontId="26" fillId="2" borderId="0" xfId="0" applyFont="1" applyFill="1"/>
    <xf numFmtId="0" fontId="26" fillId="2" borderId="5" xfId="0" applyFont="1" applyFill="1" applyBorder="1"/>
    <xf numFmtId="2" fontId="16" fillId="2" borderId="18" xfId="0" applyNumberFormat="1" applyFont="1" applyFill="1" applyBorder="1"/>
    <xf numFmtId="164" fontId="16" fillId="2" borderId="18" xfId="0" applyNumberFormat="1" applyFont="1" applyFill="1" applyBorder="1"/>
    <xf numFmtId="0" fontId="27" fillId="2" borderId="0" xfId="0" applyFont="1" applyFill="1"/>
    <xf numFmtId="49" fontId="27" fillId="2" borderId="0" xfId="0" applyNumberFormat="1" applyFont="1" applyFill="1"/>
    <xf numFmtId="0" fontId="27" fillId="2" borderId="3" xfId="0" applyFont="1" applyFill="1" applyBorder="1"/>
    <xf numFmtId="0" fontId="27" fillId="2" borderId="4" xfId="0" applyFont="1" applyFill="1" applyBorder="1"/>
    <xf numFmtId="49" fontId="27" fillId="2" borderId="4" xfId="0" applyNumberFormat="1" applyFont="1" applyFill="1" applyBorder="1"/>
    <xf numFmtId="0" fontId="27" fillId="2" borderId="6" xfId="0" applyFont="1" applyFill="1" applyBorder="1"/>
    <xf numFmtId="0" fontId="28" fillId="2" borderId="0" xfId="0" applyFont="1" applyFill="1"/>
    <xf numFmtId="49" fontId="28" fillId="2" borderId="0" xfId="0" applyNumberFormat="1" applyFont="1" applyFill="1"/>
    <xf numFmtId="0" fontId="27" fillId="2" borderId="16" xfId="0" applyFont="1" applyFill="1" applyBorder="1"/>
    <xf numFmtId="0" fontId="28" fillId="2" borderId="9" xfId="0" applyFont="1" applyFill="1" applyBorder="1"/>
    <xf numFmtId="49" fontId="28" fillId="2" borderId="9" xfId="0" applyNumberFormat="1" applyFont="1" applyFill="1" applyBorder="1"/>
    <xf numFmtId="0" fontId="27" fillId="2" borderId="0" xfId="0" applyFont="1" applyFill="1" applyAlignment="1">
      <alignment vertical="top"/>
    </xf>
    <xf numFmtId="0" fontId="27" fillId="2" borderId="0" xfId="0" applyFont="1" applyFill="1" applyAlignment="1">
      <alignment vertical="top" wrapText="1"/>
    </xf>
    <xf numFmtId="49" fontId="27" fillId="2" borderId="0" xfId="0" applyNumberFormat="1" applyFont="1" applyFill="1" applyAlignment="1">
      <alignment vertical="top" wrapText="1"/>
    </xf>
    <xf numFmtId="164" fontId="27" fillId="2" borderId="0" xfId="0" applyNumberFormat="1" applyFont="1" applyFill="1" applyAlignment="1">
      <alignment horizontal="left" vertical="center" indent="2"/>
    </xf>
    <xf numFmtId="2" fontId="20" fillId="2" borderId="9" xfId="0" applyNumberFormat="1" applyFont="1" applyFill="1" applyBorder="1" applyAlignment="1">
      <alignment vertical="center"/>
    </xf>
    <xf numFmtId="0" fontId="15" fillId="2" borderId="0" xfId="0" applyFont="1" applyFill="1"/>
    <xf numFmtId="2" fontId="15" fillId="2" borderId="0" xfId="0" applyNumberFormat="1" applyFont="1" applyFill="1"/>
    <xf numFmtId="0" fontId="15" fillId="2" borderId="3" xfId="0" applyFont="1" applyFill="1" applyBorder="1"/>
    <xf numFmtId="0" fontId="15" fillId="2" borderId="4" xfId="0" applyFont="1" applyFill="1" applyBorder="1"/>
    <xf numFmtId="2" fontId="15" fillId="2" borderId="4" xfId="0" applyNumberFormat="1" applyFont="1" applyFill="1" applyBorder="1"/>
    <xf numFmtId="0" fontId="15" fillId="2" borderId="6" xfId="0" applyFont="1" applyFill="1" applyBorder="1"/>
    <xf numFmtId="0" fontId="15" fillId="2" borderId="0" xfId="0" applyFont="1" applyFill="1" applyAlignment="1">
      <alignment horizontal="left" vertical="center"/>
    </xf>
    <xf numFmtId="1" fontId="15" fillId="2" borderId="0" xfId="0" applyNumberFormat="1" applyFont="1" applyFill="1" applyAlignment="1">
      <alignment vertical="center"/>
    </xf>
    <xf numFmtId="0" fontId="15" fillId="0" borderId="0" xfId="0" applyFont="1" applyAlignment="1">
      <alignment horizontal="left" vertical="center"/>
    </xf>
    <xf numFmtId="165" fontId="15" fillId="0" borderId="0" xfId="0" applyNumberFormat="1" applyFont="1" applyAlignment="1">
      <alignment vertical="center"/>
    </xf>
    <xf numFmtId="164" fontId="15" fillId="2" borderId="18" xfId="0" applyNumberFormat="1" applyFont="1" applyFill="1" applyBorder="1" applyAlignment="1">
      <alignment vertical="center"/>
    </xf>
    <xf numFmtId="165" fontId="15" fillId="2" borderId="0" xfId="0" applyNumberFormat="1" applyFont="1" applyFill="1" applyAlignment="1">
      <alignment vertical="center"/>
    </xf>
    <xf numFmtId="1" fontId="15" fillId="2" borderId="18" xfId="0" applyNumberFormat="1" applyFont="1" applyFill="1" applyBorder="1" applyAlignment="1">
      <alignment vertical="center"/>
    </xf>
    <xf numFmtId="2" fontId="15" fillId="2" borderId="0" xfId="0" applyNumberFormat="1" applyFont="1" applyFill="1" applyAlignment="1">
      <alignment horizontal="right" vertical="center"/>
    </xf>
    <xf numFmtId="1" fontId="15" fillId="2" borderId="0" xfId="0" applyNumberFormat="1" applyFont="1" applyFill="1" applyAlignment="1">
      <alignment horizontal="right" vertical="center"/>
    </xf>
    <xf numFmtId="10" fontId="15" fillId="2" borderId="0" xfId="0" applyNumberFormat="1" applyFont="1" applyFill="1" applyAlignment="1">
      <alignment horizontal="left" vertical="center" indent="2"/>
    </xf>
    <xf numFmtId="164" fontId="15" fillId="0" borderId="0" xfId="0" applyNumberFormat="1" applyFont="1" applyAlignment="1">
      <alignment horizontal="left" vertical="center" indent="2"/>
    </xf>
    <xf numFmtId="0" fontId="15" fillId="0" borderId="0" xfId="0" applyFont="1" applyAlignment="1">
      <alignment horizontal="left" vertical="center" indent="2"/>
    </xf>
    <xf numFmtId="3" fontId="15" fillId="0" borderId="11" xfId="0" applyNumberFormat="1" applyFont="1" applyBorder="1" applyAlignment="1">
      <alignment horizontal="left" vertical="center" indent="3"/>
    </xf>
    <xf numFmtId="2" fontId="15" fillId="2" borderId="18" xfId="0" applyNumberFormat="1" applyFont="1" applyFill="1" applyBorder="1" applyAlignment="1">
      <alignment horizontal="right" vertical="center"/>
    </xf>
    <xf numFmtId="0" fontId="14" fillId="2" borderId="18" xfId="0" applyFont="1" applyFill="1" applyBorder="1"/>
    <xf numFmtId="0" fontId="20" fillId="2" borderId="17" xfId="0" applyFont="1" applyFill="1" applyBorder="1"/>
    <xf numFmtId="0" fontId="13" fillId="2" borderId="2" xfId="0" applyFont="1" applyFill="1" applyBorder="1"/>
    <xf numFmtId="0" fontId="20" fillId="2" borderId="7" xfId="0" applyFont="1" applyFill="1" applyBorder="1"/>
    <xf numFmtId="0" fontId="13" fillId="2" borderId="0" xfId="0" applyFont="1" applyFill="1"/>
    <xf numFmtId="0" fontId="30" fillId="2" borderId="0" xfId="0" applyFont="1" applyFill="1"/>
    <xf numFmtId="0" fontId="13" fillId="2" borderId="18" xfId="0" applyFont="1" applyFill="1" applyBorder="1"/>
    <xf numFmtId="0" fontId="13" fillId="5" borderId="0" xfId="0" applyFont="1" applyFill="1"/>
    <xf numFmtId="0" fontId="13" fillId="6" borderId="0" xfId="0" applyFont="1" applyFill="1"/>
    <xf numFmtId="0" fontId="13" fillId="7" borderId="0" xfId="0" applyFont="1" applyFill="1"/>
    <xf numFmtId="0" fontId="13" fillId="8" borderId="0" xfId="0" applyFont="1" applyFill="1"/>
    <xf numFmtId="0" fontId="13" fillId="2" borderId="7" xfId="0" applyFont="1" applyFill="1" applyBorder="1"/>
    <xf numFmtId="0" fontId="13" fillId="9" borderId="0" xfId="0" applyFont="1" applyFill="1"/>
    <xf numFmtId="0" fontId="13" fillId="10" borderId="0" xfId="0" applyFont="1" applyFill="1"/>
    <xf numFmtId="0" fontId="13" fillId="11" borderId="0" xfId="0" applyFont="1" applyFill="1"/>
    <xf numFmtId="0" fontId="13" fillId="12" borderId="0" xfId="0" applyFont="1" applyFill="1"/>
    <xf numFmtId="0" fontId="20" fillId="2" borderId="16" xfId="0" applyFont="1" applyFill="1" applyBorder="1"/>
    <xf numFmtId="0" fontId="22" fillId="2" borderId="9" xfId="0" applyFont="1" applyFill="1" applyBorder="1"/>
    <xf numFmtId="164" fontId="16" fillId="2" borderId="21" xfId="0" applyNumberFormat="1" applyFont="1" applyFill="1" applyBorder="1"/>
    <xf numFmtId="0" fontId="21" fillId="2" borderId="0" xfId="0" applyFont="1" applyFill="1"/>
    <xf numFmtId="2" fontId="16" fillId="2" borderId="0" xfId="0" applyNumberFormat="1" applyFont="1" applyFill="1"/>
    <xf numFmtId="164" fontId="16" fillId="2" borderId="20" xfId="0" applyNumberFormat="1" applyFont="1" applyFill="1" applyBorder="1"/>
    <xf numFmtId="164" fontId="16" fillId="2" borderId="0" xfId="0" applyNumberFormat="1" applyFont="1" applyFill="1"/>
    <xf numFmtId="0" fontId="26" fillId="2" borderId="19" xfId="0" applyFont="1" applyFill="1" applyBorder="1"/>
    <xf numFmtId="0" fontId="16" fillId="2" borderId="5" xfId="0" applyFont="1" applyFill="1" applyBorder="1"/>
    <xf numFmtId="0" fontId="13" fillId="0" borderId="0" xfId="0" applyFont="1" applyAlignment="1">
      <alignment horizontal="left" vertical="center"/>
    </xf>
    <xf numFmtId="2" fontId="20" fillId="2" borderId="0" xfId="0" applyNumberFormat="1" applyFont="1" applyFill="1" applyAlignment="1">
      <alignment horizontal="left" vertical="center"/>
    </xf>
    <xf numFmtId="2" fontId="20" fillId="2" borderId="0" xfId="0" applyNumberFormat="1" applyFont="1" applyFill="1" applyAlignment="1">
      <alignment vertical="center"/>
    </xf>
    <xf numFmtId="0" fontId="20" fillId="2" borderId="9" xfId="0" applyFont="1" applyFill="1" applyBorder="1" applyAlignment="1">
      <alignment vertical="center"/>
    </xf>
    <xf numFmtId="0" fontId="12" fillId="2" borderId="20" xfId="0" applyFont="1" applyFill="1" applyBorder="1"/>
    <xf numFmtId="0" fontId="12" fillId="0" borderId="0" xfId="0" applyFont="1" applyAlignment="1">
      <alignment horizontal="left" vertical="center"/>
    </xf>
    <xf numFmtId="0" fontId="11" fillId="2" borderId="18" xfId="0" applyFont="1" applyFill="1" applyBorder="1"/>
    <xf numFmtId="164" fontId="9" fillId="0" borderId="0" xfId="0" applyNumberFormat="1" applyFont="1" applyAlignment="1">
      <alignment horizontal="left" vertical="center" indent="2"/>
    </xf>
    <xf numFmtId="0" fontId="8" fillId="2" borderId="0" xfId="0" applyFont="1" applyFill="1"/>
    <xf numFmtId="0" fontId="8" fillId="2" borderId="6" xfId="0" applyFont="1" applyFill="1" applyBorder="1"/>
    <xf numFmtId="0" fontId="8" fillId="2" borderId="5" xfId="0" applyFont="1" applyFill="1" applyBorder="1"/>
    <xf numFmtId="0" fontId="20" fillId="2" borderId="22" xfId="0" applyFont="1" applyFill="1" applyBorder="1"/>
    <xf numFmtId="0" fontId="20" fillId="2" borderId="23" xfId="0" applyFont="1" applyFill="1" applyBorder="1"/>
    <xf numFmtId="0" fontId="20" fillId="2" borderId="24" xfId="0" applyFont="1" applyFill="1" applyBorder="1"/>
    <xf numFmtId="0" fontId="7" fillId="0" borderId="0" xfId="0" applyFont="1" applyAlignment="1">
      <alignment horizontal="left" vertical="center"/>
    </xf>
    <xf numFmtId="165" fontId="7" fillId="0" borderId="0" xfId="0" applyNumberFormat="1" applyFont="1" applyAlignment="1">
      <alignment vertical="center"/>
    </xf>
    <xf numFmtId="10" fontId="7" fillId="2" borderId="0" xfId="0" applyNumberFormat="1" applyFont="1" applyFill="1" applyAlignment="1">
      <alignment horizontal="left" vertical="center" indent="2"/>
    </xf>
    <xf numFmtId="0" fontId="15" fillId="2" borderId="15" xfId="0" applyFont="1" applyFill="1" applyBorder="1"/>
    <xf numFmtId="0" fontId="20" fillId="2" borderId="19" xfId="0" applyFont="1" applyFill="1" applyBorder="1" applyAlignment="1">
      <alignment vertical="center"/>
    </xf>
    <xf numFmtId="0" fontId="20" fillId="2" borderId="5" xfId="0" applyFont="1" applyFill="1" applyBorder="1" applyAlignment="1">
      <alignment vertical="center"/>
    </xf>
    <xf numFmtId="0" fontId="15" fillId="0" borderId="5" xfId="0" applyFont="1" applyBorder="1"/>
    <xf numFmtId="0" fontId="7" fillId="0" borderId="5" xfId="0" applyFont="1" applyBorder="1"/>
    <xf numFmtId="0" fontId="9" fillId="0" borderId="5" xfId="178" applyFont="1" applyFill="1" applyBorder="1" applyAlignment="1" applyProtection="1"/>
    <xf numFmtId="0" fontId="25" fillId="0" borderId="5" xfId="178" applyFont="1" applyFill="1" applyBorder="1" applyAlignment="1" applyProtection="1"/>
    <xf numFmtId="0" fontId="10" fillId="0" borderId="5" xfId="0" applyFont="1" applyBorder="1"/>
    <xf numFmtId="0" fontId="15" fillId="2" borderId="10" xfId="0" applyFont="1" applyFill="1" applyBorder="1"/>
    <xf numFmtId="0" fontId="15" fillId="2" borderId="11" xfId="0" applyFont="1" applyFill="1" applyBorder="1"/>
    <xf numFmtId="2" fontId="15" fillId="2" borderId="11" xfId="0" applyNumberFormat="1" applyFont="1" applyFill="1" applyBorder="1"/>
    <xf numFmtId="0" fontId="15" fillId="2" borderId="12" xfId="0" applyFont="1" applyFill="1" applyBorder="1"/>
    <xf numFmtId="0" fontId="6" fillId="2" borderId="0" xfId="0" applyFont="1" applyFill="1"/>
    <xf numFmtId="0" fontId="5" fillId="0" borderId="5" xfId="0" applyFont="1" applyBorder="1"/>
    <xf numFmtId="0" fontId="5" fillId="2" borderId="6" xfId="0" applyFont="1" applyFill="1" applyBorder="1"/>
    <xf numFmtId="0" fontId="5" fillId="2" borderId="0" xfId="0" applyFont="1" applyFill="1"/>
    <xf numFmtId="0" fontId="29" fillId="4" borderId="0" xfId="0" applyFont="1" applyFill="1"/>
    <xf numFmtId="0" fontId="4" fillId="2" borderId="0" xfId="0" applyFont="1" applyFill="1" applyAlignment="1">
      <alignment horizontal="left" vertical="center"/>
    </xf>
    <xf numFmtId="0" fontId="7" fillId="0" borderId="0" xfId="0" applyFont="1" applyAlignment="1">
      <alignment horizontal="left" vertical="center" indent="2"/>
    </xf>
    <xf numFmtId="0" fontId="4" fillId="0" borderId="0" xfId="0" applyFont="1"/>
    <xf numFmtId="0" fontId="3" fillId="2" borderId="0" xfId="0" applyFont="1" applyFill="1"/>
    <xf numFmtId="2" fontId="15" fillId="2" borderId="18" xfId="0" applyNumberFormat="1" applyFont="1" applyFill="1" applyBorder="1" applyAlignment="1">
      <alignment vertical="center"/>
    </xf>
    <xf numFmtId="2" fontId="15" fillId="2" borderId="21" xfId="0" applyNumberFormat="1" applyFont="1" applyFill="1" applyBorder="1" applyAlignment="1">
      <alignment horizontal="right" vertical="center"/>
    </xf>
    <xf numFmtId="0" fontId="3" fillId="2" borderId="0" xfId="0" applyFont="1" applyFill="1" applyAlignment="1">
      <alignment horizontal="left" vertical="center"/>
    </xf>
    <xf numFmtId="0" fontId="3" fillId="0" borderId="0" xfId="0" applyFont="1" applyAlignment="1">
      <alignment horizontal="left" vertical="center"/>
    </xf>
    <xf numFmtId="0" fontId="8" fillId="2" borderId="18" xfId="0" applyFont="1" applyFill="1" applyBorder="1"/>
    <xf numFmtId="164" fontId="27" fillId="2" borderId="0" xfId="0" applyNumberFormat="1" applyFont="1" applyFill="1" applyAlignment="1">
      <alignment horizontal="left" vertical="center"/>
    </xf>
    <xf numFmtId="164" fontId="31" fillId="4" borderId="0" xfId="0" applyNumberFormat="1" applyFont="1" applyFill="1" applyAlignment="1">
      <alignment horizontal="left" vertical="center"/>
    </xf>
    <xf numFmtId="9" fontId="8" fillId="2" borderId="18" xfId="281" applyFont="1" applyFill="1" applyBorder="1"/>
    <xf numFmtId="2" fontId="8" fillId="2" borderId="18" xfId="0" applyNumberFormat="1" applyFont="1" applyFill="1" applyBorder="1"/>
    <xf numFmtId="164" fontId="15" fillId="2" borderId="0" xfId="0" applyNumberFormat="1" applyFont="1" applyFill="1" applyAlignment="1">
      <alignment vertical="center"/>
    </xf>
    <xf numFmtId="0" fontId="29" fillId="0" borderId="0" xfId="0" applyFont="1" applyAlignment="1">
      <alignment horizontal="left" indent="2"/>
    </xf>
    <xf numFmtId="165" fontId="3" fillId="0" borderId="0" xfId="0" applyNumberFormat="1" applyFont="1" applyAlignment="1">
      <alignment vertical="center"/>
    </xf>
    <xf numFmtId="49" fontId="21" fillId="2" borderId="8" xfId="0" applyNumberFormat="1" applyFont="1" applyFill="1" applyBorder="1" applyAlignment="1">
      <alignment horizontal="left"/>
    </xf>
    <xf numFmtId="0" fontId="20" fillId="2" borderId="5" xfId="0" applyFont="1" applyFill="1" applyBorder="1"/>
    <xf numFmtId="0" fontId="2" fillId="2" borderId="0" xfId="0" applyFont="1" applyFill="1"/>
    <xf numFmtId="0" fontId="34" fillId="2" borderId="0" xfId="0" applyFont="1" applyFill="1" applyAlignment="1">
      <alignment vertical="top"/>
    </xf>
    <xf numFmtId="0" fontId="35" fillId="2" borderId="0" xfId="0" applyFont="1" applyFill="1" applyAlignment="1">
      <alignment vertical="top"/>
    </xf>
    <xf numFmtId="0" fontId="35" fillId="2" borderId="0" xfId="0" applyFont="1" applyFill="1"/>
    <xf numFmtId="0" fontId="35" fillId="2" borderId="0" xfId="0" applyFont="1" applyFill="1" applyAlignment="1">
      <alignment horizontal="left" vertical="top"/>
    </xf>
    <xf numFmtId="0" fontId="22" fillId="3" borderId="7" xfId="0" applyFont="1" applyFill="1" applyBorder="1"/>
    <xf numFmtId="0" fontId="21" fillId="3" borderId="8" xfId="0" applyFont="1" applyFill="1" applyBorder="1"/>
    <xf numFmtId="0" fontId="29" fillId="4" borderId="17" xfId="0" applyFont="1" applyFill="1" applyBorder="1" applyAlignment="1">
      <alignment horizontal="left" vertical="top" wrapText="1"/>
    </xf>
    <xf numFmtId="0" fontId="29" fillId="4" borderId="2" xfId="0" applyFont="1" applyFill="1" applyBorder="1" applyAlignment="1">
      <alignment horizontal="left" vertical="top" wrapText="1"/>
    </xf>
    <xf numFmtId="0" fontId="29" fillId="4" borderId="13" xfId="0" applyFont="1" applyFill="1" applyBorder="1" applyAlignment="1">
      <alignment horizontal="left" vertical="top" wrapText="1"/>
    </xf>
    <xf numFmtId="0" fontId="29" fillId="4" borderId="7" xfId="0" applyFont="1" applyFill="1" applyBorder="1" applyAlignment="1">
      <alignment horizontal="left" vertical="top" wrapText="1"/>
    </xf>
    <xf numFmtId="0" fontId="29" fillId="4" borderId="0" xfId="0" applyFont="1" applyFill="1" applyAlignment="1">
      <alignment horizontal="left" vertical="top" wrapText="1"/>
    </xf>
    <xf numFmtId="0" fontId="29" fillId="4" borderId="8" xfId="0" applyFont="1" applyFill="1" applyBorder="1" applyAlignment="1">
      <alignment horizontal="left" vertical="top" wrapText="1"/>
    </xf>
    <xf numFmtId="0" fontId="29" fillId="4" borderId="1" xfId="0" applyFont="1" applyFill="1" applyBorder="1" applyAlignment="1">
      <alignment horizontal="left" vertical="top" wrapText="1"/>
    </xf>
    <xf numFmtId="0" fontId="29" fillId="4" borderId="9" xfId="0" applyFont="1" applyFill="1" applyBorder="1" applyAlignment="1">
      <alignment horizontal="left" vertical="top" wrapText="1"/>
    </xf>
    <xf numFmtId="0" fontId="29" fillId="4" borderId="14" xfId="0" applyFont="1" applyFill="1" applyBorder="1" applyAlignment="1">
      <alignment horizontal="left" vertical="top" wrapText="1"/>
    </xf>
    <xf numFmtId="0" fontId="34" fillId="2" borderId="0" xfId="0" applyFont="1" applyFill="1" applyAlignment="1">
      <alignment horizontal="left" vertical="top" wrapText="1"/>
    </xf>
  </cellXfs>
  <cellStyles count="28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177"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8" builtinId="8"/>
    <cellStyle name="Normal" xfId="0" builtinId="0"/>
    <cellStyle name="Per cent" xfId="281" builtinId="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tiff"/></Relationships>
</file>

<file path=xl/drawings/drawing1.xml><?xml version="1.0" encoding="utf-8"?>
<xdr:wsDr xmlns:xdr="http://schemas.openxmlformats.org/drawingml/2006/spreadsheetDrawing" xmlns:a="http://schemas.openxmlformats.org/drawingml/2006/main">
  <xdr:twoCellAnchor editAs="oneCell">
    <xdr:from>
      <xdr:col>6</xdr:col>
      <xdr:colOff>368300</xdr:colOff>
      <xdr:row>14</xdr:row>
      <xdr:rowOff>88549</xdr:rowOff>
    </xdr:from>
    <xdr:to>
      <xdr:col>17</xdr:col>
      <xdr:colOff>254000</xdr:colOff>
      <xdr:row>36</xdr:row>
      <xdr:rowOff>180698</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stretch>
          <a:fillRect/>
        </a:stretch>
      </xdr:blipFill>
      <xdr:spPr>
        <a:xfrm>
          <a:off x="5905500" y="2336449"/>
          <a:ext cx="10363200" cy="4638749"/>
        </a:xfrm>
        <a:prstGeom prst="rect">
          <a:avLst/>
        </a:prstGeom>
      </xdr:spPr>
    </xdr:pic>
    <xdr:clientData/>
  </xdr:twoCellAnchor>
  <xdr:twoCellAnchor editAs="oneCell">
    <xdr:from>
      <xdr:col>6</xdr:col>
      <xdr:colOff>510778</xdr:colOff>
      <xdr:row>36</xdr:row>
      <xdr:rowOff>50799</xdr:rowOff>
    </xdr:from>
    <xdr:to>
      <xdr:col>17</xdr:col>
      <xdr:colOff>304800</xdr:colOff>
      <xdr:row>64</xdr:row>
      <xdr:rowOff>161436</xdr:rowOff>
    </xdr:to>
    <xdr:pic>
      <xdr:nvPicPr>
        <xdr:cNvPr id="3" name="Picture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2"/>
        <a:stretch>
          <a:fillRect/>
        </a:stretch>
      </xdr:blipFill>
      <xdr:spPr>
        <a:xfrm>
          <a:off x="6047978" y="5143499"/>
          <a:ext cx="10271522" cy="5851037"/>
        </a:xfrm>
        <a:prstGeom prst="rect">
          <a:avLst/>
        </a:prstGeom>
      </xdr:spPr>
    </xdr:pic>
    <xdr:clientData/>
  </xdr:twoCellAnchor>
  <xdr:twoCellAnchor editAs="oneCell">
    <xdr:from>
      <xdr:col>6</xdr:col>
      <xdr:colOff>25400</xdr:colOff>
      <xdr:row>62</xdr:row>
      <xdr:rowOff>74133</xdr:rowOff>
    </xdr:from>
    <xdr:to>
      <xdr:col>15</xdr:col>
      <xdr:colOff>342900</xdr:colOff>
      <xdr:row>99</xdr:row>
      <xdr:rowOff>139700</xdr:rowOff>
    </xdr:to>
    <xdr:pic>
      <xdr:nvPicPr>
        <xdr:cNvPr id="4" name="Picture 3">
          <a:extLst>
            <a:ext uri="{FF2B5EF4-FFF2-40B4-BE49-F238E27FC236}">
              <a16:creationId xmlns:a16="http://schemas.microsoft.com/office/drawing/2014/main" id="{00000000-0008-0000-0400-000004000000}"/>
            </a:ext>
          </a:extLst>
        </xdr:cNvPr>
        <xdr:cNvPicPr>
          <a:picLocks noChangeAspect="1"/>
        </xdr:cNvPicPr>
      </xdr:nvPicPr>
      <xdr:blipFill>
        <a:blip xmlns:r="http://schemas.openxmlformats.org/officeDocument/2006/relationships" r:embed="rId3"/>
        <a:stretch>
          <a:fillRect/>
        </a:stretch>
      </xdr:blipFill>
      <xdr:spPr>
        <a:xfrm>
          <a:off x="5562600" y="10246833"/>
          <a:ext cx="8890000" cy="7634767"/>
        </a:xfrm>
        <a:prstGeom prst="rect">
          <a:avLst/>
        </a:prstGeom>
      </xdr:spPr>
    </xdr:pic>
    <xdr:clientData/>
  </xdr:twoCellAnchor>
  <xdr:twoCellAnchor editAs="oneCell">
    <xdr:from>
      <xdr:col>3</xdr:col>
      <xdr:colOff>1505802</xdr:colOff>
      <xdr:row>8</xdr:row>
      <xdr:rowOff>25400</xdr:rowOff>
    </xdr:from>
    <xdr:to>
      <xdr:col>10</xdr:col>
      <xdr:colOff>571500</xdr:colOff>
      <xdr:row>14</xdr:row>
      <xdr:rowOff>152400</xdr:rowOff>
    </xdr:to>
    <xdr:pic>
      <xdr:nvPicPr>
        <xdr:cNvPr id="5" name="Picture 4">
          <a:extLst>
            <a:ext uri="{FF2B5EF4-FFF2-40B4-BE49-F238E27FC236}">
              <a16:creationId xmlns:a16="http://schemas.microsoft.com/office/drawing/2014/main" id="{6794678F-884A-FE4D-8686-426588B43346}"/>
            </a:ext>
          </a:extLst>
        </xdr:cNvPr>
        <xdr:cNvPicPr>
          <a:picLocks noChangeAspect="1"/>
        </xdr:cNvPicPr>
      </xdr:nvPicPr>
      <xdr:blipFill>
        <a:blip xmlns:r="http://schemas.openxmlformats.org/officeDocument/2006/relationships" r:embed="rId4"/>
        <a:stretch>
          <a:fillRect/>
        </a:stretch>
      </xdr:blipFill>
      <xdr:spPr>
        <a:xfrm>
          <a:off x="3448902" y="1663700"/>
          <a:ext cx="6469798" cy="13462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Projects/etdataset/nodes_source_analyses/agriculture/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C24"/>
  <sheetViews>
    <sheetView workbookViewId="0">
      <selection activeCell="C6" sqref="C6"/>
    </sheetView>
  </sheetViews>
  <sheetFormatPr baseColWidth="10" defaultColWidth="10.7109375" defaultRowHeight="16"/>
  <cols>
    <col min="1" max="1" width="3.42578125" style="23" customWidth="1"/>
    <col min="2" max="2" width="14.85546875" style="16" bestFit="1" customWidth="1"/>
    <col min="3" max="3" width="44.140625" style="16" customWidth="1"/>
    <col min="4" max="16384" width="10.7109375" style="16"/>
  </cols>
  <sheetData>
    <row r="1" spans="1:3" s="21" customFormat="1">
      <c r="A1" s="19"/>
      <c r="B1" s="20"/>
      <c r="C1" s="20"/>
    </row>
    <row r="2" spans="1:3" ht="21">
      <c r="A2" s="1"/>
      <c r="B2" s="22" t="s">
        <v>15</v>
      </c>
      <c r="C2" s="22"/>
    </row>
    <row r="3" spans="1:3">
      <c r="A3" s="1"/>
      <c r="B3" s="7"/>
      <c r="C3" s="7"/>
    </row>
    <row r="4" spans="1:3">
      <c r="A4" s="1"/>
      <c r="B4" s="2" t="s">
        <v>16</v>
      </c>
      <c r="C4" s="3" t="s">
        <v>118</v>
      </c>
    </row>
    <row r="5" spans="1:3">
      <c r="A5" s="1"/>
      <c r="B5" s="157" t="s">
        <v>117</v>
      </c>
      <c r="C5" s="158" t="s">
        <v>116</v>
      </c>
    </row>
    <row r="6" spans="1:3">
      <c r="A6" s="1"/>
      <c r="B6" s="4" t="s">
        <v>50</v>
      </c>
      <c r="C6" s="150" t="s">
        <v>75</v>
      </c>
    </row>
    <row r="7" spans="1:3">
      <c r="A7" s="1"/>
      <c r="B7" s="5" t="s">
        <v>18</v>
      </c>
      <c r="C7" s="6" t="s">
        <v>19</v>
      </c>
    </row>
    <row r="8" spans="1:3">
      <c r="A8" s="1"/>
      <c r="B8" s="7"/>
      <c r="C8" s="7"/>
    </row>
    <row r="9" spans="1:3">
      <c r="A9" s="1"/>
      <c r="B9" s="7"/>
      <c r="C9" s="7"/>
    </row>
    <row r="10" spans="1:3">
      <c r="A10" s="1"/>
      <c r="B10" s="76" t="s">
        <v>51</v>
      </c>
      <c r="C10" s="77"/>
    </row>
    <row r="11" spans="1:3">
      <c r="A11" s="1"/>
      <c r="B11" s="78"/>
      <c r="C11" s="79"/>
    </row>
    <row r="12" spans="1:3">
      <c r="A12" s="1"/>
      <c r="B12" s="78" t="s">
        <v>52</v>
      </c>
      <c r="C12" s="80" t="s">
        <v>53</v>
      </c>
    </row>
    <row r="13" spans="1:3" ht="17" thickBot="1">
      <c r="A13" s="1"/>
      <c r="B13" s="78"/>
      <c r="C13" s="13" t="s">
        <v>54</v>
      </c>
    </row>
    <row r="14" spans="1:3" ht="17" thickBot="1">
      <c r="A14" s="1"/>
      <c r="B14" s="78"/>
      <c r="C14" s="81" t="s">
        <v>55</v>
      </c>
    </row>
    <row r="15" spans="1:3">
      <c r="A15" s="1"/>
      <c r="B15" s="78"/>
      <c r="C15" s="79" t="s">
        <v>56</v>
      </c>
    </row>
    <row r="16" spans="1:3">
      <c r="A16" s="1"/>
      <c r="B16" s="78"/>
      <c r="C16" s="79"/>
    </row>
    <row r="17" spans="1:3">
      <c r="A17" s="1"/>
      <c r="B17" s="78" t="s">
        <v>57</v>
      </c>
      <c r="C17" s="82" t="s">
        <v>58</v>
      </c>
    </row>
    <row r="18" spans="1:3">
      <c r="A18" s="1"/>
      <c r="B18" s="78"/>
      <c r="C18" s="83" t="s">
        <v>59</v>
      </c>
    </row>
    <row r="19" spans="1:3">
      <c r="A19" s="1"/>
      <c r="B19" s="78"/>
      <c r="C19" s="84" t="s">
        <v>60</v>
      </c>
    </row>
    <row r="20" spans="1:3">
      <c r="A20" s="1"/>
      <c r="B20" s="78"/>
      <c r="C20" s="85" t="s">
        <v>61</v>
      </c>
    </row>
    <row r="21" spans="1:3">
      <c r="A21" s="1"/>
      <c r="B21" s="86"/>
      <c r="C21" s="87" t="s">
        <v>62</v>
      </c>
    </row>
    <row r="22" spans="1:3">
      <c r="A22" s="1"/>
      <c r="B22" s="86"/>
      <c r="C22" s="88" t="s">
        <v>63</v>
      </c>
    </row>
    <row r="23" spans="1:3">
      <c r="A23" s="1"/>
      <c r="B23" s="86"/>
      <c r="C23" s="89" t="s">
        <v>64</v>
      </c>
    </row>
    <row r="24" spans="1:3">
      <c r="B24" s="86"/>
      <c r="C24" s="90" t="s">
        <v>65</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B2:J28"/>
  <sheetViews>
    <sheetView tabSelected="1" workbookViewId="0">
      <selection activeCell="E11" sqref="E11"/>
    </sheetView>
  </sheetViews>
  <sheetFormatPr baseColWidth="10" defaultColWidth="10.7109375" defaultRowHeight="16"/>
  <cols>
    <col min="1" max="1" width="3.28515625" style="27" customWidth="1"/>
    <col min="2" max="2" width="3.7109375" style="27" customWidth="1"/>
    <col min="3" max="3" width="46" style="27" customWidth="1"/>
    <col min="4" max="4" width="12.7109375" style="27" customWidth="1"/>
    <col min="5" max="5" width="17.42578125" style="27" customWidth="1"/>
    <col min="6" max="6" width="4.42578125" style="27" customWidth="1"/>
    <col min="7" max="7" width="45" style="27" customWidth="1"/>
    <col min="8" max="8" width="5.140625" style="27" customWidth="1"/>
    <col min="9" max="9" width="51.42578125" style="27" customWidth="1"/>
    <col min="10" max="10" width="5.42578125" style="27" customWidth="1"/>
    <col min="11" max="16384" width="10.7109375" style="27"/>
  </cols>
  <sheetData>
    <row r="2" spans="2:10">
      <c r="B2" s="159" t="s">
        <v>98</v>
      </c>
      <c r="C2" s="160"/>
      <c r="D2" s="160"/>
      <c r="E2" s="161"/>
    </row>
    <row r="3" spans="2:10">
      <c r="B3" s="162"/>
      <c r="C3" s="163"/>
      <c r="D3" s="163"/>
      <c r="E3" s="164"/>
    </row>
    <row r="4" spans="2:10" ht="30" customHeight="1">
      <c r="B4" s="165"/>
      <c r="C4" s="166"/>
      <c r="D4" s="166"/>
      <c r="E4" s="167"/>
    </row>
    <row r="5" spans="2:10" ht="17" thickBot="1"/>
    <row r="6" spans="2:10">
      <c r="B6" s="29"/>
      <c r="C6" s="15"/>
      <c r="D6" s="15"/>
      <c r="E6" s="15"/>
      <c r="F6" s="15"/>
      <c r="G6" s="15"/>
      <c r="H6" s="15"/>
      <c r="I6" s="15"/>
      <c r="J6" s="30"/>
    </row>
    <row r="7" spans="2:10" s="35" customFormat="1" ht="19">
      <c r="B7" s="91"/>
      <c r="C7" s="14" t="s">
        <v>29</v>
      </c>
      <c r="D7" s="92" t="s">
        <v>13</v>
      </c>
      <c r="E7" s="14" t="s">
        <v>6</v>
      </c>
      <c r="F7" s="14"/>
      <c r="G7" s="14" t="s">
        <v>12</v>
      </c>
      <c r="H7" s="14"/>
      <c r="I7" s="14" t="s">
        <v>0</v>
      </c>
      <c r="J7" s="98"/>
    </row>
    <row r="8" spans="2:10" s="35" customFormat="1" ht="19">
      <c r="B8" s="18"/>
      <c r="C8" s="13"/>
      <c r="D8" s="24"/>
      <c r="E8" s="13"/>
      <c r="F8" s="13"/>
      <c r="G8" s="13"/>
      <c r="H8" s="13"/>
      <c r="I8" s="13"/>
      <c r="J8" s="36"/>
    </row>
    <row r="9" spans="2:10" s="35" customFormat="1" ht="20" thickBot="1">
      <c r="B9" s="18"/>
      <c r="C9" s="13" t="s">
        <v>76</v>
      </c>
      <c r="D9" s="24"/>
      <c r="E9" s="13"/>
      <c r="F9" s="13"/>
      <c r="G9" s="13"/>
      <c r="H9" s="13"/>
      <c r="I9" s="13"/>
      <c r="J9" s="36"/>
    </row>
    <row r="10" spans="2:10" ht="17" thickBot="1">
      <c r="B10" s="31"/>
      <c r="C10" s="28" t="s">
        <v>31</v>
      </c>
      <c r="D10" s="17" t="s">
        <v>4</v>
      </c>
      <c r="E10" s="37">
        <f>'Research data'!G9</f>
        <v>0.95</v>
      </c>
      <c r="F10" s="28"/>
      <c r="G10" s="28"/>
      <c r="H10" s="28"/>
      <c r="I10" s="106" t="s">
        <v>90</v>
      </c>
      <c r="J10" s="99"/>
    </row>
    <row r="11" spans="2:10" ht="17" thickBot="1">
      <c r="B11" s="31"/>
      <c r="C11" s="28" t="s">
        <v>100</v>
      </c>
      <c r="D11" s="17" t="s">
        <v>49</v>
      </c>
      <c r="E11" s="38">
        <f>ROUND('Research data'!G6,1)</f>
        <v>4.7</v>
      </c>
      <c r="F11" s="28"/>
      <c r="G11" s="136" t="s">
        <v>101</v>
      </c>
      <c r="H11" s="28"/>
      <c r="I11" s="75" t="s">
        <v>73</v>
      </c>
      <c r="J11" s="99"/>
    </row>
    <row r="12" spans="2:10">
      <c r="B12" s="31"/>
      <c r="C12" s="55"/>
      <c r="D12" s="94"/>
      <c r="E12" s="95"/>
      <c r="G12" s="55"/>
      <c r="J12" s="99"/>
    </row>
    <row r="13" spans="2:10" ht="17" thickBot="1">
      <c r="B13" s="31"/>
      <c r="C13" s="13" t="s">
        <v>66</v>
      </c>
      <c r="D13" s="94"/>
      <c r="E13" s="95"/>
      <c r="G13" s="55"/>
      <c r="J13" s="99"/>
    </row>
    <row r="14" spans="2:10" ht="17" thickBot="1">
      <c r="B14" s="31"/>
      <c r="C14" s="28" t="s">
        <v>34</v>
      </c>
      <c r="D14" s="17" t="s">
        <v>30</v>
      </c>
      <c r="E14" s="38">
        <f>'Research data'!G16</f>
        <v>1200000</v>
      </c>
      <c r="F14" s="28"/>
      <c r="G14" s="28" t="s">
        <v>8</v>
      </c>
      <c r="H14" s="28"/>
      <c r="I14" s="75" t="s">
        <v>73</v>
      </c>
      <c r="J14" s="99"/>
    </row>
    <row r="15" spans="2:10" ht="17" thickBot="1">
      <c r="B15" s="31"/>
      <c r="C15" s="28" t="s">
        <v>35</v>
      </c>
      <c r="D15" s="17" t="s">
        <v>30</v>
      </c>
      <c r="E15" s="38">
        <v>0</v>
      </c>
      <c r="F15" s="28"/>
      <c r="G15" s="28" t="s">
        <v>45</v>
      </c>
      <c r="H15" s="28"/>
      <c r="I15" s="26"/>
      <c r="J15" s="99"/>
    </row>
    <row r="16" spans="2:10" ht="17" thickBot="1">
      <c r="B16" s="31"/>
      <c r="C16" s="28" t="s">
        <v>11</v>
      </c>
      <c r="D16" s="17" t="s">
        <v>30</v>
      </c>
      <c r="E16" s="38">
        <v>0</v>
      </c>
      <c r="F16" s="28"/>
      <c r="G16" s="28" t="s">
        <v>22</v>
      </c>
      <c r="H16" s="28"/>
      <c r="I16" s="26"/>
      <c r="J16" s="99"/>
    </row>
    <row r="17" spans="2:10" ht="17" thickBot="1">
      <c r="B17" s="31"/>
      <c r="C17" s="28" t="s">
        <v>36</v>
      </c>
      <c r="D17" s="17" t="s">
        <v>30</v>
      </c>
      <c r="E17" s="38">
        <v>0</v>
      </c>
      <c r="F17" s="28"/>
      <c r="G17" s="28" t="s">
        <v>25</v>
      </c>
      <c r="H17" s="28"/>
      <c r="I17" s="26"/>
      <c r="J17" s="99"/>
    </row>
    <row r="18" spans="2:10" ht="17" thickBot="1">
      <c r="B18" s="31"/>
      <c r="C18" s="28" t="s">
        <v>37</v>
      </c>
      <c r="D18" s="17" t="s">
        <v>44</v>
      </c>
      <c r="E18" s="93">
        <f>'Research data'!G17</f>
        <v>0</v>
      </c>
      <c r="F18" s="28"/>
      <c r="G18" s="28" t="s">
        <v>46</v>
      </c>
      <c r="H18" s="28"/>
      <c r="I18" s="75" t="s">
        <v>73</v>
      </c>
      <c r="J18" s="99"/>
    </row>
    <row r="19" spans="2:10" ht="17" thickBot="1">
      <c r="B19" s="31"/>
      <c r="C19" s="28" t="s">
        <v>38</v>
      </c>
      <c r="D19" s="17" t="s">
        <v>43</v>
      </c>
      <c r="E19" s="37">
        <f>'Research data'!G18</f>
        <v>16</v>
      </c>
      <c r="F19" s="28"/>
      <c r="G19" s="28" t="s">
        <v>47</v>
      </c>
      <c r="H19" s="28"/>
      <c r="I19" s="75" t="s">
        <v>73</v>
      </c>
      <c r="J19" s="99"/>
    </row>
    <row r="20" spans="2:10" ht="17" thickBot="1">
      <c r="B20" s="31"/>
      <c r="C20" s="28" t="s">
        <v>39</v>
      </c>
      <c r="D20" s="17" t="s">
        <v>43</v>
      </c>
      <c r="E20" s="96">
        <v>0</v>
      </c>
      <c r="F20" s="28"/>
      <c r="G20" s="28" t="s">
        <v>48</v>
      </c>
      <c r="H20" s="28"/>
      <c r="I20" s="104"/>
      <c r="J20" s="99"/>
    </row>
    <row r="21" spans="2:10" ht="17" thickBot="1">
      <c r="B21" s="31"/>
      <c r="C21" s="28" t="s">
        <v>42</v>
      </c>
      <c r="D21" s="17" t="s">
        <v>3</v>
      </c>
      <c r="E21" s="38">
        <v>0.04</v>
      </c>
      <c r="F21" s="28"/>
      <c r="G21" s="28" t="s">
        <v>21</v>
      </c>
      <c r="H21" s="28"/>
      <c r="I21" s="26" t="s">
        <v>99</v>
      </c>
      <c r="J21" s="99"/>
    </row>
    <row r="22" spans="2:10" ht="17" thickBot="1">
      <c r="B22" s="31"/>
      <c r="C22" s="28" t="s">
        <v>33</v>
      </c>
      <c r="D22" s="17" t="s">
        <v>10</v>
      </c>
      <c r="E22" s="38">
        <v>0</v>
      </c>
      <c r="F22" s="28"/>
      <c r="G22" s="28"/>
      <c r="H22" s="28"/>
      <c r="I22" s="26"/>
      <c r="J22" s="99"/>
    </row>
    <row r="23" spans="2:10">
      <c r="B23" s="31"/>
      <c r="C23" s="28"/>
      <c r="D23" s="17"/>
      <c r="E23" s="97"/>
      <c r="F23" s="28"/>
      <c r="G23" s="28"/>
      <c r="H23" s="28"/>
      <c r="J23" s="99"/>
    </row>
    <row r="24" spans="2:10" ht="17" thickBot="1">
      <c r="B24" s="31"/>
      <c r="C24" s="13" t="s">
        <v>7</v>
      </c>
      <c r="D24" s="94"/>
      <c r="E24" s="97"/>
      <c r="J24" s="99"/>
    </row>
    <row r="25" spans="2:10" ht="17" thickBot="1">
      <c r="B25" s="31"/>
      <c r="C25" s="28" t="s">
        <v>40</v>
      </c>
      <c r="D25" s="17" t="s">
        <v>2</v>
      </c>
      <c r="E25" s="38">
        <f>'Research data'!G12</f>
        <v>1.1000000000000001</v>
      </c>
      <c r="F25" s="28"/>
      <c r="G25" s="28" t="s">
        <v>24</v>
      </c>
      <c r="H25" s="28"/>
      <c r="I25" s="106" t="s">
        <v>90</v>
      </c>
      <c r="J25" s="99"/>
    </row>
    <row r="26" spans="2:10" ht="17" thickBot="1">
      <c r="B26" s="31"/>
      <c r="C26" s="28" t="s">
        <v>41</v>
      </c>
      <c r="D26" s="17" t="s">
        <v>2</v>
      </c>
      <c r="E26" s="38">
        <f>'Research data'!G13</f>
        <v>20</v>
      </c>
      <c r="F26" s="28"/>
      <c r="G26" s="28" t="s">
        <v>23</v>
      </c>
      <c r="H26" s="28"/>
      <c r="I26" s="106" t="s">
        <v>90</v>
      </c>
      <c r="J26" s="99"/>
    </row>
    <row r="27" spans="2:10" ht="17" thickBot="1">
      <c r="B27" s="31"/>
      <c r="C27" s="28" t="s">
        <v>32</v>
      </c>
      <c r="D27" s="17" t="s">
        <v>4</v>
      </c>
      <c r="E27" s="38">
        <v>0</v>
      </c>
      <c r="F27" s="28"/>
      <c r="G27" s="28"/>
      <c r="H27" s="28"/>
      <c r="I27" s="26"/>
      <c r="J27" s="99"/>
    </row>
    <row r="28" spans="2:10" ht="20" customHeight="1" thickBot="1">
      <c r="B28" s="32"/>
      <c r="C28" s="33"/>
      <c r="D28" s="33"/>
      <c r="E28" s="33"/>
      <c r="F28" s="33"/>
      <c r="G28" s="33"/>
      <c r="H28" s="33"/>
      <c r="I28" s="33"/>
      <c r="J28" s="34"/>
    </row>
  </sheetData>
  <mergeCells count="1">
    <mergeCell ref="B2:E4"/>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B1:K10"/>
  <sheetViews>
    <sheetView workbookViewId="0">
      <selection activeCell="F20" sqref="F20"/>
    </sheetView>
  </sheetViews>
  <sheetFormatPr baseColWidth="10" defaultColWidth="33.140625" defaultRowHeight="16"/>
  <cols>
    <col min="1" max="1" width="3.28515625" style="39" customWidth="1"/>
    <col min="2" max="2" width="2.42578125" style="39" customWidth="1"/>
    <col min="3" max="3" width="28.7109375" style="39" customWidth="1"/>
    <col min="4" max="4" width="3.140625" style="39" customWidth="1"/>
    <col min="5" max="5" width="16.140625" style="39" customWidth="1"/>
    <col min="6" max="6" width="10.28515625" style="39" customWidth="1"/>
    <col min="7" max="9" width="12.140625" style="39" customWidth="1"/>
    <col min="10" max="10" width="35.140625" style="40" customWidth="1"/>
    <col min="11" max="11" width="37.42578125" style="39" customWidth="1"/>
    <col min="12" max="16384" width="33.140625" style="39"/>
  </cols>
  <sheetData>
    <row r="1" spans="2:11" ht="17" thickBot="1"/>
    <row r="2" spans="2:11">
      <c r="B2" s="41"/>
      <c r="C2" s="42"/>
      <c r="D2" s="42"/>
      <c r="E2" s="42"/>
      <c r="F2" s="42"/>
      <c r="G2" s="42"/>
      <c r="H2" s="42"/>
      <c r="I2" s="42"/>
      <c r="J2" s="43"/>
      <c r="K2" s="42"/>
    </row>
    <row r="3" spans="2:11">
      <c r="B3" s="44"/>
      <c r="C3" s="45" t="s">
        <v>20</v>
      </c>
      <c r="D3" s="45"/>
      <c r="E3" s="45"/>
      <c r="F3" s="45"/>
      <c r="G3" s="45"/>
      <c r="H3" s="45"/>
      <c r="I3" s="45"/>
      <c r="J3" s="46"/>
    </row>
    <row r="4" spans="2:11">
      <c r="B4" s="44"/>
    </row>
    <row r="5" spans="2:11">
      <c r="B5" s="47"/>
      <c r="C5" s="48" t="s">
        <v>27</v>
      </c>
      <c r="D5" s="48"/>
      <c r="E5" s="48" t="s">
        <v>0</v>
      </c>
      <c r="F5" s="48" t="s">
        <v>17</v>
      </c>
      <c r="G5" s="48" t="s">
        <v>28</v>
      </c>
      <c r="H5" s="48" t="s">
        <v>78</v>
      </c>
      <c r="I5" s="48" t="s">
        <v>97</v>
      </c>
      <c r="J5" s="49" t="s">
        <v>84</v>
      </c>
      <c r="K5" s="48" t="s">
        <v>14</v>
      </c>
    </row>
    <row r="6" spans="2:11">
      <c r="B6" s="44"/>
      <c r="C6" s="45"/>
      <c r="D6" s="45"/>
      <c r="E6" s="45"/>
      <c r="F6" s="45"/>
      <c r="G6" s="45"/>
      <c r="H6" s="45"/>
      <c r="I6" s="45"/>
      <c r="J6" s="46"/>
      <c r="K6" s="45"/>
    </row>
    <row r="7" spans="2:11" ht="17">
      <c r="B7" s="44"/>
      <c r="C7" s="50" t="s">
        <v>108</v>
      </c>
      <c r="D7" s="53"/>
      <c r="E7" s="50" t="s">
        <v>73</v>
      </c>
      <c r="F7" s="51" t="s">
        <v>9</v>
      </c>
      <c r="G7" s="52" t="s">
        <v>72</v>
      </c>
      <c r="H7" s="52" t="s">
        <v>72</v>
      </c>
      <c r="I7" s="52"/>
      <c r="J7" s="52" t="s">
        <v>85</v>
      </c>
      <c r="K7" s="50"/>
    </row>
    <row r="8" spans="2:11">
      <c r="B8" s="44"/>
      <c r="C8" s="53"/>
    </row>
    <row r="9" spans="2:11">
      <c r="B9" s="44"/>
      <c r="C9" s="144" t="s">
        <v>5</v>
      </c>
      <c r="E9" s="39" t="s">
        <v>90</v>
      </c>
      <c r="F9" s="39" t="s">
        <v>95</v>
      </c>
      <c r="G9" s="39">
        <v>2010</v>
      </c>
      <c r="H9" s="39">
        <v>2010</v>
      </c>
      <c r="J9" s="40" t="s">
        <v>96</v>
      </c>
    </row>
    <row r="10" spans="2:11">
      <c r="B10" s="44"/>
      <c r="C10" s="143" t="s">
        <v>1</v>
      </c>
    </row>
  </sheetData>
  <pageMargins left="0.75" right="0.75" top="1" bottom="1" header="0.5" footer="0.5"/>
  <pageSetup paperSize="9" orientation="portrait" horizontalDpi="4294967292" verticalDpi="4294967292"/>
  <ignoredErrors>
    <ignoredError sqref="G7:H7" numberStoredAsText="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B1:M19"/>
  <sheetViews>
    <sheetView workbookViewId="0">
      <selection activeCell="C29" sqref="C29"/>
    </sheetView>
  </sheetViews>
  <sheetFormatPr baseColWidth="10" defaultColWidth="10.7109375" defaultRowHeight="16"/>
  <cols>
    <col min="1" max="2" width="3.42578125" style="55" customWidth="1"/>
    <col min="3" max="3" width="35.85546875" style="55" customWidth="1"/>
    <col min="4" max="4" width="16.42578125" style="55" hidden="1" customWidth="1"/>
    <col min="5" max="5" width="13.85546875" style="55" hidden="1" customWidth="1"/>
    <col min="6" max="6" width="12.42578125" style="55" customWidth="1"/>
    <col min="7" max="7" width="10.7109375" style="55" customWidth="1"/>
    <col min="8" max="8" width="4.7109375" style="55" customWidth="1"/>
    <col min="9" max="9" width="9.85546875" style="56" customWidth="1"/>
    <col min="10" max="10" width="3" style="56" customWidth="1"/>
    <col min="11" max="11" width="2.7109375" style="56" customWidth="1"/>
    <col min="12" max="12" width="8.7109375" style="56" customWidth="1"/>
    <col min="13" max="13" width="60" style="55" customWidth="1"/>
    <col min="14" max="16384" width="10.7109375" style="55"/>
  </cols>
  <sheetData>
    <row r="1" spans="2:13" ht="17" thickBot="1"/>
    <row r="2" spans="2:13">
      <c r="B2" s="57"/>
      <c r="C2" s="58"/>
      <c r="D2" s="58"/>
      <c r="E2" s="58"/>
      <c r="F2" s="58"/>
      <c r="G2" s="58"/>
      <c r="H2" s="58"/>
      <c r="I2" s="59"/>
      <c r="J2" s="59"/>
      <c r="K2" s="59"/>
      <c r="L2" s="59"/>
      <c r="M2" s="117"/>
    </row>
    <row r="3" spans="2:13" s="13" customFormat="1">
      <c r="B3" s="18"/>
      <c r="C3" s="103" t="s">
        <v>68</v>
      </c>
      <c r="D3" s="8"/>
      <c r="E3" s="8"/>
      <c r="F3" s="103" t="s">
        <v>13</v>
      </c>
      <c r="G3" s="103" t="s">
        <v>62</v>
      </c>
      <c r="H3" s="103"/>
      <c r="I3" s="54" t="s">
        <v>73</v>
      </c>
      <c r="J3" s="54"/>
      <c r="K3" s="54"/>
      <c r="L3" s="54" t="s">
        <v>90</v>
      </c>
      <c r="M3" s="118" t="s">
        <v>74</v>
      </c>
    </row>
    <row r="4" spans="2:13">
      <c r="B4" s="60"/>
      <c r="C4" s="61"/>
      <c r="D4" s="61"/>
      <c r="E4" s="61"/>
      <c r="F4" s="61"/>
      <c r="G4" s="62"/>
      <c r="H4" s="62"/>
      <c r="I4" s="101"/>
      <c r="J4" s="101"/>
      <c r="K4" s="102"/>
      <c r="L4" s="101"/>
      <c r="M4" s="119"/>
    </row>
    <row r="5" spans="2:13" ht="17" thickBot="1">
      <c r="B5" s="60"/>
      <c r="C5" s="25" t="s">
        <v>67</v>
      </c>
      <c r="D5" s="25"/>
      <c r="E5" s="25"/>
      <c r="F5" s="25"/>
      <c r="G5" s="9"/>
      <c r="H5" s="9"/>
      <c r="I5" s="9"/>
      <c r="J5" s="9"/>
      <c r="K5" s="9"/>
      <c r="L5" s="9"/>
      <c r="M5" s="120"/>
    </row>
    <row r="6" spans="2:13" ht="17" thickBot="1">
      <c r="B6" s="60"/>
      <c r="C6" s="135" t="s">
        <v>100</v>
      </c>
      <c r="D6" s="25"/>
      <c r="E6" s="25"/>
      <c r="F6" s="134" t="s">
        <v>49</v>
      </c>
      <c r="G6" s="138">
        <f>I6</f>
        <v>4.6511627906976747</v>
      </c>
      <c r="H6" s="9"/>
      <c r="I6" s="65">
        <f>Notes!E22</f>
        <v>4.6511627906976747</v>
      </c>
      <c r="J6" s="9"/>
      <c r="K6" s="9"/>
      <c r="L6" s="9"/>
      <c r="M6" s="120"/>
    </row>
    <row r="7" spans="2:13" ht="17" thickBot="1">
      <c r="B7" s="60"/>
      <c r="C7" s="114" t="s">
        <v>86</v>
      </c>
      <c r="D7" s="63"/>
      <c r="E7" s="63"/>
      <c r="F7" s="115" t="s">
        <v>3</v>
      </c>
      <c r="G7" s="138">
        <f>I7</f>
        <v>0.43</v>
      </c>
      <c r="H7" s="66"/>
      <c r="I7" s="65">
        <f>Notes!E25</f>
        <v>0.43</v>
      </c>
      <c r="J7" s="62"/>
      <c r="L7" s="62"/>
      <c r="M7" s="121"/>
    </row>
    <row r="8" spans="2:13" ht="17" thickBot="1">
      <c r="B8" s="60"/>
      <c r="C8" s="114" t="s">
        <v>87</v>
      </c>
      <c r="D8" s="63"/>
      <c r="E8" s="63"/>
      <c r="F8" s="115" t="s">
        <v>3</v>
      </c>
      <c r="G8" s="138">
        <f>I8</f>
        <v>0.47</v>
      </c>
      <c r="H8" s="66"/>
      <c r="I8" s="65">
        <f>Notes!E26</f>
        <v>0.47</v>
      </c>
      <c r="J8" s="62"/>
      <c r="L8" s="62"/>
      <c r="M8" s="121"/>
    </row>
    <row r="9" spans="2:13" ht="17" thickBot="1">
      <c r="B9" s="60"/>
      <c r="C9" s="148" t="s">
        <v>110</v>
      </c>
      <c r="D9" s="63"/>
      <c r="E9" s="63"/>
      <c r="F9" s="149" t="s">
        <v>3</v>
      </c>
      <c r="G9" s="138">
        <f>L9</f>
        <v>0.95</v>
      </c>
      <c r="H9" s="66"/>
      <c r="I9" s="147"/>
      <c r="J9" s="62"/>
      <c r="L9" s="65">
        <f>Notes!E69</f>
        <v>0.95</v>
      </c>
      <c r="M9" s="121"/>
    </row>
    <row r="10" spans="2:13">
      <c r="B10" s="60"/>
      <c r="C10" s="116"/>
      <c r="D10" s="70"/>
      <c r="E10" s="70"/>
      <c r="G10" s="68"/>
      <c r="H10" s="68"/>
      <c r="I10" s="68"/>
      <c r="J10" s="68"/>
      <c r="L10" s="68"/>
      <c r="M10" s="120"/>
    </row>
    <row r="11" spans="2:13" ht="17" thickBot="1">
      <c r="B11" s="60"/>
      <c r="C11" s="25" t="s">
        <v>7</v>
      </c>
      <c r="D11" s="25"/>
      <c r="E11" s="25"/>
      <c r="F11" s="25"/>
      <c r="G11" s="11"/>
      <c r="H11" s="10"/>
      <c r="I11" s="11"/>
      <c r="J11" s="11"/>
      <c r="L11" s="11"/>
      <c r="M11" s="122"/>
    </row>
    <row r="12" spans="2:13" ht="17" thickBot="1">
      <c r="B12" s="60"/>
      <c r="C12" s="107" t="s">
        <v>1</v>
      </c>
      <c r="D12" s="71"/>
      <c r="E12" s="71"/>
      <c r="F12" s="64" t="s">
        <v>2</v>
      </c>
      <c r="G12" s="74">
        <f>L12</f>
        <v>1.1000000000000001</v>
      </c>
      <c r="H12" s="68"/>
      <c r="I12" s="69"/>
      <c r="J12" s="69"/>
      <c r="K12" s="62"/>
      <c r="L12" s="65">
        <f>Notes!E67</f>
        <v>1.1000000000000001</v>
      </c>
      <c r="M12" s="123"/>
    </row>
    <row r="13" spans="2:13" ht="17" thickBot="1">
      <c r="B13" s="60"/>
      <c r="C13" s="72" t="s">
        <v>5</v>
      </c>
      <c r="D13" s="72"/>
      <c r="E13" s="72"/>
      <c r="F13" s="64" t="s">
        <v>2</v>
      </c>
      <c r="G13" s="139">
        <f>L13</f>
        <v>20</v>
      </c>
      <c r="H13" s="68"/>
      <c r="I13" s="69"/>
      <c r="J13" s="69"/>
      <c r="K13" s="62"/>
      <c r="L13" s="67">
        <f>Notes!E68</f>
        <v>20</v>
      </c>
      <c r="M13" s="130"/>
    </row>
    <row r="14" spans="2:13">
      <c r="B14" s="60"/>
      <c r="C14" s="25"/>
      <c r="D14" s="25"/>
      <c r="E14" s="25"/>
      <c r="F14" s="25"/>
      <c r="G14" s="11"/>
      <c r="H14" s="11"/>
      <c r="I14" s="69"/>
      <c r="J14" s="69"/>
      <c r="L14" s="69"/>
      <c r="M14" s="120"/>
    </row>
    <row r="15" spans="2:13" ht="17" thickBot="1">
      <c r="B15" s="60"/>
      <c r="C15" s="12" t="s">
        <v>69</v>
      </c>
      <c r="D15" s="12"/>
      <c r="E15" s="12"/>
      <c r="F15" s="12"/>
      <c r="G15" s="11"/>
      <c r="H15" s="11"/>
      <c r="I15" s="11"/>
      <c r="J15" s="11"/>
      <c r="L15" s="11"/>
      <c r="M15" s="120"/>
    </row>
    <row r="16" spans="2:13" ht="17" thickBot="1">
      <c r="B16" s="60"/>
      <c r="C16" s="141" t="s">
        <v>105</v>
      </c>
      <c r="D16" s="12"/>
      <c r="E16" s="12"/>
      <c r="F16" s="100" t="s">
        <v>30</v>
      </c>
      <c r="G16" s="74">
        <f t="shared" ref="G16:G17" si="0">I16</f>
        <v>1200000</v>
      </c>
      <c r="H16" s="11"/>
      <c r="I16" s="74">
        <f>Notes!E24</f>
        <v>1200000</v>
      </c>
      <c r="J16" s="68"/>
      <c r="L16" s="68"/>
      <c r="M16" s="124"/>
    </row>
    <row r="17" spans="2:13" ht="17" thickBot="1">
      <c r="B17" s="60"/>
      <c r="C17" s="105" t="s">
        <v>70</v>
      </c>
      <c r="D17" s="25"/>
      <c r="E17" s="25"/>
      <c r="F17" s="140" t="s">
        <v>44</v>
      </c>
      <c r="G17" s="74">
        <f t="shared" si="0"/>
        <v>0</v>
      </c>
      <c r="H17" s="11"/>
      <c r="I17" s="74">
        <f>Notes!E45</f>
        <v>0</v>
      </c>
      <c r="J17" s="68"/>
      <c r="K17" s="68"/>
      <c r="L17" s="68"/>
      <c r="M17" s="124"/>
    </row>
    <row r="18" spans="2:13" ht="17" thickBot="1">
      <c r="B18" s="60"/>
      <c r="C18" s="105" t="s">
        <v>71</v>
      </c>
      <c r="D18" s="73"/>
      <c r="E18" s="73"/>
      <c r="F18" s="64" t="s">
        <v>43</v>
      </c>
      <c r="G18" s="74">
        <f>I18</f>
        <v>16</v>
      </c>
      <c r="H18" s="68"/>
      <c r="I18" s="74">
        <f>Notes!E43</f>
        <v>16</v>
      </c>
      <c r="J18" s="68"/>
      <c r="K18" s="68"/>
      <c r="L18" s="68"/>
      <c r="M18" s="124"/>
    </row>
    <row r="19" spans="2:13" ht="17" thickBot="1">
      <c r="B19" s="125"/>
      <c r="C19" s="126"/>
      <c r="D19" s="126"/>
      <c r="E19" s="126"/>
      <c r="F19" s="126"/>
      <c r="G19" s="126"/>
      <c r="H19" s="126"/>
      <c r="I19" s="127"/>
      <c r="J19" s="127"/>
      <c r="K19" s="127"/>
      <c r="L19" s="127"/>
      <c r="M19" s="128"/>
    </row>
  </sheetData>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B2:T91"/>
  <sheetViews>
    <sheetView workbookViewId="0">
      <selection activeCell="F22" sqref="F22"/>
    </sheetView>
  </sheetViews>
  <sheetFormatPr baseColWidth="10" defaultColWidth="10.7109375" defaultRowHeight="16"/>
  <cols>
    <col min="1" max="1" width="5.85546875" style="108" customWidth="1"/>
    <col min="2" max="2" width="4.7109375" style="108" customWidth="1"/>
    <col min="3" max="3" width="11.28515625" style="108" customWidth="1"/>
    <col min="4" max="4" width="19" style="108" customWidth="1"/>
    <col min="5" max="16384" width="10.7109375" style="108"/>
  </cols>
  <sheetData>
    <row r="2" spans="2:20" ht="17" thickBot="1"/>
    <row r="3" spans="2:20" s="13" customFormat="1">
      <c r="B3" s="111"/>
      <c r="C3" s="112" t="s">
        <v>0</v>
      </c>
      <c r="D3" s="112"/>
      <c r="E3" s="112" t="s">
        <v>77</v>
      </c>
      <c r="F3" s="112"/>
      <c r="G3" s="112"/>
      <c r="H3" s="112"/>
      <c r="I3" s="112"/>
      <c r="J3" s="112"/>
      <c r="K3" s="112"/>
      <c r="L3" s="112"/>
      <c r="M3" s="112"/>
      <c r="N3" s="112"/>
      <c r="O3" s="113"/>
    </row>
    <row r="4" spans="2:20" s="13" customFormat="1">
      <c r="B4" s="18"/>
      <c r="O4" s="151"/>
    </row>
    <row r="5" spans="2:20" s="13" customFormat="1" ht="19" customHeight="1">
      <c r="B5" s="18"/>
      <c r="C5" s="152"/>
      <c r="D5" s="152"/>
      <c r="E5" s="154" t="s">
        <v>115</v>
      </c>
      <c r="F5" s="153"/>
      <c r="G5" s="153"/>
      <c r="H5" s="153"/>
      <c r="I5" s="153"/>
      <c r="J5" s="153"/>
      <c r="K5" s="153"/>
      <c r="L5" s="153"/>
      <c r="M5" s="168"/>
      <c r="N5" s="168"/>
      <c r="O5" s="168"/>
      <c r="P5" s="168"/>
      <c r="Q5" s="168"/>
      <c r="R5" s="168"/>
      <c r="S5" s="168"/>
      <c r="T5" s="168"/>
    </row>
    <row r="6" spans="2:20" s="13" customFormat="1">
      <c r="B6" s="18"/>
      <c r="C6" s="152"/>
      <c r="D6" s="152"/>
      <c r="E6" s="155" t="s">
        <v>114</v>
      </c>
      <c r="F6" s="152"/>
      <c r="G6" s="152"/>
      <c r="H6" s="152"/>
      <c r="I6" s="152"/>
      <c r="J6" s="152"/>
      <c r="K6" s="152"/>
      <c r="L6" s="152"/>
      <c r="M6" s="152"/>
      <c r="N6" s="152"/>
      <c r="O6" s="151"/>
    </row>
    <row r="7" spans="2:20" s="13" customFormat="1">
      <c r="B7" s="18"/>
      <c r="C7" s="152"/>
      <c r="D7" s="152"/>
      <c r="F7" s="152"/>
      <c r="G7" s="152"/>
      <c r="H7" s="152"/>
      <c r="I7" s="152"/>
      <c r="J7" s="152"/>
      <c r="K7" s="152"/>
      <c r="L7" s="152"/>
      <c r="M7" s="152"/>
      <c r="N7" s="152"/>
      <c r="O7" s="151"/>
    </row>
    <row r="8" spans="2:20" s="13" customFormat="1">
      <c r="B8" s="18"/>
      <c r="C8" s="152" t="s">
        <v>112</v>
      </c>
      <c r="D8" s="152"/>
      <c r="E8" s="156" t="s">
        <v>113</v>
      </c>
      <c r="F8" s="152"/>
      <c r="G8" s="152"/>
      <c r="H8" s="152"/>
      <c r="I8" s="152"/>
      <c r="J8" s="152"/>
      <c r="K8" s="152"/>
      <c r="L8" s="152"/>
      <c r="M8" s="152"/>
      <c r="N8" s="152"/>
      <c r="O8" s="151"/>
    </row>
    <row r="9" spans="2:20" s="13" customFormat="1">
      <c r="B9" s="18"/>
      <c r="C9" s="152"/>
      <c r="D9" s="152"/>
      <c r="E9" s="152"/>
      <c r="F9" s="152"/>
      <c r="G9" s="152"/>
      <c r="H9" s="152"/>
      <c r="I9" s="152"/>
      <c r="J9" s="152"/>
      <c r="K9" s="152"/>
      <c r="L9" s="152"/>
      <c r="M9" s="152"/>
      <c r="N9" s="152"/>
      <c r="O9" s="151"/>
    </row>
    <row r="10" spans="2:20" s="13" customFormat="1">
      <c r="B10" s="18"/>
      <c r="C10" s="152"/>
      <c r="D10" s="152"/>
      <c r="E10" s="152"/>
      <c r="F10" s="152"/>
      <c r="G10" s="152"/>
      <c r="H10" s="152"/>
      <c r="I10" s="152"/>
      <c r="J10" s="152"/>
      <c r="K10" s="152"/>
      <c r="L10" s="152"/>
      <c r="M10" s="152"/>
      <c r="N10" s="152"/>
      <c r="O10" s="151"/>
    </row>
    <row r="11" spans="2:20" s="13" customFormat="1">
      <c r="B11" s="18"/>
      <c r="C11" s="152"/>
      <c r="D11" s="152"/>
      <c r="E11" s="152"/>
      <c r="F11" s="152"/>
      <c r="G11" s="152"/>
      <c r="H11" s="152"/>
      <c r="I11" s="152"/>
      <c r="J11" s="152"/>
      <c r="K11" s="152"/>
      <c r="L11" s="152"/>
      <c r="M11" s="152"/>
      <c r="N11" s="152"/>
      <c r="O11" s="151"/>
    </row>
    <row r="12" spans="2:20" s="13" customFormat="1">
      <c r="B12" s="18"/>
      <c r="C12" s="152"/>
      <c r="D12" s="152"/>
      <c r="E12" s="152"/>
      <c r="F12" s="152"/>
      <c r="G12" s="152"/>
      <c r="H12" s="152"/>
      <c r="I12" s="152"/>
      <c r="J12" s="152"/>
      <c r="K12" s="152"/>
      <c r="L12" s="152"/>
      <c r="M12" s="152"/>
      <c r="N12" s="152"/>
      <c r="O12" s="151"/>
    </row>
    <row r="13" spans="2:20" s="13" customFormat="1">
      <c r="B13" s="18"/>
      <c r="C13" s="152"/>
      <c r="D13" s="152"/>
      <c r="E13" s="152"/>
      <c r="F13" s="152"/>
      <c r="G13" s="152"/>
      <c r="H13" s="152"/>
      <c r="I13" s="152"/>
      <c r="J13" s="152"/>
      <c r="K13" s="152"/>
      <c r="L13" s="152"/>
      <c r="M13" s="152"/>
      <c r="N13" s="152"/>
      <c r="O13" s="151"/>
    </row>
    <row r="14" spans="2:20">
      <c r="B14" s="109"/>
      <c r="O14" s="110"/>
    </row>
    <row r="15" spans="2:20">
      <c r="B15" s="109"/>
      <c r="C15" s="108" t="s">
        <v>73</v>
      </c>
      <c r="O15" s="110"/>
    </row>
    <row r="16" spans="2:20">
      <c r="B16" s="109"/>
      <c r="C16" s="108" t="s">
        <v>79</v>
      </c>
      <c r="O16" s="110"/>
    </row>
    <row r="17" spans="2:15">
      <c r="B17" s="109"/>
      <c r="O17" s="110"/>
    </row>
    <row r="18" spans="2:15">
      <c r="B18" s="109"/>
      <c r="O18" s="110"/>
    </row>
    <row r="19" spans="2:15">
      <c r="B19" s="109"/>
      <c r="O19" s="110"/>
    </row>
    <row r="20" spans="2:15">
      <c r="B20" s="109"/>
      <c r="O20" s="110"/>
    </row>
    <row r="21" spans="2:15" ht="17" thickBot="1">
      <c r="B21" s="109"/>
      <c r="D21" s="137" t="s">
        <v>106</v>
      </c>
      <c r="E21" s="108">
        <v>2</v>
      </c>
      <c r="F21" s="137" t="s">
        <v>102</v>
      </c>
      <c r="O21" s="110"/>
    </row>
    <row r="22" spans="2:15" ht="17" thickBot="1">
      <c r="B22" s="109"/>
      <c r="D22" s="137" t="s">
        <v>109</v>
      </c>
      <c r="E22" s="146">
        <f>E21/E25</f>
        <v>4.6511627906976747</v>
      </c>
      <c r="F22" s="137" t="s">
        <v>102</v>
      </c>
      <c r="O22" s="110"/>
    </row>
    <row r="23" spans="2:15" ht="17" thickBot="1">
      <c r="B23" s="109"/>
      <c r="D23" s="132" t="s">
        <v>92</v>
      </c>
      <c r="E23" s="108">
        <v>600</v>
      </c>
      <c r="F23" s="137" t="s">
        <v>103</v>
      </c>
      <c r="O23" s="110"/>
    </row>
    <row r="24" spans="2:15" ht="17" thickBot="1">
      <c r="B24" s="109"/>
      <c r="D24" s="132"/>
      <c r="E24" s="142">
        <f>E23*E21*1000</f>
        <v>1200000</v>
      </c>
      <c r="F24" s="137" t="s">
        <v>30</v>
      </c>
      <c r="O24" s="110"/>
    </row>
    <row r="25" spans="2:15" ht="17" thickBot="1">
      <c r="B25" s="109"/>
      <c r="D25" s="129" t="s">
        <v>88</v>
      </c>
      <c r="E25" s="145">
        <v>0.43</v>
      </c>
      <c r="F25" s="129" t="s">
        <v>3</v>
      </c>
      <c r="O25" s="110"/>
    </row>
    <row r="26" spans="2:15" ht="17" thickBot="1">
      <c r="B26" s="109"/>
      <c r="D26" s="129" t="s">
        <v>89</v>
      </c>
      <c r="E26" s="145">
        <v>0.47</v>
      </c>
      <c r="F26" s="129" t="s">
        <v>3</v>
      </c>
      <c r="O26" s="110"/>
    </row>
    <row r="27" spans="2:15">
      <c r="B27" s="109"/>
      <c r="D27" s="137" t="s">
        <v>107</v>
      </c>
      <c r="E27" s="108">
        <v>4000</v>
      </c>
      <c r="O27" s="110"/>
    </row>
    <row r="28" spans="2:15">
      <c r="B28" s="109"/>
      <c r="O28" s="110"/>
    </row>
    <row r="29" spans="2:15">
      <c r="B29" s="109"/>
      <c r="O29" s="110"/>
    </row>
    <row r="30" spans="2:15">
      <c r="B30" s="109"/>
      <c r="O30" s="110"/>
    </row>
    <row r="31" spans="2:15">
      <c r="B31" s="109"/>
      <c r="O31" s="110"/>
    </row>
    <row r="32" spans="2:15">
      <c r="B32" s="109"/>
      <c r="O32" s="110"/>
    </row>
    <row r="33" spans="2:15">
      <c r="B33" s="109"/>
      <c r="O33" s="110"/>
    </row>
    <row r="34" spans="2:15">
      <c r="B34" s="109"/>
      <c r="O34" s="110"/>
    </row>
    <row r="35" spans="2:15">
      <c r="B35" s="109"/>
      <c r="O35" s="110"/>
    </row>
    <row r="36" spans="2:15">
      <c r="B36" s="109"/>
      <c r="O36" s="110"/>
    </row>
    <row r="37" spans="2:15">
      <c r="B37" s="109"/>
      <c r="C37" s="108" t="s">
        <v>80</v>
      </c>
      <c r="O37" s="110"/>
    </row>
    <row r="38" spans="2:15">
      <c r="B38" s="109"/>
      <c r="O38" s="110"/>
    </row>
    <row r="39" spans="2:15">
      <c r="B39" s="109"/>
      <c r="O39" s="110"/>
    </row>
    <row r="40" spans="2:15">
      <c r="B40" s="109"/>
      <c r="O40" s="110"/>
    </row>
    <row r="41" spans="2:15">
      <c r="B41" s="109"/>
      <c r="O41" s="110"/>
    </row>
    <row r="42" spans="2:15" ht="17" thickBot="1">
      <c r="B42" s="109"/>
      <c r="D42" s="108" t="s">
        <v>82</v>
      </c>
      <c r="E42" s="108">
        <v>8</v>
      </c>
      <c r="F42" s="108" t="s">
        <v>26</v>
      </c>
      <c r="O42" s="110"/>
    </row>
    <row r="43" spans="2:15" ht="17" thickBot="1">
      <c r="B43" s="109"/>
      <c r="E43" s="142">
        <f>E42*E21</f>
        <v>16</v>
      </c>
      <c r="F43" s="137" t="s">
        <v>104</v>
      </c>
      <c r="O43" s="110"/>
    </row>
    <row r="44" spans="2:15" ht="17" thickBot="1">
      <c r="B44" s="109"/>
      <c r="D44" s="108" t="s">
        <v>83</v>
      </c>
      <c r="E44" s="108">
        <v>0</v>
      </c>
      <c r="F44" s="108" t="s">
        <v>81</v>
      </c>
      <c r="O44" s="110"/>
    </row>
    <row r="45" spans="2:15" ht="17" thickBot="1">
      <c r="B45" s="109"/>
      <c r="E45" s="142">
        <f>E44*E21*1000</f>
        <v>0</v>
      </c>
      <c r="F45" s="137" t="s">
        <v>44</v>
      </c>
      <c r="O45" s="110"/>
    </row>
    <row r="46" spans="2:15">
      <c r="B46" s="109"/>
      <c r="O46" s="110"/>
    </row>
    <row r="47" spans="2:15">
      <c r="B47" s="109"/>
      <c r="O47" s="110"/>
    </row>
    <row r="48" spans="2:15">
      <c r="B48" s="109"/>
      <c r="O48" s="110"/>
    </row>
    <row r="49" spans="2:15">
      <c r="B49" s="109"/>
      <c r="O49" s="110"/>
    </row>
    <row r="50" spans="2:15">
      <c r="B50" s="109"/>
      <c r="O50" s="110"/>
    </row>
    <row r="51" spans="2:15">
      <c r="B51" s="109"/>
      <c r="O51" s="110"/>
    </row>
    <row r="52" spans="2:15">
      <c r="B52" s="109"/>
      <c r="O52" s="110"/>
    </row>
    <row r="53" spans="2:15">
      <c r="B53" s="109"/>
      <c r="O53" s="110"/>
    </row>
    <row r="54" spans="2:15">
      <c r="B54" s="109"/>
      <c r="O54" s="110"/>
    </row>
    <row r="55" spans="2:15">
      <c r="B55" s="109"/>
      <c r="O55" s="110"/>
    </row>
    <row r="56" spans="2:15">
      <c r="B56" s="109"/>
      <c r="O56" s="110"/>
    </row>
    <row r="57" spans="2:15">
      <c r="B57" s="109"/>
      <c r="O57" s="110"/>
    </row>
    <row r="58" spans="2:15">
      <c r="B58" s="109"/>
      <c r="O58" s="110"/>
    </row>
    <row r="59" spans="2:15">
      <c r="B59" s="109"/>
      <c r="O59" s="110"/>
    </row>
    <row r="60" spans="2:15">
      <c r="B60" s="109"/>
      <c r="O60" s="110"/>
    </row>
    <row r="61" spans="2:15">
      <c r="B61" s="109"/>
      <c r="O61" s="110"/>
    </row>
    <row r="62" spans="2:15">
      <c r="B62" s="131"/>
      <c r="C62" s="108" t="s">
        <v>90</v>
      </c>
      <c r="O62" s="110"/>
    </row>
    <row r="63" spans="2:15">
      <c r="B63" s="109"/>
      <c r="C63" s="132" t="s">
        <v>80</v>
      </c>
      <c r="O63" s="110"/>
    </row>
    <row r="64" spans="2:15">
      <c r="B64" s="109"/>
      <c r="O64" s="110"/>
    </row>
    <row r="65" spans="2:15">
      <c r="B65" s="109"/>
      <c r="O65" s="110"/>
    </row>
    <row r="66" spans="2:15" ht="17" thickBot="1">
      <c r="B66" s="109"/>
      <c r="O66" s="110"/>
    </row>
    <row r="67" spans="2:15" ht="17" thickBot="1">
      <c r="B67" s="109"/>
      <c r="D67" s="132" t="s">
        <v>1</v>
      </c>
      <c r="E67" s="142">
        <v>1.1000000000000001</v>
      </c>
      <c r="F67" s="132" t="s">
        <v>91</v>
      </c>
      <c r="O67" s="110"/>
    </row>
    <row r="68" spans="2:15" ht="17" thickBot="1">
      <c r="B68" s="109"/>
      <c r="D68" s="132" t="s">
        <v>5</v>
      </c>
      <c r="E68" s="142">
        <v>20</v>
      </c>
      <c r="F68" s="132" t="s">
        <v>91</v>
      </c>
      <c r="O68" s="110"/>
    </row>
    <row r="69" spans="2:15" ht="17" thickBot="1">
      <c r="B69" s="109"/>
      <c r="D69" s="137" t="s">
        <v>111</v>
      </c>
      <c r="E69" s="145">
        <v>0.95</v>
      </c>
      <c r="O69" s="110"/>
    </row>
    <row r="70" spans="2:15">
      <c r="B70" s="109"/>
      <c r="O70" s="110"/>
    </row>
    <row r="71" spans="2:15">
      <c r="B71" s="109"/>
      <c r="O71" s="110"/>
    </row>
    <row r="72" spans="2:15">
      <c r="B72" s="109"/>
      <c r="O72" s="110"/>
    </row>
    <row r="73" spans="2:15">
      <c r="B73" s="109"/>
      <c r="O73" s="110"/>
    </row>
    <row r="74" spans="2:15">
      <c r="B74" s="109"/>
      <c r="O74" s="110"/>
    </row>
    <row r="75" spans="2:15">
      <c r="B75" s="109"/>
      <c r="O75" s="110"/>
    </row>
    <row r="76" spans="2:15">
      <c r="B76" s="109"/>
      <c r="O76" s="110"/>
    </row>
    <row r="77" spans="2:15">
      <c r="B77" s="109"/>
      <c r="O77" s="110"/>
    </row>
    <row r="78" spans="2:15">
      <c r="B78" s="109"/>
      <c r="O78" s="110"/>
    </row>
    <row r="79" spans="2:15">
      <c r="B79" s="109"/>
      <c r="D79" s="132" t="s">
        <v>92</v>
      </c>
      <c r="O79" s="110"/>
    </row>
    <row r="80" spans="2:15">
      <c r="B80" s="109"/>
      <c r="D80" s="133" t="s">
        <v>93</v>
      </c>
      <c r="E80" s="108">
        <v>250</v>
      </c>
      <c r="F80" s="132" t="s">
        <v>94</v>
      </c>
      <c r="O80" s="110"/>
    </row>
    <row r="81" spans="2:15">
      <c r="B81" s="109"/>
      <c r="D81" s="133"/>
      <c r="O81" s="110"/>
    </row>
    <row r="82" spans="2:15">
      <c r="B82" s="109"/>
      <c r="O82" s="110"/>
    </row>
    <row r="83" spans="2:15">
      <c r="B83" s="109"/>
      <c r="O83" s="110"/>
    </row>
    <row r="84" spans="2:15">
      <c r="B84" s="109"/>
      <c r="O84" s="110"/>
    </row>
    <row r="85" spans="2:15">
      <c r="B85" s="109"/>
      <c r="O85" s="110"/>
    </row>
    <row r="86" spans="2:15">
      <c r="B86" s="109"/>
      <c r="O86" s="110"/>
    </row>
    <row r="87" spans="2:15">
      <c r="B87" s="109"/>
      <c r="O87" s="110"/>
    </row>
    <row r="88" spans="2:15">
      <c r="B88" s="109"/>
      <c r="O88" s="110"/>
    </row>
    <row r="89" spans="2:15">
      <c r="B89" s="109"/>
      <c r="O89" s="110"/>
    </row>
    <row r="90" spans="2:15">
      <c r="B90" s="109"/>
      <c r="O90" s="110"/>
    </row>
    <row r="91" spans="2:15">
      <c r="B91" s="109"/>
      <c r="O91" s="110"/>
    </row>
  </sheetData>
  <mergeCells count="1">
    <mergeCell ref="M5:T5"/>
  </mergeCells>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Sources</vt:lpstr>
      <vt:lpstr>Research data</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Roos de Kok</cp:lastModifiedBy>
  <dcterms:created xsi:type="dcterms:W3CDTF">2011-10-26T09:05:09Z</dcterms:created>
  <dcterms:modified xsi:type="dcterms:W3CDTF">2023-08-23T09:21:11Z</dcterms:modified>
</cp:coreProperties>
</file>