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38E1B22D-9073-6448-830D-7355A3183991}" xr6:coauthVersionLast="47" xr6:coauthVersionMax="47" xr10:uidLastSave="{00000000-0000-0000-0000-000000000000}"/>
  <bookViews>
    <workbookView xWindow="-2220" yWindow="-24280" windowWidth="33000" windowHeight="202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3" l="1"/>
  <c r="H11" i="13"/>
  <c r="E26" i="12" s="1"/>
  <c r="N12" i="13"/>
  <c r="H12" i="13"/>
  <c r="E27" i="12" s="1"/>
  <c r="H7" i="13"/>
  <c r="H18" i="13" s="1"/>
  <c r="E19" i="12" s="1"/>
  <c r="L16" i="13"/>
  <c r="J16" i="13"/>
  <c r="E15" i="16"/>
  <c r="H24" i="13" l="1"/>
  <c r="H20" i="13" s="1"/>
  <c r="H21" i="13" s="1"/>
  <c r="H6" i="13"/>
  <c r="E12" i="12" s="1"/>
  <c r="H15" i="13"/>
  <c r="E15" i="12" s="1"/>
  <c r="H17" i="13"/>
  <c r="E20" i="12"/>
</calcChain>
</file>

<file path=xl/sharedStrings.xml><?xml version="1.0" encoding="utf-8"?>
<sst xmlns="http://schemas.openxmlformats.org/spreadsheetml/2006/main" count="199" uniqueCount="144">
  <si>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</si>
  <si>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</si>
  <si>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</si>
  <si>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</si>
  <si>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</si>
  <si>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</si>
  <si>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</si>
  <si>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</si>
  <si>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</si>
  <si>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</si>
  <si>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</si>
  <si>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</si>
  <si>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</si>
  <si>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</si>
  <si>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</si>
  <si>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</si>
  <si>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</si>
  <si>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</si>
  <si>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</si>
  <si>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</si>
  <si>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</si>
  <si>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</si>
  <si>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</si>
  <si>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</si>
  <si>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</si>
  <si>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</si>
  <si>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</si>
  <si>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 xml:space="preserve">       Electricity output capacity</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</si>
  <si>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</si>
  <si>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</si>
  <si>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</si>
  <si>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</si>
  <si>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</si>
  <si>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</si>
  <si>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</si>
  <si>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</si>
  <si>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</si>
  <si>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</si>
  <si>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</si>
  <si>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</si>
  <si>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</si>
  <si>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</si>
  <si>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</si>
  <si>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</si>
  <si>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</si>
  <si>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</si>
  <si>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</si>
  <si>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</si>
  <si>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</si>
  <si>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</si>
  <si>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</si>
  <si>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</si>
  <si>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</si>
  <si>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</si>
  <si>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</si>
  <si>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</si>
  <si>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</si>
  <si>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 xml:space="preserve">        Land use</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</si>
  <si>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</si>
  <si>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</si>
  <si>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</si>
  <si>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</si>
  <si>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</si>
  <si>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</si>
  <si>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</si>
  <si>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</si>
  <si>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</si>
  <si>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</si>
  <si>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</si>
  <si>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</si>
  <si>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</si>
  <si>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</si>
  <si>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</si>
  <si>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</si>
  <si>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</si>
  <si>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</si>
  <si>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</si>
  <si>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</si>
  <si>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</si>
  <si>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</si>
  <si>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</si>
  <si>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</si>
  <si>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</si>
  <si>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</si>
  <si>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</si>
  <si>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</si>
  <si>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</si>
  <si>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</si>
  <si>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</si>
  <si>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</si>
  <si>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</si>
  <si>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</si>
  <si>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</si>
  <si>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</si>
  <si>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</si>
  <si>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</si>
  <si>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</si>
  <si>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</si>
  <si>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</si>
  <si>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</si>
  <si>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</si>
  <si>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</si>
  <si>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</si>
  <si>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</si>
  <si>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</si>
  <si>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</si>
  <si>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</si>
  <si>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</si>
  <si>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</si>
  <si>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</si>
  <si>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</si>
  <si>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</si>
  <si>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</si>
  <si>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</si>
  <si>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</si>
  <si>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</si>
  <si>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</si>
  <si>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</si>
  <si>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</si>
  <si>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</si>
  <si>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</si>
  <si>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</si>
  <si>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</si>
  <si>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</si>
  <si>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</si>
  <si>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</si>
  <si>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</si>
  <si>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</si>
  <si>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</si>
  <si>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</si>
  <si>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</si>
  <si>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</si>
  <si>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</si>
  <si>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</si>
  <si>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</si>
  <si>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</si>
  <si>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</si>
  <si>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</si>
  <si>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</si>
  <si>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</si>
  <si>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electrical efficiency</t>
  </si>
  <si>
    <t>Duplicate of</t>
  </si>
  <si>
    <t>energy_chp_ultra_supercritical_cofiring_ht_coal.ad</t>
  </si>
  <si>
    <t>energy_chp_ultra_supercritical_cofiring_mt_coal.ad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</si>
</sst>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2">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xf numFmtId="0" fontId="12" fillId="2" borderId="0" xfId="0" applyFont="1" applyFill="1" applyAlignment="1">
      <alignment vertical="center"/>
    </xf>
    <xf numFmtId="1" fontId="12" fillId="2" borderId="0" xfId="0" applyNumberFormat="1" applyFont="1" applyFill="1" applyAlignment="1">
      <alignment vertical="center"/>
    </xf>
    <xf numFmtId="1" fontId="12"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0" fontId="12" fillId="0" borderId="0" xfId="0" applyFont="1" applyAlignment="1">
      <alignment horizontal="left" vertical="center"/>
    </xf>
    <xf numFmtId="0" fontId="12" fillId="2" borderId="0" xfId="0" applyFont="1" applyFill="1"/>
    <xf numFmtId="0" fontId="12" fillId="2" borderId="9" xfId="0" applyFont="1" applyFill="1" applyBorder="1"/>
    <xf numFmtId="0" fontId="12" fillId="2" borderId="4" xfId="0" applyFont="1" applyFill="1" applyBorder="1"/>
    <xf numFmtId="0" fontId="9" fillId="2" borderId="0" xfId="0" applyFont="1" applyFill="1"/>
    <xf numFmtId="0" fontId="13" fillId="0" borderId="0" xfId="0" applyFont="1"/>
    <xf numFmtId="0" fontId="12" fillId="2" borderId="6" xfId="0" applyFont="1" applyFill="1" applyBorder="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xf numFmtId="0" fontId="9" fillId="2" borderId="7" xfId="0" applyFont="1" applyFill="1" applyBorder="1"/>
    <xf numFmtId="0" fontId="14" fillId="3" borderId="0" xfId="0" applyFont="1" applyFill="1"/>
    <xf numFmtId="0" fontId="12" fillId="2" borderId="0" xfId="0" applyFont="1" applyFill="1" applyAlignment="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xf numFmtId="0" fontId="8" fillId="0" borderId="0" xfId="0" applyFont="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7" fillId="2" borderId="0" xfId="0" applyFont="1" applyFill="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20" fillId="2" borderId="9" xfId="0" applyFont="1" applyFill="1" applyBorder="1"/>
    <xf numFmtId="49" fontId="20" fillId="2" borderId="9" xfId="0" applyNumberFormat="1" applyFont="1" applyFill="1" applyBorder="1"/>
    <xf numFmtId="0" fontId="19" fillId="2" borderId="0" xfId="0" applyFont="1" applyFill="1" applyAlignment="1">
      <alignment vertical="top"/>
    </xf>
    <xf numFmtId="0" fontId="19" fillId="2" borderId="0" xfId="0" applyFont="1" applyFill="1" applyAlignment="1">
      <alignment vertical="top" wrapText="1"/>
    </xf>
    <xf numFmtId="49" fontId="19" fillId="2" borderId="0" xfId="0" applyNumberFormat="1" applyFont="1" applyFill="1" applyAlignment="1">
      <alignment vertical="top" wrapText="1"/>
    </xf>
    <xf numFmtId="0" fontId="19" fillId="2" borderId="0" xfId="177" applyFont="1" applyFill="1" applyBorder="1" applyAlignment="1" applyProtection="1">
      <alignment vertical="top"/>
    </xf>
    <xf numFmtId="0" fontId="19" fillId="0" borderId="0" xfId="0" applyFont="1" applyAlignment="1">
      <alignment vertical="top"/>
    </xf>
    <xf numFmtId="49" fontId="19" fillId="2" borderId="0" xfId="0" applyNumberFormat="1" applyFont="1" applyFill="1" applyAlignment="1">
      <alignment vertical="top"/>
    </xf>
    <xf numFmtId="0" fontId="19" fillId="2" borderId="0" xfId="177" applyFont="1" applyFill="1" applyBorder="1" applyAlignment="1" applyProtection="1"/>
    <xf numFmtId="2" fontId="7" fillId="2" borderId="0" xfId="0" applyNumberFormat="1" applyFont="1" applyFill="1"/>
    <xf numFmtId="0" fontId="6" fillId="2" borderId="18" xfId="0" applyFont="1" applyFill="1" applyBorder="1"/>
    <xf numFmtId="0" fontId="12" fillId="2" borderId="17" xfId="0" applyFont="1" applyFill="1" applyBorder="1"/>
    <xf numFmtId="0" fontId="5" fillId="2" borderId="2" xfId="0" applyFont="1" applyFill="1" applyBorder="1"/>
    <xf numFmtId="0" fontId="12" fillId="2" borderId="7" xfId="0" applyFont="1" applyFill="1" applyBorder="1"/>
    <xf numFmtId="0" fontId="5" fillId="2" borderId="0" xfId="0" applyFont="1" applyFill="1"/>
    <xf numFmtId="0" fontId="22" fillId="2" borderId="0" xfId="0" applyFont="1" applyFill="1"/>
    <xf numFmtId="0" fontId="5" fillId="2" borderId="18"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5" fillId="2" borderId="7" xfId="0" applyFont="1" applyFill="1" applyBorder="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164" fontId="8" fillId="2" borderId="21" xfId="0" applyNumberFormat="1" applyFont="1" applyFill="1" applyBorder="1"/>
    <xf numFmtId="0" fontId="13" fillId="2" borderId="0" xfId="0" applyFont="1" applyFill="1"/>
    <xf numFmtId="164" fontId="8" fillId="2" borderId="0" xfId="0" applyNumberFormat="1" applyFont="1" applyFill="1"/>
    <xf numFmtId="0" fontId="12" fillId="2" borderId="16" xfId="0" applyFont="1" applyFill="1" applyBorder="1"/>
    <xf numFmtId="0" fontId="14" fillId="2" borderId="9" xfId="0" applyFont="1" applyFill="1" applyBorder="1"/>
    <xf numFmtId="0" fontId="18" fillId="2" borderId="19" xfId="0" applyFont="1" applyFill="1" applyBorder="1"/>
    <xf numFmtId="0" fontId="8" fillId="2" borderId="5" xfId="0" applyFont="1" applyFill="1" applyBorder="1"/>
    <xf numFmtId="0" fontId="19" fillId="0" borderId="0" xfId="0" applyFont="1" applyAlignment="1">
      <alignment horizontal="left" vertical="center" indent="2"/>
    </xf>
    <xf numFmtId="0" fontId="19" fillId="2" borderId="0" xfId="0" applyFont="1" applyFill="1" applyAlignment="1">
      <alignment horizontal="left" vertical="center" indent="2"/>
    </xf>
    <xf numFmtId="164" fontId="19" fillId="2" borderId="0" xfId="0" applyNumberFormat="1" applyFont="1" applyFill="1" applyAlignment="1">
      <alignment horizontal="left" vertical="center" indent="2"/>
    </xf>
    <xf numFmtId="164" fontId="19" fillId="0" borderId="0" xfId="0" applyNumberFormat="1" applyFont="1" applyAlignment="1">
      <alignment horizontal="left" vertical="center" indent="2"/>
    </xf>
    <xf numFmtId="0" fontId="12" fillId="2" borderId="9" xfId="0" applyFont="1" applyFill="1" applyBorder="1" applyAlignment="1">
      <alignment vertical="center"/>
    </xf>
    <xf numFmtId="2" fontId="12" fillId="2" borderId="0" xfId="0" applyNumberFormat="1" applyFont="1" applyFill="1" applyAlignment="1">
      <alignment vertical="center"/>
    </xf>
    <xf numFmtId="2" fontId="12" fillId="2" borderId="9" xfId="0" applyNumberFormat="1" applyFont="1" applyFill="1" applyBorder="1" applyAlignment="1">
      <alignment vertical="center"/>
    </xf>
    <xf numFmtId="0" fontId="4" fillId="2" borderId="0" xfId="0" applyFont="1" applyFill="1"/>
    <xf numFmtId="0" fontId="4" fillId="2" borderId="3" xfId="0" applyFont="1" applyFill="1" applyBorder="1"/>
    <xf numFmtId="0" fontId="4" fillId="2" borderId="4" xfId="0" applyFont="1" applyFill="1" applyBorder="1"/>
    <xf numFmtId="2" fontId="4" fillId="2" borderId="4" xfId="0" applyNumberFormat="1" applyFont="1" applyFill="1" applyBorder="1"/>
    <xf numFmtId="0" fontId="4" fillId="2" borderId="6" xfId="0" applyFont="1" applyFill="1" applyBorder="1"/>
    <xf numFmtId="0" fontId="4" fillId="2" borderId="0" xfId="0" applyFont="1" applyFill="1" applyAlignment="1">
      <alignment horizontal="left" vertical="center"/>
    </xf>
    <xf numFmtId="1" fontId="4" fillId="2" borderId="0" xfId="0" applyNumberFormat="1" applyFont="1" applyFill="1" applyAlignment="1">
      <alignment vertical="center"/>
    </xf>
    <xf numFmtId="0" fontId="4" fillId="2" borderId="5" xfId="0" applyFont="1" applyFill="1" applyBorder="1"/>
    <xf numFmtId="0" fontId="4" fillId="0" borderId="0" xfId="0" applyFont="1"/>
    <xf numFmtId="0" fontId="4" fillId="0" borderId="0" xfId="0" applyFont="1" applyAlignment="1">
      <alignment horizontal="left" vertical="center"/>
    </xf>
    <xf numFmtId="166" fontId="4" fillId="0" borderId="0" xfId="0" applyNumberFormat="1" applyFont="1" applyAlignment="1">
      <alignment vertical="center"/>
    </xf>
    <xf numFmtId="166" fontId="4" fillId="2" borderId="0" xfId="0" applyNumberFormat="1" applyFont="1" applyFill="1" applyAlignment="1">
      <alignment vertical="center"/>
    </xf>
    <xf numFmtId="164" fontId="4" fillId="2" borderId="18" xfId="0" applyNumberFormat="1" applyFont="1" applyFill="1" applyBorder="1" applyAlignment="1">
      <alignment vertical="center"/>
    </xf>
    <xf numFmtId="1" fontId="4" fillId="2" borderId="0" xfId="0" applyNumberFormat="1" applyFont="1" applyFill="1"/>
    <xf numFmtId="2" fontId="4" fillId="2" borderId="0" xfId="0" applyNumberFormat="1" applyFont="1" applyFill="1" applyAlignment="1">
      <alignment vertical="center"/>
    </xf>
    <xf numFmtId="2" fontId="4" fillId="2" borderId="0" xfId="0" applyNumberFormat="1" applyFont="1" applyFill="1"/>
    <xf numFmtId="164" fontId="4" fillId="0" borderId="0" xfId="0" applyNumberFormat="1" applyFont="1" applyAlignment="1">
      <alignment horizontal="left" vertical="center" indent="2"/>
    </xf>
    <xf numFmtId="164" fontId="4" fillId="2" borderId="18" xfId="0" applyNumberFormat="1" applyFont="1" applyFill="1" applyBorder="1" applyAlignment="1">
      <alignment horizontal="right" vertical="center"/>
    </xf>
    <xf numFmtId="2" fontId="4" fillId="2" borderId="0" xfId="0" applyNumberFormat="1" applyFont="1" applyFill="1" applyAlignment="1">
      <alignment horizontal="right" vertical="center"/>
    </xf>
    <xf numFmtId="164" fontId="4" fillId="2" borderId="0" xfId="0" applyNumberFormat="1" applyFont="1" applyFill="1" applyAlignment="1">
      <alignment vertical="center"/>
    </xf>
    <xf numFmtId="0" fontId="4" fillId="0" borderId="0" xfId="0" applyFont="1" applyAlignment="1">
      <alignment horizontal="left" vertical="center" indent="2"/>
    </xf>
    <xf numFmtId="1" fontId="4" fillId="2" borderId="21" xfId="0" applyNumberFormat="1" applyFont="1" applyFill="1" applyBorder="1" applyAlignment="1">
      <alignment horizontal="right" vertical="center"/>
    </xf>
    <xf numFmtId="10" fontId="4" fillId="2" borderId="0" xfId="0" applyNumberFormat="1" applyFont="1" applyFill="1" applyAlignment="1">
      <alignment horizontal="left" vertical="center" indent="2"/>
    </xf>
    <xf numFmtId="2" fontId="4" fillId="2" borderId="18" xfId="0" applyNumberFormat="1" applyFont="1" applyFill="1" applyBorder="1" applyAlignment="1">
      <alignment horizontal="right" vertical="center"/>
    </xf>
    <xf numFmtId="3" fontId="4" fillId="0" borderId="0" xfId="0" applyNumberFormat="1" applyFont="1" applyAlignment="1">
      <alignment horizontal="left" vertical="center" indent="2"/>
    </xf>
    <xf numFmtId="2" fontId="4" fillId="2" borderId="20" xfId="0" applyNumberFormat="1" applyFont="1" applyFill="1" applyBorder="1" applyAlignment="1">
      <alignment horizontal="right" vertical="center"/>
    </xf>
    <xf numFmtId="1" fontId="4" fillId="2" borderId="0" xfId="0" applyNumberFormat="1" applyFont="1" applyFill="1" applyAlignment="1">
      <alignment horizontal="right" vertical="center"/>
    </xf>
    <xf numFmtId="3" fontId="4" fillId="0" borderId="11" xfId="0" applyNumberFormat="1" applyFont="1" applyBorder="1" applyAlignment="1">
      <alignment horizontal="left" vertical="center" indent="3"/>
    </xf>
    <xf numFmtId="3" fontId="4" fillId="0" borderId="0" xfId="0" applyNumberFormat="1" applyFont="1" applyAlignment="1">
      <alignment horizontal="left" vertical="center" indent="3"/>
    </xf>
    <xf numFmtId="2" fontId="4" fillId="2" borderId="18" xfId="0" applyNumberFormat="1" applyFont="1" applyFill="1" applyBorder="1"/>
    <xf numFmtId="1" fontId="4" fillId="2" borderId="18" xfId="0" applyNumberFormat="1" applyFont="1" applyFill="1" applyBorder="1" applyAlignment="1">
      <alignment horizontal="right" vertical="center"/>
    </xf>
    <xf numFmtId="0" fontId="4" fillId="2" borderId="18" xfId="0" applyFont="1" applyFill="1" applyBorder="1"/>
    <xf numFmtId="0" fontId="19" fillId="2" borderId="0" xfId="0" applyFont="1" applyFill="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3" fillId="0" borderId="0" xfId="0" applyFont="1"/>
    <xf numFmtId="0" fontId="21" fillId="12" borderId="18" xfId="0" applyFont="1" applyFill="1" applyBorder="1"/>
    <xf numFmtId="0" fontId="2" fillId="0" borderId="0" xfId="0" applyFont="1"/>
    <xf numFmtId="166" fontId="2" fillId="0" borderId="0" xfId="0" applyNumberFormat="1" applyFont="1" applyAlignment="1">
      <alignment vertical="center"/>
    </xf>
    <xf numFmtId="0" fontId="2" fillId="2" borderId="0" xfId="0" applyFont="1" applyFill="1"/>
    <xf numFmtId="0" fontId="14" fillId="3" borderId="7" xfId="0" applyFont="1" applyFill="1" applyBorder="1"/>
    <xf numFmtId="0" fontId="13" fillId="3" borderId="8" xfId="0"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13</xdr:col>
      <xdr:colOff>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tabSelected="1" workbookViewId="0">
      <selection activeCell="D6" sqref="D6"/>
    </sheetView>
  </sheetViews>
  <sheetFormatPr baseColWidth="10" defaultColWidth="10.7109375" defaultRowHeight="16"/>
  <cols>
    <col min="1" max="1" width="3.42578125" style="24" customWidth="1"/>
    <col min="2" max="2" width="11.28515625" style="17" customWidth="1"/>
    <col min="3" max="3" width="44.140625" style="17" customWidth="1"/>
    <col min="4" max="16384" width="10.7109375" style="17"/>
  </cols>
  <sheetData>
    <row r="1" spans="1:3" s="22" customFormat="1">
      <c r="A1" s="20"/>
      <c r="B1" s="21"/>
      <c r="C1" s="21"/>
    </row>
    <row r="2" spans="1:3" ht="21">
      <c r="A2" s="1"/>
      <c r="B2" s="23" t="s">
        <v>15</v>
      </c>
      <c r="C2" s="23"/>
    </row>
    <row r="3" spans="1:3">
      <c r="A3" s="1"/>
      <c r="B3" s="8"/>
      <c r="C3" s="8"/>
    </row>
    <row r="4" spans="1:3">
      <c r="A4" s="1"/>
      <c r="B4" s="2" t="s">
        <v>16</v>
      </c>
      <c r="C4" s="3" t="s">
        <v>142</v>
      </c>
    </row>
    <row r="5" spans="1:3">
      <c r="A5" s="1"/>
      <c r="B5" s="131" t="s">
        <v>141</v>
      </c>
      <c r="C5" s="132" t="s">
        <v>143</v>
      </c>
    </row>
    <row r="6" spans="1:3">
      <c r="A6" s="1"/>
      <c r="B6" s="4" t="s">
        <v>72</v>
      </c>
      <c r="C6" s="5" t="s">
        <v>73</v>
      </c>
    </row>
    <row r="7" spans="1:3">
      <c r="A7" s="1"/>
      <c r="B7" s="6" t="s">
        <v>18</v>
      </c>
      <c r="C7" s="7" t="s">
        <v>19</v>
      </c>
    </row>
    <row r="8" spans="1:3">
      <c r="A8" s="1"/>
      <c r="B8" s="8"/>
      <c r="C8" s="8"/>
    </row>
    <row r="9" spans="1:3">
      <c r="A9" s="1"/>
      <c r="B9" s="8"/>
      <c r="C9" s="8"/>
    </row>
    <row r="10" spans="1:3">
      <c r="A10" s="1"/>
      <c r="B10" s="61" t="s">
        <v>74</v>
      </c>
      <c r="C10" s="62"/>
    </row>
    <row r="11" spans="1:3">
      <c r="A11" s="1"/>
      <c r="B11" s="63"/>
      <c r="C11" s="64"/>
    </row>
    <row r="12" spans="1:3">
      <c r="A12" s="1"/>
      <c r="B12" s="63" t="s">
        <v>75</v>
      </c>
      <c r="C12" s="65" t="s">
        <v>76</v>
      </c>
    </row>
    <row r="13" spans="1:3" ht="17" thickBot="1">
      <c r="A13" s="1"/>
      <c r="B13" s="63"/>
      <c r="C13" s="14" t="s">
        <v>77</v>
      </c>
    </row>
    <row r="14" spans="1:3" ht="17" thickBot="1">
      <c r="A14" s="1"/>
      <c r="B14" s="63"/>
      <c r="C14" s="66" t="s">
        <v>78</v>
      </c>
    </row>
    <row r="15" spans="1:3">
      <c r="A15" s="1"/>
      <c r="B15" s="63"/>
      <c r="C15" s="64" t="s">
        <v>79</v>
      </c>
    </row>
    <row r="16" spans="1:3">
      <c r="A16" s="1"/>
      <c r="B16" s="63"/>
      <c r="C16" s="64"/>
    </row>
    <row r="17" spans="1:3">
      <c r="A17" s="1"/>
      <c r="B17" s="63" t="s">
        <v>80</v>
      </c>
      <c r="C17" s="67" t="s">
        <v>81</v>
      </c>
    </row>
    <row r="18" spans="1:3">
      <c r="A18" s="1"/>
      <c r="B18" s="63"/>
      <c r="C18" s="68" t="s">
        <v>82</v>
      </c>
    </row>
    <row r="19" spans="1:3">
      <c r="A19" s="1"/>
      <c r="B19" s="63"/>
      <c r="C19" s="69" t="s">
        <v>83</v>
      </c>
    </row>
    <row r="20" spans="1:3">
      <c r="A20" s="1"/>
      <c r="B20" s="63"/>
      <c r="C20" s="70" t="s">
        <v>84</v>
      </c>
    </row>
    <row r="21" spans="1:3">
      <c r="A21" s="1"/>
      <c r="B21" s="71"/>
      <c r="C21" s="72" t="s">
        <v>85</v>
      </c>
    </row>
    <row r="22" spans="1:3">
      <c r="A22" s="1"/>
      <c r="B22" s="71"/>
      <c r="C22" s="73" t="s">
        <v>86</v>
      </c>
    </row>
    <row r="23" spans="1:3">
      <c r="A23" s="1"/>
      <c r="B23" s="71"/>
      <c r="C23" s="74" t="s">
        <v>87</v>
      </c>
    </row>
    <row r="24" spans="1:3">
      <c r="B24" s="71"/>
      <c r="C24" s="75"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workbookViewId="0">
      <selection activeCell="C27" sqref="C27"/>
    </sheetView>
  </sheetViews>
  <sheetFormatPr baseColWidth="10" defaultColWidth="10.7109375" defaultRowHeight="16"/>
  <cols>
    <col min="1" max="1" width="3.28515625" style="29" customWidth="1"/>
    <col min="2" max="2" width="3.140625" style="29" customWidth="1"/>
    <col min="3" max="3" width="46.85546875" style="29" customWidth="1"/>
    <col min="4" max="4" width="13.7109375" style="29" customWidth="1"/>
    <col min="5" max="5" width="17.42578125" style="29" customWidth="1"/>
    <col min="6" max="6" width="4.42578125" style="29" customWidth="1"/>
    <col min="7" max="7" width="45" style="29" customWidth="1"/>
    <col min="8" max="8" width="5.140625" style="29" customWidth="1"/>
    <col min="9" max="9" width="47.7109375" style="29" customWidth="1"/>
    <col min="10" max="10" width="5.42578125" style="29" customWidth="1"/>
    <col min="11" max="16384" width="10.7109375" style="29"/>
  </cols>
  <sheetData>
    <row r="2" spans="2:10">
      <c r="B2" s="133" t="s">
        <v>136</v>
      </c>
      <c r="C2" s="134"/>
      <c r="D2" s="134"/>
      <c r="E2" s="135"/>
    </row>
    <row r="3" spans="2:10">
      <c r="B3" s="136"/>
      <c r="C3" s="137"/>
      <c r="D3" s="137"/>
      <c r="E3" s="138"/>
    </row>
    <row r="4" spans="2:10">
      <c r="B4" s="136"/>
      <c r="C4" s="137"/>
      <c r="D4" s="137"/>
      <c r="E4" s="138"/>
    </row>
    <row r="5" spans="2:10">
      <c r="B5" s="139"/>
      <c r="C5" s="140"/>
      <c r="D5" s="140"/>
      <c r="E5" s="141"/>
    </row>
    <row r="6" spans="2:10" ht="17" thickBot="1"/>
    <row r="7" spans="2:10">
      <c r="B7" s="31"/>
      <c r="C7" s="16"/>
      <c r="D7" s="16"/>
      <c r="E7" s="16"/>
      <c r="F7" s="16"/>
      <c r="G7" s="16"/>
      <c r="H7" s="16"/>
      <c r="I7" s="16"/>
      <c r="J7" s="32"/>
    </row>
    <row r="8" spans="2:10" s="37" customFormat="1" ht="19">
      <c r="B8" s="79"/>
      <c r="C8" s="15" t="s">
        <v>30</v>
      </c>
      <c r="D8" s="80" t="s">
        <v>13</v>
      </c>
      <c r="E8" s="15" t="s">
        <v>6</v>
      </c>
      <c r="F8" s="15"/>
      <c r="G8" s="15" t="s">
        <v>12</v>
      </c>
      <c r="H8" s="15"/>
      <c r="I8" s="15" t="s">
        <v>0</v>
      </c>
      <c r="J8" s="81"/>
    </row>
    <row r="9" spans="2:10" s="37" customFormat="1" ht="16" customHeight="1">
      <c r="B9" s="19"/>
      <c r="C9" s="14"/>
      <c r="D9" s="25"/>
      <c r="E9" s="14"/>
      <c r="F9" s="14"/>
      <c r="G9" s="14"/>
      <c r="H9" s="14"/>
      <c r="I9" s="14"/>
      <c r="J9" s="38"/>
    </row>
    <row r="10" spans="2:10" s="37" customFormat="1" ht="17" customHeight="1" thickBot="1">
      <c r="B10" s="19"/>
      <c r="C10" s="14" t="s">
        <v>91</v>
      </c>
      <c r="D10" s="25"/>
      <c r="E10" s="14"/>
      <c r="F10" s="14"/>
      <c r="G10" s="14"/>
      <c r="H10" s="14"/>
      <c r="I10" s="14"/>
      <c r="J10" s="38"/>
    </row>
    <row r="11" spans="2:10" ht="17" thickBot="1">
      <c r="B11" s="33"/>
      <c r="C11" s="30" t="s">
        <v>32</v>
      </c>
      <c r="D11" s="18" t="s">
        <v>4</v>
      </c>
      <c r="E11" s="39">
        <v>0.9</v>
      </c>
      <c r="F11" s="30"/>
      <c r="G11" s="30"/>
      <c r="H11" s="30"/>
      <c r="I11" s="28" t="s">
        <v>46</v>
      </c>
      <c r="J11" s="82"/>
    </row>
    <row r="12" spans="2:10" ht="17" thickBot="1">
      <c r="B12" s="33"/>
      <c r="C12" s="30" t="s">
        <v>138</v>
      </c>
      <c r="D12" s="18" t="s">
        <v>89</v>
      </c>
      <c r="E12" s="40">
        <f>'Research data'!H6</f>
        <v>1739.1</v>
      </c>
      <c r="F12" s="30"/>
      <c r="G12" s="128" t="s">
        <v>139</v>
      </c>
      <c r="H12" s="30"/>
      <c r="I12" s="28" t="s">
        <v>46</v>
      </c>
      <c r="J12" s="82"/>
    </row>
    <row r="13" spans="2:10">
      <c r="B13" s="33"/>
      <c r="D13" s="77"/>
      <c r="E13" s="78"/>
      <c r="J13" s="82"/>
    </row>
    <row r="14" spans="2:10" ht="17" thickBot="1">
      <c r="B14" s="33"/>
      <c r="C14" s="14" t="s">
        <v>90</v>
      </c>
      <c r="D14" s="77"/>
      <c r="E14" s="78"/>
      <c r="J14" s="82"/>
    </row>
    <row r="15" spans="2:10" ht="17" thickBot="1">
      <c r="B15" s="33"/>
      <c r="C15" s="30" t="s">
        <v>35</v>
      </c>
      <c r="D15" s="18" t="s">
        <v>31</v>
      </c>
      <c r="E15" s="40">
        <f>'Research data'!H15</f>
        <v>1319134000</v>
      </c>
      <c r="F15" s="30"/>
      <c r="G15" s="30" t="s">
        <v>8</v>
      </c>
      <c r="H15" s="30"/>
      <c r="I15" s="121" t="s">
        <v>126</v>
      </c>
      <c r="J15" s="82"/>
    </row>
    <row r="16" spans="2:10" ht="17" thickBot="1">
      <c r="B16" s="33"/>
      <c r="C16" s="30" t="s">
        <v>36</v>
      </c>
      <c r="D16" s="18" t="s">
        <v>31</v>
      </c>
      <c r="E16" s="40">
        <v>0</v>
      </c>
      <c r="F16" s="30"/>
      <c r="G16" s="30" t="s">
        <v>47</v>
      </c>
      <c r="H16" s="30"/>
      <c r="I16" s="28" t="s">
        <v>46</v>
      </c>
      <c r="J16" s="82"/>
    </row>
    <row r="17" spans="2:10" ht="17" thickBot="1">
      <c r="B17" s="33"/>
      <c r="C17" s="30" t="s">
        <v>11</v>
      </c>
      <c r="D17" s="18" t="s">
        <v>31</v>
      </c>
      <c r="E17" s="40">
        <v>0</v>
      </c>
      <c r="F17" s="30"/>
      <c r="G17" s="30" t="s">
        <v>22</v>
      </c>
      <c r="H17" s="30"/>
      <c r="I17" s="28" t="s">
        <v>46</v>
      </c>
      <c r="J17" s="82"/>
    </row>
    <row r="18" spans="2:10" ht="17" thickBot="1">
      <c r="B18" s="33"/>
      <c r="C18" s="30" t="s">
        <v>37</v>
      </c>
      <c r="D18" s="18" t="s">
        <v>31</v>
      </c>
      <c r="E18" s="40">
        <v>0</v>
      </c>
      <c r="F18" s="30"/>
      <c r="G18" s="30" t="s">
        <v>25</v>
      </c>
      <c r="H18" s="30"/>
      <c r="I18" s="28" t="s">
        <v>46</v>
      </c>
      <c r="J18" s="82"/>
    </row>
    <row r="19" spans="2:10" ht="17" thickBot="1">
      <c r="B19" s="33"/>
      <c r="C19" s="30" t="s">
        <v>38</v>
      </c>
      <c r="D19" s="18" t="s">
        <v>45</v>
      </c>
      <c r="E19" s="76">
        <f>'Research data'!H18</f>
        <v>30887040</v>
      </c>
      <c r="F19" s="30"/>
      <c r="G19" s="30" t="s">
        <v>48</v>
      </c>
      <c r="H19" s="30"/>
      <c r="I19" s="28" t="s">
        <v>68</v>
      </c>
      <c r="J19" s="82"/>
    </row>
    <row r="20" spans="2:10" ht="17" thickBot="1">
      <c r="B20" s="33"/>
      <c r="C20" s="30" t="s">
        <v>39</v>
      </c>
      <c r="D20" s="18" t="s">
        <v>44</v>
      </c>
      <c r="E20" s="39">
        <f>'Research data'!H20</f>
        <v>1544.35</v>
      </c>
      <c r="F20" s="30"/>
      <c r="G20" s="30" t="s">
        <v>49</v>
      </c>
      <c r="H20" s="30"/>
      <c r="I20" s="28" t="s">
        <v>69</v>
      </c>
      <c r="J20" s="82"/>
    </row>
    <row r="21" spans="2:10" ht="17" thickBot="1">
      <c r="B21" s="33"/>
      <c r="C21" s="30" t="s">
        <v>40</v>
      </c>
      <c r="D21" s="18" t="s">
        <v>44</v>
      </c>
      <c r="E21" s="40">
        <v>0</v>
      </c>
      <c r="F21" s="30"/>
      <c r="G21" s="30" t="s">
        <v>50</v>
      </c>
      <c r="H21" s="30"/>
      <c r="I21" s="28" t="s">
        <v>46</v>
      </c>
      <c r="J21" s="82"/>
    </row>
    <row r="22" spans="2:10" ht="17" thickBot="1">
      <c r="B22" s="33"/>
      <c r="C22" s="30" t="s">
        <v>43</v>
      </c>
      <c r="D22" s="18" t="s">
        <v>3</v>
      </c>
      <c r="E22" s="40">
        <v>0.04</v>
      </c>
      <c r="F22" s="30"/>
      <c r="G22" s="30" t="s">
        <v>21</v>
      </c>
      <c r="H22" s="30"/>
      <c r="I22" s="127" t="s">
        <v>137</v>
      </c>
      <c r="J22" s="82"/>
    </row>
    <row r="23" spans="2:10" ht="17" thickBot="1">
      <c r="B23" s="33"/>
      <c r="C23" s="30" t="s">
        <v>34</v>
      </c>
      <c r="D23" s="18" t="s">
        <v>10</v>
      </c>
      <c r="E23" s="40">
        <v>1</v>
      </c>
      <c r="F23" s="30"/>
      <c r="G23" s="30"/>
      <c r="H23" s="30"/>
      <c r="I23" s="28" t="s">
        <v>46</v>
      </c>
      <c r="J23" s="82"/>
    </row>
    <row r="24" spans="2:10">
      <c r="B24" s="33"/>
      <c r="D24" s="77"/>
      <c r="E24" s="78"/>
      <c r="J24" s="82"/>
    </row>
    <row r="25" spans="2:10" ht="17" thickBot="1">
      <c r="B25" s="33"/>
      <c r="C25" s="14" t="s">
        <v>7</v>
      </c>
      <c r="D25" s="77"/>
      <c r="E25" s="78"/>
      <c r="J25" s="82"/>
    </row>
    <row r="26" spans="2:10" ht="17" thickBot="1">
      <c r="B26" s="33"/>
      <c r="C26" s="30" t="s">
        <v>41</v>
      </c>
      <c r="D26" s="18" t="s">
        <v>2</v>
      </c>
      <c r="E26" s="40">
        <f>'Research data'!H11</f>
        <v>4</v>
      </c>
      <c r="F26" s="30"/>
      <c r="G26" s="30" t="s">
        <v>24</v>
      </c>
      <c r="H26" s="30"/>
      <c r="I26" s="121" t="s">
        <v>65</v>
      </c>
      <c r="J26" s="82"/>
    </row>
    <row r="27" spans="2:10" ht="17" thickBot="1">
      <c r="B27" s="33"/>
      <c r="C27" s="30" t="s">
        <v>42</v>
      </c>
      <c r="D27" s="18" t="s">
        <v>2</v>
      </c>
      <c r="E27" s="40">
        <f>'Research data'!H12</f>
        <v>40</v>
      </c>
      <c r="F27" s="30"/>
      <c r="G27" s="30" t="s">
        <v>23</v>
      </c>
      <c r="H27" s="30"/>
      <c r="I27" s="60" t="s">
        <v>106</v>
      </c>
      <c r="J27" s="82"/>
    </row>
    <row r="28" spans="2:10" ht="17" thickBot="1">
      <c r="B28" s="33"/>
      <c r="C28" s="30" t="s">
        <v>33</v>
      </c>
      <c r="D28" s="18" t="s">
        <v>4</v>
      </c>
      <c r="E28" s="40">
        <v>0</v>
      </c>
      <c r="F28" s="30"/>
      <c r="G28" s="30"/>
      <c r="H28" s="30"/>
      <c r="I28" s="121" t="s">
        <v>46</v>
      </c>
      <c r="J28" s="82"/>
    </row>
    <row r="29" spans="2:10" ht="20" customHeight="1" thickBot="1">
      <c r="B29" s="34"/>
      <c r="C29" s="35"/>
      <c r="D29" s="35"/>
      <c r="E29" s="35"/>
      <c r="F29" s="35"/>
      <c r="G29" s="35"/>
      <c r="H29" s="35"/>
      <c r="I29" s="35"/>
      <c r="J29" s="3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workbookViewId="0">
      <selection activeCell="F35" sqref="F35"/>
    </sheetView>
  </sheetViews>
  <sheetFormatPr baseColWidth="10" defaultColWidth="10.7109375" defaultRowHeight="16"/>
  <cols>
    <col min="1" max="1" width="4" style="41" customWidth="1"/>
    <col min="2" max="2" width="6.42578125" style="41" customWidth="1"/>
    <col min="3" max="3" width="35.85546875" style="41" customWidth="1"/>
    <col min="4" max="4" width="16.42578125" style="41" hidden="1" customWidth="1"/>
    <col min="5" max="5" width="13.85546875" style="41" hidden="1" customWidth="1"/>
    <col min="6" max="6" width="12.140625" style="41" customWidth="1"/>
    <col min="7" max="7" width="2.85546875" style="41" customWidth="1"/>
    <col min="8" max="8" width="10.7109375" style="41" customWidth="1"/>
    <col min="9" max="9" width="2.42578125" style="41" customWidth="1"/>
    <col min="10" max="10" width="11.28515625" style="59" customWidth="1"/>
    <col min="11" max="11" width="2" style="59" customWidth="1"/>
    <col min="12" max="12" width="10.28515625" style="59" customWidth="1"/>
    <col min="13" max="13" width="2.140625" style="59" customWidth="1"/>
    <col min="14" max="14" width="8.42578125" style="59" customWidth="1"/>
    <col min="15" max="15" width="2.28515625" style="41" customWidth="1"/>
    <col min="16" max="16" width="10" style="59" customWidth="1"/>
    <col min="17" max="17" width="2.42578125" style="59" customWidth="1"/>
    <col min="18" max="18" width="81.7109375" style="41" customWidth="1"/>
    <col min="19" max="16384" width="10.7109375" style="41"/>
  </cols>
  <sheetData>
    <row r="1" spans="2:18" ht="17" thickBot="1"/>
    <row r="2" spans="2:18">
      <c r="B2" s="91"/>
      <c r="C2" s="92"/>
      <c r="D2" s="92"/>
      <c r="E2" s="92"/>
      <c r="F2" s="92"/>
      <c r="G2" s="92"/>
      <c r="H2" s="92"/>
      <c r="I2" s="92"/>
      <c r="J2" s="93"/>
      <c r="K2" s="93"/>
      <c r="L2" s="93"/>
      <c r="M2" s="93"/>
      <c r="N2" s="93"/>
      <c r="O2" s="92"/>
      <c r="P2" s="93"/>
      <c r="Q2" s="93"/>
      <c r="R2" s="92"/>
    </row>
    <row r="3" spans="2:18" s="14" customFormat="1">
      <c r="B3" s="19"/>
      <c r="C3" s="87" t="s">
        <v>94</v>
      </c>
      <c r="D3" s="9"/>
      <c r="E3" s="9"/>
      <c r="F3" s="87" t="s">
        <v>13</v>
      </c>
      <c r="G3" s="87"/>
      <c r="H3" s="87" t="s">
        <v>85</v>
      </c>
      <c r="I3" s="87"/>
      <c r="J3" s="89" t="s">
        <v>65</v>
      </c>
      <c r="K3" s="89"/>
      <c r="L3" s="89" t="s">
        <v>92</v>
      </c>
      <c r="M3" s="89"/>
      <c r="N3" s="89" t="s">
        <v>106</v>
      </c>
      <c r="O3" s="87"/>
      <c r="P3" s="89" t="s">
        <v>58</v>
      </c>
      <c r="Q3" s="89"/>
      <c r="R3" s="87" t="s">
        <v>98</v>
      </c>
    </row>
    <row r="4" spans="2:18">
      <c r="B4" s="94"/>
      <c r="C4" s="95"/>
      <c r="D4" s="95"/>
      <c r="E4" s="95"/>
      <c r="F4" s="95"/>
      <c r="G4" s="95"/>
      <c r="H4" s="96"/>
      <c r="I4" s="96"/>
      <c r="J4" s="88"/>
      <c r="K4" s="88"/>
      <c r="L4" s="88"/>
      <c r="M4" s="88"/>
      <c r="N4" s="88"/>
      <c r="O4" s="10"/>
      <c r="P4" s="88"/>
      <c r="Q4" s="88"/>
      <c r="R4" s="9"/>
    </row>
    <row r="5" spans="2:18" ht="17" thickBot="1">
      <c r="B5" s="94"/>
      <c r="C5" s="26" t="s">
        <v>93</v>
      </c>
      <c r="D5" s="26"/>
      <c r="E5" s="26"/>
      <c r="F5" s="26"/>
      <c r="G5" s="26"/>
      <c r="H5" s="10"/>
      <c r="I5" s="10"/>
      <c r="J5" s="10"/>
      <c r="K5" s="10"/>
      <c r="L5" s="10"/>
      <c r="M5" s="10"/>
      <c r="N5" s="10"/>
      <c r="O5" s="10"/>
      <c r="P5" s="10"/>
      <c r="Q5" s="10"/>
      <c r="R5" s="98"/>
    </row>
    <row r="6" spans="2:18" ht="17" thickBot="1">
      <c r="B6" s="94"/>
      <c r="C6" s="110" t="s">
        <v>138</v>
      </c>
      <c r="D6" s="99"/>
      <c r="E6" s="99"/>
      <c r="F6" s="129" t="s">
        <v>89</v>
      </c>
      <c r="G6" s="101"/>
      <c r="H6" s="102">
        <f>ROUND(H7/Notes!E26,1)</f>
        <v>1739.1</v>
      </c>
      <c r="I6" s="101"/>
      <c r="J6" s="103"/>
      <c r="K6" s="104"/>
      <c r="L6" s="96"/>
      <c r="M6" s="96"/>
      <c r="N6" s="96"/>
      <c r="O6" s="96"/>
      <c r="P6" s="105"/>
      <c r="Q6" s="105"/>
      <c r="R6" s="98"/>
    </row>
    <row r="7" spans="2:18" ht="17" thickBot="1">
      <c r="B7" s="94"/>
      <c r="C7" s="99" t="s">
        <v>27</v>
      </c>
      <c r="D7" s="99"/>
      <c r="E7" s="99"/>
      <c r="F7" s="100" t="s">
        <v>89</v>
      </c>
      <c r="G7" s="101"/>
      <c r="H7" s="102">
        <f>ROUND(643.478260869565,2)</f>
        <v>643.48</v>
      </c>
      <c r="I7" s="101"/>
      <c r="J7" s="103"/>
      <c r="K7" s="104"/>
      <c r="L7" s="96"/>
      <c r="M7" s="96"/>
      <c r="N7" s="96"/>
      <c r="O7" s="96"/>
      <c r="P7" s="105"/>
      <c r="Q7" s="105"/>
      <c r="R7" s="98"/>
    </row>
    <row r="8" spans="2:18">
      <c r="B8" s="94"/>
      <c r="C8" s="90"/>
      <c r="D8" s="90"/>
      <c r="E8" s="90"/>
      <c r="F8" s="90"/>
      <c r="G8" s="90"/>
      <c r="H8" s="90"/>
      <c r="I8" s="90"/>
      <c r="J8" s="105"/>
      <c r="K8" s="105"/>
      <c r="L8" s="105"/>
      <c r="M8" s="105"/>
      <c r="N8" s="105"/>
      <c r="O8" s="90"/>
      <c r="P8" s="105"/>
      <c r="Q8" s="105"/>
      <c r="R8" s="98"/>
    </row>
    <row r="9" spans="2:18">
      <c r="B9" s="94"/>
      <c r="C9" s="90"/>
      <c r="D9" s="90"/>
      <c r="E9" s="90"/>
      <c r="F9" s="90"/>
      <c r="G9" s="90"/>
      <c r="H9" s="90"/>
      <c r="I9" s="90"/>
      <c r="J9" s="105"/>
      <c r="K9" s="105"/>
      <c r="L9" s="105"/>
      <c r="M9" s="105"/>
      <c r="N9" s="105"/>
      <c r="O9" s="90"/>
      <c r="P9" s="105"/>
      <c r="Q9" s="105"/>
      <c r="R9" s="98"/>
    </row>
    <row r="10" spans="2:18" ht="17" thickBot="1">
      <c r="B10" s="94"/>
      <c r="C10" s="26" t="s">
        <v>7</v>
      </c>
      <c r="D10" s="26"/>
      <c r="E10" s="26"/>
      <c r="F10" s="26"/>
      <c r="G10" s="26"/>
      <c r="H10" s="11"/>
      <c r="I10" s="11"/>
      <c r="J10" s="12"/>
      <c r="K10" s="12"/>
      <c r="L10" s="12"/>
      <c r="M10" s="12"/>
      <c r="N10" s="12"/>
      <c r="O10" s="11"/>
      <c r="P10" s="105"/>
      <c r="Q10" s="105"/>
      <c r="R10" s="27"/>
    </row>
    <row r="11" spans="2:18" ht="17" thickBot="1">
      <c r="B11" s="94"/>
      <c r="C11" s="106" t="s">
        <v>1</v>
      </c>
      <c r="D11" s="106"/>
      <c r="E11" s="106"/>
      <c r="F11" s="100" t="s">
        <v>2</v>
      </c>
      <c r="G11" s="101"/>
      <c r="H11" s="107">
        <f>ROUND(4,1)</f>
        <v>4</v>
      </c>
      <c r="I11" s="108"/>
      <c r="J11" s="113">
        <f>Notes!E51</f>
        <v>4</v>
      </c>
      <c r="K11" s="108"/>
      <c r="L11" s="96"/>
      <c r="M11" s="109"/>
      <c r="N11" s="108"/>
      <c r="O11" s="108"/>
      <c r="P11" s="96"/>
      <c r="Q11" s="96"/>
      <c r="R11" s="98" t="s">
        <v>129</v>
      </c>
    </row>
    <row r="12" spans="2:18" ht="17" thickBot="1">
      <c r="B12" s="94"/>
      <c r="C12" s="110" t="s">
        <v>5</v>
      </c>
      <c r="D12" s="110"/>
      <c r="E12" s="110"/>
      <c r="F12" s="100" t="s">
        <v>2</v>
      </c>
      <c r="G12" s="101"/>
      <c r="H12" s="111">
        <f>ROUND(40,0)</f>
        <v>40</v>
      </c>
      <c r="I12" s="108"/>
      <c r="J12" s="108"/>
      <c r="K12" s="108"/>
      <c r="L12" s="96"/>
      <c r="M12" s="96"/>
      <c r="N12" s="120">
        <f>Notes!E60</f>
        <v>40</v>
      </c>
      <c r="O12" s="108"/>
      <c r="P12" s="96"/>
      <c r="Q12" s="96"/>
      <c r="R12" s="98"/>
    </row>
    <row r="13" spans="2:18">
      <c r="B13" s="94"/>
      <c r="C13" s="112"/>
      <c r="D13" s="112"/>
      <c r="E13" s="112"/>
      <c r="F13" s="90"/>
      <c r="G13" s="90"/>
      <c r="H13" s="108"/>
      <c r="I13" s="108"/>
      <c r="J13" s="108"/>
      <c r="K13" s="108"/>
      <c r="L13" s="108"/>
      <c r="M13" s="108"/>
      <c r="N13" s="108"/>
      <c r="O13" s="108"/>
      <c r="P13" s="105"/>
      <c r="Q13" s="105"/>
      <c r="R13" s="27" t="s">
        <v>53</v>
      </c>
    </row>
    <row r="14" spans="2:18" ht="17" thickBot="1">
      <c r="B14" s="94"/>
      <c r="C14" s="13" t="s">
        <v>95</v>
      </c>
      <c r="D14" s="13"/>
      <c r="E14" s="13"/>
      <c r="F14" s="13"/>
      <c r="G14" s="26"/>
      <c r="H14" s="12"/>
      <c r="I14" s="12"/>
      <c r="J14" s="12"/>
      <c r="K14" s="12"/>
      <c r="L14" s="12"/>
      <c r="M14" s="12"/>
      <c r="N14" s="12"/>
      <c r="O14" s="11"/>
      <c r="P14" s="105"/>
      <c r="Q14" s="105"/>
      <c r="R14" s="98"/>
    </row>
    <row r="15" spans="2:18" ht="17" thickBot="1">
      <c r="B15" s="94"/>
      <c r="C15" s="99" t="s">
        <v>96</v>
      </c>
      <c r="D15" s="13"/>
      <c r="E15" s="13"/>
      <c r="F15" s="99" t="s">
        <v>31</v>
      </c>
      <c r="G15" s="95"/>
      <c r="H15" s="113">
        <f>ROUND(H16*H7*1000,2)</f>
        <v>1319134000</v>
      </c>
      <c r="I15" s="12"/>
      <c r="J15" s="108"/>
      <c r="K15" s="108"/>
      <c r="L15" s="108"/>
      <c r="M15" s="108"/>
      <c r="N15" s="108"/>
      <c r="O15" s="11"/>
      <c r="P15" s="105"/>
      <c r="Q15" s="105"/>
      <c r="R15" s="98" t="s">
        <v>117</v>
      </c>
    </row>
    <row r="16" spans="2:18" ht="17" thickBot="1">
      <c r="B16" s="94"/>
      <c r="C16" s="114" t="s">
        <v>8</v>
      </c>
      <c r="D16" s="114"/>
      <c r="E16" s="114"/>
      <c r="F16" s="100" t="s">
        <v>110</v>
      </c>
      <c r="G16" s="101"/>
      <c r="H16" s="113">
        <v>2050</v>
      </c>
      <c r="I16" s="108"/>
      <c r="J16" s="120">
        <f>1700+Notes!E30</f>
        <v>2049.6</v>
      </c>
      <c r="K16" s="108"/>
      <c r="L16" s="120">
        <f>1700+Notes!E16</f>
        <v>2048.17</v>
      </c>
      <c r="M16" s="108"/>
      <c r="N16" s="108"/>
      <c r="O16" s="108"/>
      <c r="P16" s="105"/>
      <c r="Q16" s="105"/>
      <c r="R16" s="98" t="s">
        <v>67</v>
      </c>
    </row>
    <row r="17" spans="2:18" ht="17" thickBot="1">
      <c r="B17" s="94"/>
      <c r="C17" s="114" t="s">
        <v>111</v>
      </c>
      <c r="D17" s="26"/>
      <c r="E17" s="26"/>
      <c r="F17" s="95" t="s">
        <v>45</v>
      </c>
      <c r="G17" s="95"/>
      <c r="H17" s="115">
        <f>H18+H21</f>
        <v>37836615</v>
      </c>
      <c r="I17" s="12"/>
      <c r="J17" s="108"/>
      <c r="K17" s="108"/>
      <c r="L17" s="108"/>
      <c r="M17" s="108"/>
      <c r="N17" s="108"/>
      <c r="O17" s="108"/>
      <c r="P17" s="108"/>
      <c r="Q17" s="108"/>
      <c r="R17" s="98" t="s">
        <v>118</v>
      </c>
    </row>
    <row r="18" spans="2:18" ht="17" thickBot="1">
      <c r="B18" s="94"/>
      <c r="C18" s="106" t="s">
        <v>112</v>
      </c>
      <c r="D18" s="26"/>
      <c r="E18" s="26"/>
      <c r="F18" s="95" t="s">
        <v>45</v>
      </c>
      <c r="G18" s="95"/>
      <c r="H18" s="115">
        <f>ROUND(H19*1000*H7,2)</f>
        <v>30887040</v>
      </c>
      <c r="I18" s="12"/>
      <c r="J18" s="108"/>
      <c r="K18" s="108"/>
      <c r="L18" s="108"/>
      <c r="M18" s="108"/>
      <c r="N18" s="108"/>
      <c r="O18" s="116"/>
      <c r="P18" s="108"/>
      <c r="Q18" s="108"/>
      <c r="R18" s="98" t="s">
        <v>119</v>
      </c>
    </row>
    <row r="19" spans="2:18" ht="17" thickBot="1">
      <c r="B19" s="94"/>
      <c r="C19" s="106" t="s">
        <v>113</v>
      </c>
      <c r="D19" s="26"/>
      <c r="E19" s="26"/>
      <c r="F19" s="95" t="s">
        <v>114</v>
      </c>
      <c r="G19" s="95"/>
      <c r="H19" s="115">
        <v>48</v>
      </c>
      <c r="I19" s="12"/>
      <c r="J19" s="108"/>
      <c r="K19" s="108"/>
      <c r="L19" s="108"/>
      <c r="M19" s="108"/>
      <c r="N19" s="108"/>
      <c r="O19" s="116"/>
      <c r="P19" s="108"/>
      <c r="Q19" s="108"/>
      <c r="R19" s="27" t="s">
        <v>52</v>
      </c>
    </row>
    <row r="20" spans="2:18" ht="17" thickBot="1">
      <c r="B20" s="94"/>
      <c r="C20" s="106" t="s">
        <v>49</v>
      </c>
      <c r="D20" s="117"/>
      <c r="E20" s="117"/>
      <c r="F20" s="100" t="s">
        <v>44</v>
      </c>
      <c r="G20" s="101"/>
      <c r="H20" s="113">
        <f>ROUND(H22*H24/H23,2)</f>
        <v>1544.35</v>
      </c>
      <c r="I20" s="108"/>
      <c r="J20" s="108"/>
      <c r="K20" s="108"/>
      <c r="L20" s="108"/>
      <c r="M20" s="108"/>
      <c r="N20" s="108"/>
      <c r="O20" s="108"/>
      <c r="P20" s="108"/>
      <c r="Q20" s="108"/>
      <c r="R20" s="27"/>
    </row>
    <row r="21" spans="2:18" ht="17" thickBot="1">
      <c r="B21" s="94"/>
      <c r="C21" s="106" t="s">
        <v>49</v>
      </c>
      <c r="D21" s="118"/>
      <c r="E21" s="118"/>
      <c r="F21" s="100" t="s">
        <v>45</v>
      </c>
      <c r="G21" s="101"/>
      <c r="H21" s="113">
        <f>H20*H23</f>
        <v>6949575</v>
      </c>
      <c r="I21" s="108"/>
      <c r="J21" s="108"/>
      <c r="K21" s="108"/>
      <c r="L21" s="108"/>
      <c r="M21" s="108"/>
      <c r="N21" s="108"/>
      <c r="O21" s="108"/>
      <c r="P21" s="108"/>
      <c r="Q21" s="108"/>
      <c r="R21" s="98"/>
    </row>
    <row r="22" spans="2:18" ht="17" thickBot="1">
      <c r="B22" s="94"/>
      <c r="C22" s="106" t="s">
        <v>49</v>
      </c>
      <c r="D22" s="118"/>
      <c r="E22" s="118"/>
      <c r="F22" s="100" t="s">
        <v>26</v>
      </c>
      <c r="G22" s="101"/>
      <c r="H22" s="113">
        <v>2.4</v>
      </c>
      <c r="I22" s="108"/>
      <c r="J22" s="108"/>
      <c r="K22" s="108"/>
      <c r="L22" s="108"/>
      <c r="M22" s="108"/>
      <c r="N22" s="108"/>
      <c r="O22" s="108"/>
      <c r="P22" s="108"/>
      <c r="Q22" s="108"/>
      <c r="R22" s="98"/>
    </row>
    <row r="23" spans="2:18" ht="17" thickBot="1">
      <c r="B23" s="94"/>
      <c r="C23" s="106" t="s">
        <v>97</v>
      </c>
      <c r="D23" s="98"/>
      <c r="E23" s="98"/>
      <c r="F23" s="98" t="s">
        <v>51</v>
      </c>
      <c r="G23" s="90"/>
      <c r="H23" s="119">
        <v>4500</v>
      </c>
      <c r="I23" s="90"/>
      <c r="J23" s="103"/>
      <c r="K23" s="105"/>
      <c r="L23" s="105"/>
      <c r="M23" s="105"/>
      <c r="N23" s="105"/>
      <c r="O23" s="105"/>
      <c r="P23" s="105"/>
      <c r="Q23" s="105"/>
      <c r="R23" s="98"/>
    </row>
    <row r="24" spans="2:18" ht="17" thickBot="1">
      <c r="B24" s="94"/>
      <c r="C24" s="106" t="s">
        <v>115</v>
      </c>
      <c r="D24" s="98"/>
      <c r="E24" s="98"/>
      <c r="F24" s="98" t="s">
        <v>116</v>
      </c>
      <c r="G24" s="90"/>
      <c r="H24" s="119">
        <f>H23*H7</f>
        <v>2895660</v>
      </c>
      <c r="I24" s="90"/>
      <c r="J24" s="103"/>
      <c r="K24" s="105"/>
      <c r="L24" s="105"/>
      <c r="M24" s="105"/>
      <c r="N24" s="105"/>
      <c r="O24" s="105"/>
      <c r="P24" s="105"/>
      <c r="Q24" s="105"/>
      <c r="R24" s="98"/>
    </row>
  </sheetData>
  <conditionalFormatting sqref="R19:R20">
    <cfRule type="colorScale" priority="1">
      <colorScale>
        <cfvo type="min"/>
        <cfvo type="max"/>
        <color rgb="FFFF7128"/>
        <color rgb="FFFFEF9C"/>
      </colorScale>
    </cfRule>
  </conditionalFormatting>
  <hyperlinks>
    <hyperlink ref="R13" r:id="rId1" xr:uid="{00000000-0004-0000-0200-000000000000}"/>
    <hyperlink ref="R19"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40625" defaultRowHeight="16"/>
  <cols>
    <col min="1" max="1" width="3.7109375" style="42" customWidth="1"/>
    <col min="2" max="2" width="2.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1.42578125" style="43" customWidth="1"/>
    <col min="11" max="11" width="77.140625" style="42" customWidth="1"/>
    <col min="12" max="16384" width="33.140625" style="42"/>
  </cols>
  <sheetData>
    <row r="1" spans="2:11" ht="17" thickBot="1"/>
    <row r="2" spans="2:11">
      <c r="B2" s="44"/>
      <c r="C2" s="45"/>
      <c r="D2" s="45"/>
      <c r="E2" s="45"/>
      <c r="F2" s="45"/>
      <c r="G2" s="45"/>
      <c r="H2" s="45"/>
      <c r="I2" s="45"/>
      <c r="J2" s="46"/>
      <c r="K2" s="45"/>
    </row>
    <row r="3" spans="2:11">
      <c r="B3" s="47"/>
      <c r="C3" s="48" t="s">
        <v>20</v>
      </c>
      <c r="D3" s="48"/>
      <c r="E3" s="48"/>
      <c r="F3" s="48"/>
      <c r="G3" s="48"/>
      <c r="H3" s="48"/>
      <c r="I3" s="48"/>
      <c r="J3" s="49"/>
    </row>
    <row r="4" spans="2:11">
      <c r="B4" s="47"/>
    </row>
    <row r="5" spans="2:11">
      <c r="B5" s="47"/>
      <c r="C5" s="50" t="s">
        <v>28</v>
      </c>
      <c r="D5" s="50"/>
      <c r="E5" s="50" t="s">
        <v>0</v>
      </c>
      <c r="F5" s="50" t="s">
        <v>17</v>
      </c>
      <c r="G5" s="50" t="s">
        <v>29</v>
      </c>
      <c r="H5" s="50" t="s">
        <v>120</v>
      </c>
      <c r="I5" s="50" t="s">
        <v>56</v>
      </c>
      <c r="J5" s="51" t="s">
        <v>131</v>
      </c>
      <c r="K5" s="50" t="s">
        <v>14</v>
      </c>
    </row>
    <row r="6" spans="2:11">
      <c r="B6" s="47"/>
      <c r="C6" s="48"/>
      <c r="D6" s="48"/>
      <c r="E6" s="48"/>
      <c r="F6" s="48"/>
      <c r="G6" s="48"/>
      <c r="H6" s="48"/>
      <c r="I6" s="48"/>
      <c r="J6" s="49"/>
      <c r="K6" s="48"/>
    </row>
    <row r="7" spans="2:11">
      <c r="B7" s="47"/>
      <c r="C7" s="56"/>
      <c r="D7" s="52"/>
      <c r="E7" s="42" t="s">
        <v>92</v>
      </c>
      <c r="F7" s="42" t="s">
        <v>122</v>
      </c>
      <c r="G7" s="43" t="s">
        <v>62</v>
      </c>
      <c r="H7" s="43" t="s">
        <v>62</v>
      </c>
      <c r="I7" s="43"/>
      <c r="J7" s="43" t="s">
        <v>132</v>
      </c>
      <c r="K7" s="58" t="s">
        <v>63</v>
      </c>
    </row>
    <row r="8" spans="2:11">
      <c r="B8" s="47"/>
      <c r="C8" s="83" t="s">
        <v>64</v>
      </c>
      <c r="D8" s="84"/>
      <c r="G8" s="43"/>
      <c r="H8" s="43"/>
      <c r="I8" s="43"/>
    </row>
    <row r="9" spans="2:11">
      <c r="B9" s="47"/>
      <c r="C9" s="56"/>
      <c r="D9" s="52"/>
      <c r="E9" s="52"/>
      <c r="F9" s="53"/>
      <c r="G9" s="53"/>
      <c r="H9" s="53"/>
      <c r="I9" s="53"/>
      <c r="J9" s="54"/>
      <c r="K9" s="55"/>
    </row>
    <row r="10" spans="2:11" ht="34">
      <c r="B10" s="47"/>
      <c r="C10" s="85"/>
      <c r="D10" s="85"/>
      <c r="E10" s="52" t="s">
        <v>127</v>
      </c>
      <c r="F10" s="53" t="s">
        <v>61</v>
      </c>
      <c r="G10" s="54" t="s">
        <v>121</v>
      </c>
      <c r="H10" s="54" t="s">
        <v>121</v>
      </c>
      <c r="I10" s="54"/>
      <c r="J10" s="54" t="s">
        <v>133</v>
      </c>
      <c r="K10" s="52" t="s">
        <v>123</v>
      </c>
    </row>
    <row r="11" spans="2:11">
      <c r="B11" s="47"/>
      <c r="C11" s="83" t="s">
        <v>64</v>
      </c>
      <c r="D11" s="84"/>
      <c r="E11" s="52"/>
      <c r="F11" s="53"/>
      <c r="G11" s="54"/>
      <c r="H11" s="54"/>
      <c r="I11" s="54"/>
      <c r="J11" s="54"/>
      <c r="K11" s="52"/>
    </row>
    <row r="12" spans="2:11">
      <c r="B12" s="47"/>
      <c r="C12" s="86" t="s">
        <v>1</v>
      </c>
      <c r="D12" s="52"/>
      <c r="E12" s="52" t="s">
        <v>128</v>
      </c>
      <c r="G12" s="122">
        <v>2010</v>
      </c>
      <c r="H12" s="122">
        <v>2010</v>
      </c>
      <c r="J12" s="43" t="s">
        <v>134</v>
      </c>
      <c r="K12" s="55" t="s">
        <v>54</v>
      </c>
    </row>
    <row r="13" spans="2:11">
      <c r="B13" s="47"/>
      <c r="C13" s="83"/>
      <c r="D13" s="52"/>
      <c r="E13" s="52"/>
      <c r="K13" s="52"/>
    </row>
    <row r="14" spans="2:11">
      <c r="B14" s="47"/>
      <c r="C14" s="84"/>
      <c r="D14" s="52"/>
      <c r="E14" s="52" t="s">
        <v>106</v>
      </c>
      <c r="F14" s="42" t="s">
        <v>124</v>
      </c>
      <c r="G14" s="43">
        <v>2012</v>
      </c>
      <c r="H14" s="43" t="s">
        <v>66</v>
      </c>
      <c r="J14" s="126" t="s">
        <v>135</v>
      </c>
      <c r="K14" s="52" t="s">
        <v>125</v>
      </c>
    </row>
    <row r="15" spans="2:11">
      <c r="B15" s="47"/>
      <c r="C15" s="83" t="s">
        <v>5</v>
      </c>
      <c r="D15" s="52"/>
      <c r="E15" s="52"/>
      <c r="K15" s="52"/>
    </row>
    <row r="16" spans="2:11">
      <c r="B16" s="47"/>
      <c r="C16" s="83"/>
      <c r="D16" s="52"/>
      <c r="E16" s="52"/>
      <c r="K16" s="52"/>
    </row>
    <row r="17" spans="2:11">
      <c r="B17" s="47"/>
      <c r="C17" s="52"/>
      <c r="D17" s="52"/>
      <c r="E17" s="52" t="s">
        <v>55</v>
      </c>
      <c r="F17" s="42" t="s">
        <v>9</v>
      </c>
      <c r="G17" s="43">
        <v>2013</v>
      </c>
      <c r="H17" s="43" t="s">
        <v>62</v>
      </c>
      <c r="I17" s="43"/>
      <c r="K17" s="55" t="s">
        <v>68</v>
      </c>
    </row>
    <row r="18" spans="2:11">
      <c r="B18" s="47"/>
      <c r="C18" s="56" t="s">
        <v>70</v>
      </c>
      <c r="D18" s="52"/>
      <c r="E18" s="52"/>
      <c r="K18" s="52"/>
    </row>
    <row r="19" spans="2:11">
      <c r="B19" s="47"/>
      <c r="C19" s="56" t="s">
        <v>71</v>
      </c>
      <c r="D19" s="52"/>
      <c r="F19" s="52"/>
      <c r="G19" s="52"/>
      <c r="H19" s="52"/>
      <c r="I19" s="52"/>
      <c r="J19" s="57"/>
      <c r="K19" s="52"/>
    </row>
    <row r="20" spans="2:11">
      <c r="B20" s="47"/>
      <c r="C20" s="52"/>
      <c r="D20" s="52"/>
      <c r="F20" s="52"/>
      <c r="G20" s="52"/>
      <c r="H20" s="52"/>
      <c r="I20" s="52"/>
      <c r="J20" s="57"/>
      <c r="K20" s="52"/>
    </row>
    <row r="21" spans="2:11">
      <c r="B21" s="47"/>
      <c r="C21" s="52"/>
      <c r="D21" s="52"/>
      <c r="E21" s="42" t="s">
        <v>53</v>
      </c>
      <c r="F21" s="52" t="s">
        <v>9</v>
      </c>
      <c r="G21" s="52"/>
      <c r="H21" s="52"/>
      <c r="I21" s="52" t="s">
        <v>60</v>
      </c>
      <c r="J21" s="57"/>
      <c r="K21" s="55" t="s">
        <v>59</v>
      </c>
    </row>
    <row r="22" spans="2:11">
      <c r="B22" s="47"/>
      <c r="C22" s="56" t="s">
        <v>57</v>
      </c>
      <c r="D22" s="52"/>
      <c r="E22" s="42" t="s">
        <v>58</v>
      </c>
      <c r="F22" s="52"/>
      <c r="G22" s="52"/>
      <c r="H22" s="52"/>
      <c r="I22" s="52"/>
      <c r="J22" s="57"/>
      <c r="K22" s="52"/>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F27" sqref="F27"/>
    </sheetView>
  </sheetViews>
  <sheetFormatPr baseColWidth="10" defaultColWidth="10.7109375" defaultRowHeight="16"/>
  <cols>
    <col min="1" max="1" width="6" style="90" customWidth="1"/>
    <col min="2" max="2" width="5.7109375" style="90" customWidth="1"/>
    <col min="3" max="3" width="10.7109375" style="90"/>
    <col min="4" max="4" width="12.42578125" style="90" customWidth="1"/>
    <col min="5" max="5" width="10.7109375" style="90"/>
    <col min="6" max="6" width="8.42578125" style="90" customWidth="1"/>
    <col min="7" max="16384" width="10.7109375" style="90"/>
  </cols>
  <sheetData>
    <row r="1" spans="2:14" ht="17" thickBot="1"/>
    <row r="2" spans="2:14" s="14" customFormat="1">
      <c r="B2" s="123"/>
      <c r="C2" s="16"/>
      <c r="D2" s="16"/>
      <c r="E2" s="16"/>
      <c r="F2" s="16"/>
      <c r="G2" s="16"/>
      <c r="H2" s="16"/>
      <c r="I2" s="16"/>
      <c r="J2" s="16"/>
      <c r="K2" s="16"/>
      <c r="L2" s="16"/>
      <c r="M2" s="16"/>
      <c r="N2" s="124"/>
    </row>
    <row r="3" spans="2:14" s="14" customFormat="1">
      <c r="B3" s="79"/>
      <c r="C3" s="15" t="s">
        <v>0</v>
      </c>
      <c r="D3" s="15" t="s">
        <v>99</v>
      </c>
      <c r="E3" s="15"/>
      <c r="F3" s="15"/>
      <c r="G3" s="15"/>
      <c r="H3" s="15"/>
      <c r="I3" s="15"/>
      <c r="J3" s="15"/>
      <c r="K3" s="15"/>
      <c r="L3" s="15"/>
      <c r="M3" s="15"/>
      <c r="N3" s="125"/>
    </row>
    <row r="4" spans="2:14">
      <c r="B4" s="94"/>
      <c r="N4" s="97"/>
    </row>
    <row r="5" spans="2:14">
      <c r="B5" s="94"/>
      <c r="C5" s="90" t="s">
        <v>92</v>
      </c>
      <c r="N5" s="97"/>
    </row>
    <row r="6" spans="2:14">
      <c r="B6" s="94"/>
      <c r="C6" s="90" t="s">
        <v>100</v>
      </c>
      <c r="N6" s="97"/>
    </row>
    <row r="7" spans="2:14">
      <c r="B7" s="94"/>
      <c r="N7" s="97"/>
    </row>
    <row r="8" spans="2:14">
      <c r="B8" s="94"/>
      <c r="N8" s="97"/>
    </row>
    <row r="9" spans="2:14">
      <c r="B9" s="94"/>
      <c r="N9" s="97"/>
    </row>
    <row r="10" spans="2:14">
      <c r="B10" s="94"/>
      <c r="N10" s="97"/>
    </row>
    <row r="11" spans="2:14">
      <c r="B11" s="94"/>
      <c r="N11" s="97"/>
    </row>
    <row r="12" spans="2:14">
      <c r="B12" s="94"/>
      <c r="N12" s="97"/>
    </row>
    <row r="13" spans="2:14">
      <c r="B13" s="94"/>
      <c r="N13" s="97"/>
    </row>
    <row r="14" spans="2:14">
      <c r="B14" s="94"/>
      <c r="E14" s="90" t="s">
        <v>101</v>
      </c>
      <c r="F14" s="90" t="s">
        <v>102</v>
      </c>
      <c r="N14" s="97"/>
    </row>
    <row r="15" spans="2:14">
      <c r="B15" s="94"/>
      <c r="E15" s="90">
        <f>AVERAGE(430,500)</f>
        <v>465</v>
      </c>
      <c r="F15" s="90" t="s">
        <v>102</v>
      </c>
      <c r="N15" s="97"/>
    </row>
    <row r="16" spans="2:14">
      <c r="B16" s="94"/>
      <c r="E16" s="90">
        <v>348.17</v>
      </c>
      <c r="F16" s="90" t="s">
        <v>103</v>
      </c>
      <c r="N16" s="97"/>
    </row>
    <row r="17" spans="2:14">
      <c r="B17" s="94"/>
      <c r="N17" s="97"/>
    </row>
    <row r="18" spans="2:14">
      <c r="B18" s="94"/>
      <c r="N18" s="97"/>
    </row>
    <row r="19" spans="2:14">
      <c r="B19" s="94"/>
      <c r="N19" s="97"/>
    </row>
    <row r="20" spans="2:14">
      <c r="B20" s="94"/>
      <c r="N20" s="97"/>
    </row>
    <row r="21" spans="2:14">
      <c r="B21" s="94"/>
      <c r="N21" s="97"/>
    </row>
    <row r="22" spans="2:14">
      <c r="B22" s="94"/>
      <c r="N22" s="97"/>
    </row>
    <row r="23" spans="2:14">
      <c r="B23" s="94"/>
      <c r="N23" s="97"/>
    </row>
    <row r="24" spans="2:14">
      <c r="B24" s="94"/>
      <c r="N24" s="97"/>
    </row>
    <row r="25" spans="2:14">
      <c r="B25" s="94"/>
      <c r="C25" s="90" t="s">
        <v>127</v>
      </c>
      <c r="N25" s="97"/>
    </row>
    <row r="26" spans="2:14">
      <c r="B26" s="94"/>
      <c r="C26" s="90" t="s">
        <v>104</v>
      </c>
      <c r="E26" s="90">
        <v>0.37</v>
      </c>
      <c r="F26" s="130" t="s">
        <v>140</v>
      </c>
      <c r="N26" s="97"/>
    </row>
    <row r="27" spans="2:14">
      <c r="B27" s="94"/>
      <c r="N27" s="97"/>
    </row>
    <row r="28" spans="2:14">
      <c r="B28" s="94"/>
      <c r="E28" s="90" t="s">
        <v>105</v>
      </c>
      <c r="F28" s="90" t="s">
        <v>102</v>
      </c>
      <c r="N28" s="97"/>
    </row>
    <row r="29" spans="2:14">
      <c r="B29" s="94"/>
      <c r="E29" s="90">
        <v>450</v>
      </c>
      <c r="F29" s="90" t="s">
        <v>102</v>
      </c>
      <c r="N29" s="97"/>
    </row>
    <row r="30" spans="2:14">
      <c r="B30" s="94"/>
      <c r="E30" s="90">
        <v>349.6</v>
      </c>
      <c r="F30" s="90" t="s">
        <v>103</v>
      </c>
      <c r="N30" s="97"/>
    </row>
    <row r="31" spans="2:14">
      <c r="B31" s="94"/>
      <c r="N31" s="97"/>
    </row>
    <row r="32" spans="2:14">
      <c r="B32" s="94"/>
      <c r="N32" s="97"/>
    </row>
    <row r="33" spans="2:14">
      <c r="B33" s="94"/>
      <c r="N33" s="97"/>
    </row>
    <row r="34" spans="2:14">
      <c r="B34" s="94"/>
      <c r="N34" s="97"/>
    </row>
    <row r="35" spans="2:14">
      <c r="B35" s="94"/>
      <c r="N35" s="97"/>
    </row>
    <row r="36" spans="2:14">
      <c r="B36" s="94"/>
      <c r="N36" s="97"/>
    </row>
    <row r="37" spans="2:14">
      <c r="B37" s="94"/>
      <c r="N37" s="97"/>
    </row>
    <row r="38" spans="2:14">
      <c r="B38" s="94"/>
      <c r="C38" s="90" t="s">
        <v>128</v>
      </c>
      <c r="N38" s="97"/>
    </row>
    <row r="39" spans="2:14">
      <c r="B39" s="94"/>
      <c r="C39" s="90" t="s">
        <v>130</v>
      </c>
      <c r="N39" s="97"/>
    </row>
    <row r="40" spans="2:14">
      <c r="B40" s="94"/>
      <c r="N40" s="97"/>
    </row>
    <row r="41" spans="2:14">
      <c r="B41" s="94"/>
      <c r="N41" s="97"/>
    </row>
    <row r="42" spans="2:14">
      <c r="B42" s="94"/>
      <c r="N42" s="97"/>
    </row>
    <row r="43" spans="2:14">
      <c r="B43" s="94"/>
      <c r="N43" s="97"/>
    </row>
    <row r="44" spans="2:14">
      <c r="B44" s="94"/>
      <c r="N44" s="97"/>
    </row>
    <row r="45" spans="2:14">
      <c r="B45" s="94"/>
      <c r="N45" s="97"/>
    </row>
    <row r="46" spans="2:14">
      <c r="B46" s="94"/>
      <c r="N46" s="97"/>
    </row>
    <row r="47" spans="2:14">
      <c r="B47" s="94"/>
      <c r="N47" s="97"/>
    </row>
    <row r="48" spans="2:14">
      <c r="B48" s="94"/>
      <c r="N48" s="97"/>
    </row>
    <row r="49" spans="2:14">
      <c r="B49" s="94"/>
      <c r="N49" s="97"/>
    </row>
    <row r="50" spans="2:14">
      <c r="B50" s="94"/>
      <c r="N50" s="97"/>
    </row>
    <row r="51" spans="2:14">
      <c r="B51" s="94"/>
      <c r="E51" s="90">
        <v>4</v>
      </c>
      <c r="F51" s="90" t="s">
        <v>109</v>
      </c>
      <c r="N51" s="97"/>
    </row>
    <row r="52" spans="2:14">
      <c r="B52" s="94"/>
      <c r="N52" s="97"/>
    </row>
    <row r="53" spans="2:14">
      <c r="B53" s="94"/>
      <c r="N53" s="97"/>
    </row>
    <row r="54" spans="2:14">
      <c r="B54" s="94"/>
      <c r="C54" s="90" t="s">
        <v>106</v>
      </c>
      <c r="N54" s="97"/>
    </row>
    <row r="55" spans="2:14">
      <c r="B55" s="94"/>
      <c r="C55" s="90" t="s">
        <v>107</v>
      </c>
      <c r="N55" s="97"/>
    </row>
    <row r="56" spans="2:14">
      <c r="B56" s="94"/>
      <c r="N56" s="97"/>
    </row>
    <row r="57" spans="2:14">
      <c r="B57" s="94"/>
      <c r="N57" s="97"/>
    </row>
    <row r="58" spans="2:14">
      <c r="B58" s="94"/>
      <c r="N58" s="97"/>
    </row>
    <row r="59" spans="2:14">
      <c r="B59" s="94"/>
      <c r="N59" s="97"/>
    </row>
    <row r="60" spans="2:14">
      <c r="B60" s="94"/>
      <c r="D60" s="90" t="s">
        <v>108</v>
      </c>
      <c r="E60" s="90">
        <v>40</v>
      </c>
      <c r="F60" s="90" t="s">
        <v>109</v>
      </c>
      <c r="N60" s="97"/>
    </row>
    <row r="61" spans="2:14">
      <c r="B61" s="94"/>
      <c r="N61" s="97"/>
    </row>
    <row r="62" spans="2:14">
      <c r="B62" s="94"/>
      <c r="N62" s="97"/>
    </row>
    <row r="63" spans="2:14">
      <c r="B63" s="94"/>
      <c r="N63" s="97"/>
    </row>
    <row r="64" spans="2:14">
      <c r="B64" s="94"/>
      <c r="N64" s="97"/>
    </row>
    <row r="65" spans="2:14">
      <c r="B65" s="94"/>
      <c r="N65" s="97"/>
    </row>
    <row r="66" spans="2:14">
      <c r="B66" s="94"/>
      <c r="N66" s="97"/>
    </row>
    <row r="67" spans="2:14">
      <c r="B67" s="94"/>
      <c r="N67" s="97"/>
    </row>
    <row r="68" spans="2:14">
      <c r="B68" s="94"/>
      <c r="N68" s="97"/>
    </row>
    <row r="69" spans="2:14">
      <c r="B69" s="94"/>
      <c r="N69" s="97"/>
    </row>
    <row r="70" spans="2:14">
      <c r="B70" s="94"/>
      <c r="N70" s="97"/>
    </row>
    <row r="71" spans="2:14">
      <c r="B71" s="94"/>
      <c r="N71" s="97"/>
    </row>
    <row r="72" spans="2:14">
      <c r="B72" s="94"/>
      <c r="N72" s="97"/>
    </row>
    <row r="73" spans="2:14">
      <c r="B73" s="94"/>
      <c r="N73" s="9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2023-08-23T09:23:37Z</dcterms:modified>
</cp:coreProperties>
</file>