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7FFD4A69-0A05-1B4B-BF84-4236ED1DBABE}" xr6:coauthVersionLast="47" xr6:coauthVersionMax="47" xr10:uidLastSave="{00000000-0000-0000-0000-000000000000}"/>
  <bookViews>
    <workbookView xWindow="1480" yWindow="-22180" windowWidth="32040" windowHeight="1888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13" l="1"/>
  <c r="E12" i="12" s="1"/>
  <c r="L11" i="13"/>
  <c r="H10" i="13"/>
  <c r="E26" i="12" s="1"/>
  <c r="N11" i="13"/>
  <c r="N10" i="13"/>
  <c r="L10" i="13"/>
  <c r="J15" i="13"/>
  <c r="H7" i="13"/>
  <c r="H16" i="13" s="1"/>
  <c r="E19" i="12" s="1"/>
  <c r="H11" i="13"/>
  <c r="E27" i="12" s="1"/>
  <c r="H22" i="13" l="1"/>
  <c r="H18" i="13" s="1"/>
  <c r="H19" i="13" s="1"/>
  <c r="H14" i="13"/>
  <c r="E15" i="12" s="1"/>
  <c r="E20" i="12" l="1"/>
</calcChain>
</file>

<file path=xl/sharedStrings.xml><?xml version="1.0" encoding="utf-8"?>
<sst xmlns="http://schemas.openxmlformats.org/spreadsheetml/2006/main" count="199" uniqueCount="141">
  <si>
    <t>Source</t>
  </si>
  <si>
    <t>Construction time</t>
  </si>
  <si>
    <t>years</t>
  </si>
  <si>
    <t>%</t>
  </si>
  <si>
    <t>-</t>
  </si>
  <si>
    <t>Technical lifetime</t>
  </si>
  <si>
    <t>Value</t>
  </si>
  <si>
    <t>Other</t>
  </si>
  <si>
    <t>Initial investment costs</t>
  </si>
  <si>
    <t>NL</t>
  </si>
  <si>
    <t>yes=1, no=0</t>
  </si>
  <si>
    <t>cost_of_installing</t>
  </si>
  <si>
    <t>Definition</t>
  </si>
  <si>
    <t>Unit</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</si>
  <si>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</si>
  <si>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</si>
  <si>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</si>
  <si>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</si>
  <si>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</si>
  <si>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</si>
  <si>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</si>
  <si>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</si>
  <si>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</si>
  <si>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</si>
  <si>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</si>
  <si>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</si>
  <si>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</si>
  <si>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</si>
  <si>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 xml:space="preserve">       Electricity output capacity</t>
  </si>
  <si>
    <t>Type</t>
  </si>
  <si>
    <t>Date published</t>
  </si>
  <si>
    <t>Attribute</t>
  </si>
  <si>
    <t>euro</t>
  </si>
  <si>
    <t>availability</t>
  </si>
  <si>
    <t>free_co2_factor</t>
  </si>
  <si>
    <t>takes_part_in_ets</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</si>
  <si>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</si>
  <si>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</si>
  <si>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</si>
  <si>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</si>
  <si>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</si>
  <si>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</si>
  <si>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</si>
  <si>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</si>
  <si>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</si>
  <si>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</si>
  <si>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</si>
  <si>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Energymatters</t>
  </si>
  <si>
    <t>quintel/etsource@0277ad226491f5aae44c874b298cbcf694d2f6cb</t>
  </si>
  <si>
    <t>Investment cost with ccs</t>
  </si>
  <si>
    <t>Fixed operational and maintenance costs per year</t>
  </si>
  <si>
    <t>Variable operational and maintenance costs</t>
  </si>
  <si>
    <t>Variable operational and maintenance costs for ccs</t>
  </si>
  <si>
    <t>FLH</t>
  </si>
  <si>
    <t>GitHub Ticket</t>
  </si>
  <si>
    <t>Maasvlakte</t>
  </si>
  <si>
    <t>Google maps</t>
  </si>
  <si>
    <t>2012</t>
  </si>
  <si>
    <t>http://www.iea.org/publications/freepublications/publication/projected_costs.pdf</t>
  </si>
  <si>
    <t>2010</t>
  </si>
  <si>
    <t>GitHub</t>
  </si>
  <si>
    <t xml:space="preserve">Maasvlakte </t>
  </si>
  <si>
    <t xml:space="preserve"> Eemshaven</t>
  </si>
  <si>
    <t xml:space="preserve">           Land use</t>
  </si>
  <si>
    <t>Date retrived</t>
  </si>
  <si>
    <t>06.10.2014</t>
  </si>
  <si>
    <t>https://www.google.de/maps/@51.9617895,4.0232499,1210m/data=!3m1!1e3</t>
  </si>
  <si>
    <t>https://www.google.nl/maps/place/9979+Eemshaven/@53.4341869,6.8799872,725m/data=!3m1!1e3!4m2!3m1!1s0x47c9d89588648bd3:0xaa167e96d56b025e?hl=en</t>
  </si>
  <si>
    <t>Eemshaven</t>
  </si>
  <si>
    <t xml:space="preserve">  Initial investment costs</t>
  </si>
  <si>
    <t xml:space="preserve">         Initial investment costs</t>
  </si>
  <si>
    <t>https://github.com/quintel/etsource/issues/272#issuecomment-18286997</t>
  </si>
  <si>
    <t xml:space="preserve">  Fixed operational and maintenance costs</t>
  </si>
  <si>
    <t xml:space="preserve">  Variable operational and maintenance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</si>
  <si>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</si>
  <si>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</si>
  <si>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</si>
  <si>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</si>
  <si>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</si>
  <si>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</si>
  <si>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</si>
  <si>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</si>
  <si>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</si>
  <si>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</si>
  <si>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</si>
  <si>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</si>
  <si>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</si>
  <si>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</si>
  <si>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</si>
  <si>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</si>
  <si>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</si>
  <si>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Technical</t>
  </si>
  <si>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</si>
  <si>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</si>
  <si>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</si>
  <si>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</si>
  <si>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</si>
  <si>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Parameter</t>
  </si>
  <si>
    <t>Costs</t>
  </si>
  <si>
    <t>MW</t>
  </si>
  <si>
    <t xml:space="preserve">  Initial investment costs </t>
  </si>
  <si>
    <r>
      <rPr>
        <sz val="12"/>
        <color theme="1"/>
        <rFont val="Calibri"/>
        <family val="2"/>
        <scheme val="minor"/>
      </rPr>
      <t xml:space="preserve"> </t>
    </r>
    <r>
      <rPr>
        <sz val="12"/>
        <color theme="1"/>
        <rFont val="Calibri"/>
        <family val="2"/>
        <scheme val="minor"/>
      </rPr>
      <t>Initial investment costs</t>
    </r>
  </si>
  <si>
    <t xml:space="preserve"> Fixed operational and maintenance costs </t>
  </si>
  <si>
    <t>Fixed operational and maintenance costs</t>
  </si>
  <si>
    <t xml:space="preserve"> Variable operational and maintenance costs</t>
  </si>
  <si>
    <t>Full load hours</t>
  </si>
  <si>
    <t>Cost</t>
  </si>
  <si>
    <r>
      <t>Product</t>
    </r>
    <r>
      <rPr>
        <sz val="12"/>
        <color theme="1"/>
        <rFont val="Calibri"/>
        <family val="2"/>
        <scheme val="minor"/>
      </rPr>
      <t>r</t>
    </r>
    <r>
      <rPr>
        <sz val="12"/>
        <color theme="1"/>
        <rFont val="Calibri"/>
        <family val="2"/>
        <scheme val="minor"/>
      </rPr>
      <t>ion Electicity yearly</t>
    </r>
  </si>
  <si>
    <t>Comments</t>
  </si>
  <si>
    <t>The calculations for fixed and variable operating and maintenance costs are described in detail in:</t>
  </si>
  <si>
    <r>
      <t xml:space="preserve">The calculations for </t>
    </r>
    <r>
      <rPr>
        <sz val="12"/>
        <color theme="1"/>
        <rFont val="Calibri"/>
        <family val="2"/>
        <scheme val="minor"/>
      </rPr>
      <t>initial investment</t>
    </r>
    <r>
      <rPr>
        <sz val="12"/>
        <color theme="1"/>
        <rFont val="Calibri"/>
        <family val="2"/>
        <scheme val="minor"/>
      </rPr>
      <t xml:space="preserve"> costs are described in detail in:</t>
    </r>
  </si>
  <si>
    <r>
      <rPr>
        <sz val="12"/>
        <color theme="1"/>
        <rFont val="Calibri"/>
        <family val="2"/>
        <scheme val="minor"/>
      </rPr>
      <t>Data from Energymatters report is used</t>
    </r>
    <r>
      <rPr>
        <sz val="12"/>
        <color theme="1"/>
        <rFont val="Calibri"/>
        <family val="2"/>
        <scheme val="minor"/>
      </rPr>
      <t xml:space="preserve"> for the </t>
    </r>
    <r>
      <rPr>
        <sz val="12"/>
        <color theme="1"/>
        <rFont val="Calibri"/>
        <family val="2"/>
        <scheme val="minor"/>
      </rPr>
      <t>initial investment costs</t>
    </r>
    <r>
      <rPr>
        <sz val="12"/>
        <color theme="1"/>
        <rFont val="Calibri"/>
        <family val="2"/>
        <scheme val="minor"/>
      </rPr>
      <t xml:space="preserve"> of ''energy_power_ultra_supercritical_coal'' plant</t>
    </r>
  </si>
  <si>
    <t>Subject year</t>
  </si>
  <si>
    <t>2013</t>
  </si>
  <si>
    <t>Notes</t>
  </si>
  <si>
    <t>p.1</t>
  </si>
  <si>
    <t>euro/KW</t>
  </si>
  <si>
    <t>Harvard</t>
  </si>
  <si>
    <t>p.32</t>
  </si>
  <si>
    <t>yr</t>
  </si>
  <si>
    <t>Lifetime</t>
  </si>
  <si>
    <t>p.43</t>
  </si>
  <si>
    <t>p.44</t>
  </si>
  <si>
    <r>
      <t xml:space="preserve">IEA, </t>
    </r>
    <r>
      <rPr>
        <sz val="12"/>
        <color theme="1"/>
        <rFont val="Calibri"/>
        <family val="2"/>
        <scheme val="minor"/>
      </rPr>
      <t>Harvard</t>
    </r>
  </si>
  <si>
    <t>GER</t>
  </si>
  <si>
    <t>http://www.hks.harvard.edu/hepg/Papers/2010/Michael_Hogan_May2010.pdf</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</si>
  <si>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</si>
  <si>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</si>
  <si>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r>
      <t>The  ''energy_chp_ultra_supercritical_coal''</t>
    </r>
    <r>
      <rPr>
        <sz val="12"/>
        <color theme="1"/>
        <rFont val="Calibri"/>
        <family val="2"/>
        <scheme val="minor"/>
      </rPr>
      <t xml:space="preserve"> plant  has slightly higher initiai investment and O&amp;M costs</t>
    </r>
  </si>
  <si>
    <t>ETM Library URL</t>
  </si>
  <si>
    <t>http://refman.et-model.com/publications/1442</t>
  </si>
  <si>
    <t>http://refman.et-model.com/publications/1682</t>
  </si>
  <si>
    <t>http://refman.et-model.com/publications/1937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</si>
  <si>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</si>
  <si>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</si>
  <si>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typical_input_capacity</t>
  </si>
  <si>
    <t>input capacity</t>
  </si>
  <si>
    <t>electrical efficiency</t>
  </si>
  <si>
    <t>Duplicate of</t>
  </si>
  <si>
    <t>energy_chp_ultra_supercritical_ht_coal.ad</t>
  </si>
  <si>
    <t>energy_chp_ultra_supercritical_mt_coal.ad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</si>
</sst>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indexed="64"/>
      </right>
      <top style="medium">
        <color auto="1"/>
      </top>
      <bottom style="medium">
        <color auto="1"/>
      </bottom>
      <diagonal/>
    </border>
  </borders>
  <cellStyleXfs count="238">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67">
    <xf numFmtId="0" fontId="0" fillId="0" borderId="0" xfId="0"/>
    <xf numFmtId="0" fontId="0" fillId="2" borderId="0" xfId="0" applyFill="1"/>
    <xf numFmtId="0" fontId="15" fillId="2" borderId="0" xfId="0" applyFont="1" applyFill="1"/>
    <xf numFmtId="0" fontId="0" fillId="2" borderId="12" xfId="0" applyFill="1" applyBorder="1"/>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49" fontId="17" fillId="2"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xf numFmtId="0" fontId="11" fillId="2" borderId="0" xfId="0" applyFont="1" applyFill="1"/>
    <xf numFmtId="0" fontId="16" fillId="2" borderId="0" xfId="0" applyFont="1" applyFill="1" applyAlignment="1">
      <alignment vertical="center"/>
    </xf>
    <xf numFmtId="1" fontId="16" fillId="2" borderId="0" xfId="0" applyNumberFormat="1" applyFont="1" applyFill="1" applyAlignment="1">
      <alignment vertical="center"/>
    </xf>
    <xf numFmtId="1" fontId="16" fillId="2" borderId="0" xfId="0" applyNumberFormat="1" applyFont="1" applyFill="1" applyAlignment="1">
      <alignment horizontal="right" vertical="center"/>
    </xf>
    <xf numFmtId="2" fontId="16" fillId="2" borderId="0" xfId="0" applyNumberFormat="1" applyFont="1" applyFill="1" applyAlignment="1">
      <alignment horizontal="right" vertical="center"/>
    </xf>
    <xf numFmtId="0" fontId="16" fillId="0" borderId="0" xfId="0" applyFont="1" applyAlignment="1">
      <alignment horizontal="left" vertical="center"/>
    </xf>
    <xf numFmtId="0" fontId="15" fillId="2" borderId="5" xfId="0" applyFont="1" applyFill="1" applyBorder="1"/>
    <xf numFmtId="0" fontId="16" fillId="2" borderId="0" xfId="0" applyFont="1" applyFill="1"/>
    <xf numFmtId="0" fontId="16" fillId="2" borderId="9" xfId="0" applyFont="1" applyFill="1" applyBorder="1"/>
    <xf numFmtId="0" fontId="0" fillId="2" borderId="15" xfId="0" applyFill="1" applyBorder="1"/>
    <xf numFmtId="0" fontId="16" fillId="2" borderId="4" xfId="0" applyFont="1" applyFill="1" applyBorder="1"/>
    <xf numFmtId="0" fontId="10" fillId="2" borderId="3" xfId="0" applyFont="1" applyFill="1" applyBorder="1"/>
    <xf numFmtId="0" fontId="10" fillId="0" borderId="0" xfId="0" applyFont="1"/>
    <xf numFmtId="0" fontId="10" fillId="2" borderId="0" xfId="0" applyFont="1" applyFill="1"/>
    <xf numFmtId="0" fontId="10" fillId="2" borderId="18" xfId="0" applyFont="1" applyFill="1" applyBorder="1"/>
    <xf numFmtId="0" fontId="10" fillId="2" borderId="6" xfId="0" applyFont="1" applyFill="1" applyBorder="1"/>
    <xf numFmtId="0" fontId="17" fillId="0" borderId="0" xfId="0" applyFont="1"/>
    <xf numFmtId="0" fontId="10" fillId="2" borderId="10" xfId="0" applyFont="1" applyFill="1" applyBorder="1"/>
    <xf numFmtId="0" fontId="10" fillId="2" borderId="11" xfId="0" applyFont="1" applyFill="1" applyBorder="1"/>
    <xf numFmtId="0" fontId="16" fillId="2" borderId="6" xfId="0" applyFont="1" applyFill="1" applyBorder="1"/>
    <xf numFmtId="0" fontId="17" fillId="3" borderId="17" xfId="0" applyFont="1" applyFill="1" applyBorder="1"/>
    <xf numFmtId="0" fontId="17" fillId="3" borderId="2" xfId="0" applyFont="1" applyFill="1" applyBorder="1"/>
    <xf numFmtId="0" fontId="10" fillId="2" borderId="2" xfId="0" applyFont="1" applyFill="1" applyBorder="1"/>
    <xf numFmtId="0" fontId="20" fillId="3" borderId="0" xfId="0" applyFont="1" applyFill="1"/>
    <xf numFmtId="0" fontId="10" fillId="2" borderId="7" xfId="0" applyFont="1" applyFill="1" applyBorder="1"/>
    <xf numFmtId="0" fontId="18" fillId="3" borderId="0" xfId="0" applyFont="1" applyFill="1"/>
    <xf numFmtId="0" fontId="16" fillId="2" borderId="0" xfId="0" applyFont="1" applyFill="1" applyAlignment="1">
      <alignment horizontal="left" vertical="center"/>
    </xf>
    <xf numFmtId="0" fontId="9" fillId="0" borderId="0" xfId="0" applyFont="1"/>
    <xf numFmtId="164" fontId="10" fillId="2" borderId="18" xfId="0" applyNumberFormat="1" applyFont="1" applyFill="1" applyBorder="1"/>
    <xf numFmtId="0" fontId="21" fillId="0" borderId="0" xfId="177" applyFont="1" applyFill="1" applyBorder="1" applyAlignment="1" applyProtection="1"/>
    <xf numFmtId="0" fontId="8" fillId="0" borderId="0" xfId="0" applyFont="1"/>
    <xf numFmtId="0" fontId="8" fillId="2" borderId="18" xfId="0" applyFont="1" applyFill="1" applyBorder="1"/>
    <xf numFmtId="2" fontId="10" fillId="2" borderId="18" xfId="0" applyNumberFormat="1" applyFont="1" applyFill="1" applyBorder="1"/>
    <xf numFmtId="0" fontId="7" fillId="2" borderId="0" xfId="0" applyFont="1" applyFill="1"/>
    <xf numFmtId="0" fontId="7" fillId="2" borderId="3" xfId="0" applyFont="1" applyFill="1" applyBorder="1"/>
    <xf numFmtId="0" fontId="7" fillId="2" borderId="4" xfId="0" applyFont="1" applyFill="1" applyBorder="1"/>
    <xf numFmtId="0" fontId="7" fillId="2" borderId="6" xfId="0"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xf numFmtId="49" fontId="23" fillId="2" borderId="0" xfId="0" applyNumberFormat="1" applyFont="1" applyFill="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Alignment="1">
      <alignment vertical="top"/>
    </xf>
    <xf numFmtId="164" fontId="22" fillId="0" borderId="0" xfId="0" applyNumberFormat="1" applyFont="1" applyAlignment="1">
      <alignment horizontal="left" vertical="center" indent="2"/>
    </xf>
    <xf numFmtId="0" fontId="22" fillId="0" borderId="0" xfId="0" applyFont="1" applyAlignment="1">
      <alignment horizontal="left" vertical="center" indent="2"/>
    </xf>
    <xf numFmtId="0" fontId="22" fillId="0" borderId="0" xfId="0" applyFont="1" applyAlignment="1">
      <alignment vertical="top"/>
    </xf>
    <xf numFmtId="0" fontId="22" fillId="2" borderId="0" xfId="0" applyFont="1" applyFill="1" applyAlignment="1">
      <alignment vertical="top" wrapText="1"/>
    </xf>
    <xf numFmtId="49" fontId="22" fillId="2" borderId="0" xfId="0" applyNumberFormat="1" applyFont="1" applyFill="1" applyAlignment="1">
      <alignment vertical="top" wrapText="1"/>
    </xf>
    <xf numFmtId="0" fontId="22" fillId="2" borderId="0" xfId="177" applyFont="1" applyFill="1" applyBorder="1" applyAlignment="1" applyProtection="1">
      <alignment vertical="top"/>
    </xf>
    <xf numFmtId="49" fontId="22" fillId="2" borderId="0" xfId="0" applyNumberFormat="1" applyFont="1" applyFill="1" applyAlignment="1">
      <alignment vertical="top"/>
    </xf>
    <xf numFmtId="2" fontId="7" fillId="2" borderId="0" xfId="0" applyNumberFormat="1" applyFont="1" applyFill="1"/>
    <xf numFmtId="2" fontId="7" fillId="2" borderId="4" xfId="0" applyNumberFormat="1" applyFont="1" applyFill="1" applyBorder="1"/>
    <xf numFmtId="0" fontId="7" fillId="2" borderId="0" xfId="0" applyFont="1" applyFill="1" applyAlignment="1">
      <alignment horizontal="left" vertical="center"/>
    </xf>
    <xf numFmtId="1" fontId="7" fillId="2" borderId="0" xfId="0" applyNumberFormat="1" applyFont="1" applyFill="1" applyAlignment="1">
      <alignment vertical="center"/>
    </xf>
    <xf numFmtId="0" fontId="7" fillId="0" borderId="0" xfId="0" applyFont="1"/>
    <xf numFmtId="0" fontId="7" fillId="0" borderId="0" xfId="0" applyFont="1" applyAlignment="1">
      <alignment horizontal="left" vertical="center"/>
    </xf>
    <xf numFmtId="165" fontId="7" fillId="0" borderId="0" xfId="0" applyNumberFormat="1" applyFont="1" applyAlignment="1">
      <alignment vertical="center"/>
    </xf>
    <xf numFmtId="2" fontId="7" fillId="2" borderId="18" xfId="0" applyNumberFormat="1" applyFont="1" applyFill="1" applyBorder="1" applyAlignment="1">
      <alignment vertical="center"/>
    </xf>
    <xf numFmtId="165" fontId="7" fillId="2" borderId="0" xfId="0" applyNumberFormat="1" applyFont="1" applyFill="1" applyAlignment="1">
      <alignment vertical="center"/>
    </xf>
    <xf numFmtId="1" fontId="7" fillId="2" borderId="18" xfId="0" applyNumberFormat="1" applyFont="1" applyFill="1" applyBorder="1" applyAlignment="1">
      <alignment vertical="center"/>
    </xf>
    <xf numFmtId="2" fontId="7" fillId="2" borderId="0" xfId="0" applyNumberFormat="1" applyFont="1" applyFill="1" applyAlignment="1">
      <alignment vertical="center"/>
    </xf>
    <xf numFmtId="2" fontId="7" fillId="2" borderId="0" xfId="0" applyNumberFormat="1" applyFont="1" applyFill="1" applyAlignment="1">
      <alignment horizontal="right" vertical="center"/>
    </xf>
    <xf numFmtId="10" fontId="7" fillId="2" borderId="0" xfId="0" applyNumberFormat="1" applyFont="1" applyFill="1" applyAlignment="1">
      <alignment horizontal="left" vertical="center" indent="2"/>
    </xf>
    <xf numFmtId="164" fontId="7" fillId="0" borderId="0" xfId="0" applyNumberFormat="1" applyFont="1" applyAlignment="1">
      <alignment horizontal="left" vertical="center" indent="2"/>
    </xf>
    <xf numFmtId="164" fontId="7" fillId="2" borderId="18" xfId="0" applyNumberFormat="1" applyFont="1" applyFill="1" applyBorder="1" applyAlignment="1">
      <alignment horizontal="right" vertical="center"/>
    </xf>
    <xf numFmtId="0" fontId="7" fillId="0" borderId="0" xfId="0" applyFont="1" applyAlignment="1">
      <alignment horizontal="left" vertical="center" indent="2"/>
    </xf>
    <xf numFmtId="1" fontId="7" fillId="2" borderId="21" xfId="0" applyNumberFormat="1" applyFont="1" applyFill="1" applyBorder="1" applyAlignment="1">
      <alignment horizontal="right" vertical="center"/>
    </xf>
    <xf numFmtId="2" fontId="7" fillId="2" borderId="18" xfId="0" applyNumberFormat="1" applyFont="1" applyFill="1" applyBorder="1" applyAlignment="1">
      <alignment horizontal="right" vertical="center"/>
    </xf>
    <xf numFmtId="3" fontId="7" fillId="0" borderId="0" xfId="0" applyNumberFormat="1" applyFont="1" applyAlignment="1">
      <alignment horizontal="left" vertical="center" indent="2"/>
    </xf>
    <xf numFmtId="1" fontId="7" fillId="2" borderId="0" xfId="0" applyNumberFormat="1" applyFont="1" applyFill="1" applyAlignment="1">
      <alignment horizontal="right" vertical="center"/>
    </xf>
    <xf numFmtId="2" fontId="7" fillId="2" borderId="20" xfId="0" applyNumberFormat="1" applyFont="1" applyFill="1" applyBorder="1" applyAlignment="1">
      <alignment horizontal="right" vertical="center"/>
    </xf>
    <xf numFmtId="3" fontId="7" fillId="0" borderId="0" xfId="0" applyNumberFormat="1" applyFont="1" applyAlignment="1">
      <alignment horizontal="left" vertical="center" indent="3"/>
    </xf>
    <xf numFmtId="3" fontId="7" fillId="0" borderId="11" xfId="0" applyNumberFormat="1" applyFont="1" applyBorder="1" applyAlignment="1">
      <alignment horizontal="left" vertical="center" indent="3"/>
    </xf>
    <xf numFmtId="0" fontId="7" fillId="2" borderId="18" xfId="0" applyFont="1" applyFill="1" applyBorder="1"/>
    <xf numFmtId="2" fontId="7" fillId="2" borderId="21" xfId="0" applyNumberFormat="1" applyFont="1" applyFill="1" applyBorder="1" applyAlignment="1">
      <alignment horizontal="right" vertical="center"/>
    </xf>
    <xf numFmtId="2" fontId="7" fillId="2" borderId="11" xfId="0" applyNumberFormat="1" applyFont="1" applyFill="1" applyBorder="1" applyAlignment="1">
      <alignment horizontal="right" vertical="center"/>
    </xf>
    <xf numFmtId="0" fontId="16" fillId="2" borderId="17" xfId="0" applyFont="1" applyFill="1" applyBorder="1"/>
    <xf numFmtId="0" fontId="16" fillId="2" borderId="7" xfId="0" applyFont="1" applyFill="1" applyBorder="1"/>
    <xf numFmtId="0" fontId="6" fillId="2" borderId="0" xfId="0" applyFont="1" applyFill="1"/>
    <xf numFmtId="0" fontId="6" fillId="2" borderId="7" xfId="0" applyFont="1" applyFill="1" applyBorder="1"/>
    <xf numFmtId="165" fontId="6" fillId="0" borderId="0" xfId="0" applyNumberFormat="1" applyFont="1" applyAlignment="1">
      <alignment vertical="center"/>
    </xf>
    <xf numFmtId="0" fontId="6" fillId="0" borderId="0" xfId="0" applyFont="1" applyAlignment="1">
      <alignment horizontal="left" vertical="center"/>
    </xf>
    <xf numFmtId="0" fontId="6" fillId="2" borderId="0" xfId="0" applyFont="1" applyFill="1" applyAlignment="1">
      <alignment horizontal="left" vertical="center"/>
    </xf>
    <xf numFmtId="0" fontId="6" fillId="0" borderId="0" xfId="0" applyFont="1"/>
    <xf numFmtId="0" fontId="16" fillId="2" borderId="9" xfId="0" applyFont="1" applyFill="1" applyBorder="1" applyAlignment="1">
      <alignment vertical="center"/>
    </xf>
    <xf numFmtId="2" fontId="16" fillId="2" borderId="9" xfId="0" applyNumberFormat="1" applyFont="1" applyFill="1" applyBorder="1" applyAlignment="1">
      <alignment vertical="center"/>
    </xf>
    <xf numFmtId="2" fontId="16" fillId="2" borderId="0" xfId="0" applyNumberFormat="1" applyFont="1" applyFill="1" applyAlignment="1">
      <alignment vertical="center"/>
    </xf>
    <xf numFmtId="165" fontId="6" fillId="2" borderId="0" xfId="0" applyNumberFormat="1" applyFont="1" applyFill="1" applyAlignment="1">
      <alignment vertical="center"/>
    </xf>
    <xf numFmtId="164" fontId="10" fillId="2" borderId="21" xfId="0" applyNumberFormat="1" applyFont="1" applyFill="1" applyBorder="1"/>
    <xf numFmtId="164" fontId="10" fillId="2" borderId="0" xfId="0" applyNumberFormat="1" applyFont="1" applyFill="1"/>
    <xf numFmtId="10" fontId="6" fillId="0" borderId="0" xfId="0" applyNumberFormat="1" applyFont="1" applyAlignment="1">
      <alignment horizontal="left" vertical="center" indent="2"/>
    </xf>
    <xf numFmtId="0" fontId="16" fillId="2" borderId="16" xfId="0" applyFont="1" applyFill="1" applyBorder="1"/>
    <xf numFmtId="0" fontId="18" fillId="2" borderId="9" xfId="0" applyFont="1" applyFill="1" applyBorder="1"/>
    <xf numFmtId="0" fontId="15" fillId="2" borderId="19" xfId="0" applyFont="1" applyFill="1" applyBorder="1"/>
    <xf numFmtId="0" fontId="9" fillId="2" borderId="0" xfId="0" applyFont="1" applyFill="1"/>
    <xf numFmtId="0" fontId="17" fillId="2" borderId="0" xfId="0" applyFont="1" applyFill="1"/>
    <xf numFmtId="0" fontId="8" fillId="2" borderId="0" xfId="0" applyFont="1" applyFill="1"/>
    <xf numFmtId="0" fontId="0" fillId="2" borderId="5" xfId="0" applyFill="1" applyBorder="1"/>
    <xf numFmtId="0" fontId="12" fillId="2" borderId="5" xfId="0" applyFont="1" applyFill="1" applyBorder="1"/>
    <xf numFmtId="10" fontId="5" fillId="0" borderId="0" xfId="0" applyNumberFormat="1" applyFont="1" applyAlignment="1">
      <alignment horizontal="left" vertical="center" indent="2"/>
    </xf>
    <xf numFmtId="0" fontId="5" fillId="0" borderId="0" xfId="0" applyFont="1"/>
    <xf numFmtId="0" fontId="22" fillId="2" borderId="0" xfId="0" applyFont="1" applyFill="1" applyAlignment="1">
      <alignment horizontal="left" vertical="top" wrapText="1"/>
    </xf>
    <xf numFmtId="0" fontId="4" fillId="2" borderId="0" xfId="0" applyFont="1" applyFill="1"/>
    <xf numFmtId="0" fontId="4" fillId="2" borderId="3" xfId="0" applyFont="1" applyFill="1" applyBorder="1"/>
    <xf numFmtId="0" fontId="4" fillId="2" borderId="4" xfId="0" applyFont="1" applyFill="1" applyBorder="1"/>
    <xf numFmtId="0" fontId="4" fillId="2" borderId="6" xfId="0" applyFont="1" applyFill="1" applyBorder="1"/>
    <xf numFmtId="0" fontId="4" fillId="2" borderId="10" xfId="0" applyFont="1" applyFill="1" applyBorder="1"/>
    <xf numFmtId="0" fontId="4" fillId="2" borderId="11" xfId="0" applyFont="1" applyFill="1" applyBorder="1"/>
    <xf numFmtId="0" fontId="4" fillId="2" borderId="18" xfId="0" applyFont="1" applyFill="1" applyBorder="1"/>
    <xf numFmtId="0" fontId="24" fillId="12" borderId="0" xfId="0" applyFont="1" applyFill="1"/>
    <xf numFmtId="0" fontId="24" fillId="2" borderId="0" xfId="0" applyFont="1" applyFill="1" applyAlignment="1">
      <alignment horizontal="left" vertical="center" indent="2"/>
    </xf>
    <xf numFmtId="0" fontId="4" fillId="2" borderId="0" xfId="0" applyFont="1" applyFill="1" applyAlignment="1">
      <alignment vertical="top"/>
    </xf>
    <xf numFmtId="0" fontId="4" fillId="2" borderId="0" xfId="0" applyFont="1" applyFill="1" applyAlignment="1">
      <alignment vertical="top" wrapText="1"/>
    </xf>
    <xf numFmtId="49" fontId="4" fillId="2" borderId="0" xfId="0" applyNumberFormat="1" applyFont="1" applyFill="1" applyAlignment="1">
      <alignment vertical="top" wrapText="1"/>
    </xf>
    <xf numFmtId="0" fontId="4" fillId="0" borderId="0" xfId="0" applyFont="1" applyAlignment="1">
      <alignment vertical="top"/>
    </xf>
    <xf numFmtId="49" fontId="4" fillId="2" borderId="0" xfId="0" applyNumberFormat="1" applyFont="1" applyFill="1"/>
    <xf numFmtId="0" fontId="4" fillId="2" borderId="0" xfId="177" applyFont="1" applyFill="1" applyBorder="1" applyAlignment="1" applyProtection="1">
      <alignment vertical="top"/>
    </xf>
    <xf numFmtId="0" fontId="22" fillId="2" borderId="0" xfId="0" applyFont="1" applyFill="1" applyAlignment="1">
      <alignment horizontal="left" vertical="center" indent="2"/>
    </xf>
    <xf numFmtId="0" fontId="4" fillId="0" borderId="0" xfId="0" quotePrefix="1" applyFont="1"/>
    <xf numFmtId="49" fontId="3" fillId="2" borderId="0" xfId="0" applyNumberFormat="1" applyFont="1" applyFill="1" applyAlignment="1">
      <alignment vertical="top" wrapText="1"/>
    </xf>
    <xf numFmtId="0" fontId="24" fillId="12" borderId="18" xfId="0" applyFont="1" applyFill="1" applyBorder="1"/>
    <xf numFmtId="0" fontId="2" fillId="0" borderId="0" xfId="0" applyFont="1"/>
    <xf numFmtId="0" fontId="2" fillId="2" borderId="0" xfId="0" applyFont="1" applyFill="1" applyAlignment="1">
      <alignment horizontal="left" vertical="center"/>
    </xf>
    <xf numFmtId="0" fontId="2" fillId="2" borderId="0" xfId="0" applyFont="1" applyFill="1"/>
    <xf numFmtId="0" fontId="18" fillId="3" borderId="7" xfId="0" applyFont="1" applyFill="1" applyBorder="1"/>
    <xf numFmtId="0" fontId="17" fillId="3" borderId="8" xfId="0" applyFont="1" applyFill="1" applyBorder="1"/>
    <xf numFmtId="0" fontId="6" fillId="2" borderId="13" xfId="0" applyFont="1" applyFill="1" applyBorder="1"/>
    <xf numFmtId="0" fontId="6" fillId="2" borderId="8" xfId="0" applyFont="1" applyFill="1" applyBorder="1"/>
    <xf numFmtId="0" fontId="25" fillId="2" borderId="8" xfId="0" applyFont="1" applyFill="1" applyBorder="1"/>
    <xf numFmtId="0" fontId="16" fillId="2" borderId="8" xfId="0" applyFont="1" applyFill="1" applyBorder="1"/>
    <xf numFmtId="0" fontId="6" fillId="2" borderId="22" xfId="0" applyFont="1" applyFill="1" applyBorder="1"/>
    <xf numFmtId="0" fontId="6" fillId="4" borderId="8" xfId="0" applyFont="1" applyFill="1" applyBorder="1"/>
    <xf numFmtId="0" fontId="6" fillId="5" borderId="8" xfId="0" applyFont="1" applyFill="1" applyBorder="1"/>
    <xf numFmtId="0" fontId="6" fillId="6" borderId="8" xfId="0" applyFont="1" applyFill="1" applyBorder="1"/>
    <xf numFmtId="0" fontId="6" fillId="7" borderId="8" xfId="0" applyFont="1" applyFill="1" applyBorder="1"/>
    <xf numFmtId="0" fontId="6" fillId="8" borderId="8" xfId="0" applyFont="1" applyFill="1" applyBorder="1"/>
    <xf numFmtId="0" fontId="6" fillId="9" borderId="8" xfId="0" applyFont="1" applyFill="1" applyBorder="1"/>
    <xf numFmtId="0" fontId="6" fillId="10" borderId="8" xfId="0" applyFont="1" applyFill="1" applyBorder="1"/>
    <xf numFmtId="0" fontId="6" fillId="2" borderId="1" xfId="0" applyFont="1" applyFill="1" applyBorder="1"/>
    <xf numFmtId="0" fontId="6" fillId="11" borderId="14" xfId="0" applyFont="1" applyFill="1" applyBorder="1"/>
    <xf numFmtId="0" fontId="24" fillId="12" borderId="17" xfId="0" applyFont="1" applyFill="1" applyBorder="1" applyAlignment="1">
      <alignment horizontal="left" vertical="top" wrapText="1"/>
    </xf>
    <xf numFmtId="0" fontId="24" fillId="12" borderId="2" xfId="0" applyFont="1" applyFill="1" applyBorder="1" applyAlignment="1">
      <alignment horizontal="left" vertical="top" wrapText="1"/>
    </xf>
    <xf numFmtId="0" fontId="24" fillId="12" borderId="13" xfId="0" applyFont="1" applyFill="1" applyBorder="1" applyAlignment="1">
      <alignment horizontal="left" vertical="top" wrapText="1"/>
    </xf>
    <xf numFmtId="0" fontId="24" fillId="12" borderId="7" xfId="0" applyFont="1" applyFill="1" applyBorder="1" applyAlignment="1">
      <alignment horizontal="left" vertical="top" wrapText="1"/>
    </xf>
    <xf numFmtId="0" fontId="24" fillId="12" borderId="0" xfId="0" applyFont="1" applyFill="1" applyAlignment="1">
      <alignment horizontal="left" vertical="top" wrapText="1"/>
    </xf>
    <xf numFmtId="0" fontId="24" fillId="12" borderId="8" xfId="0" applyFont="1" applyFill="1" applyBorder="1" applyAlignment="1">
      <alignment horizontal="left" vertical="top" wrapText="1"/>
    </xf>
    <xf numFmtId="0" fontId="24" fillId="12" borderId="1" xfId="0" applyFont="1" applyFill="1" applyBorder="1" applyAlignment="1">
      <alignment horizontal="left" vertical="top" wrapText="1"/>
    </xf>
    <xf numFmtId="0" fontId="24" fillId="12" borderId="9" xfId="0" applyFont="1" applyFill="1" applyBorder="1" applyAlignment="1">
      <alignment horizontal="left" vertical="top" wrapText="1"/>
    </xf>
    <xf numFmtId="0" fontId="24" fillId="12" borderId="14" xfId="0" applyFont="1" applyFill="1" applyBorder="1" applyAlignment="1">
      <alignment horizontal="left" vertical="top" wrapText="1"/>
    </xf>
  </cellXfs>
  <cellStyles count="2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635000</xdr:colOff>
      <xdr:row>5</xdr:row>
      <xdr:rowOff>134118</xdr:rowOff>
    </xdr:from>
    <xdr:to>
      <xdr:col>13</xdr:col>
      <xdr:colOff>330200</xdr:colOff>
      <xdr:row>24</xdr:row>
      <xdr:rowOff>114300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t="-1" b="2570"/>
        <a:stretch/>
      </xdr:blipFill>
      <xdr:spPr>
        <a:xfrm>
          <a:off x="4165600" y="1099318"/>
          <a:ext cx="9410700" cy="3371082"/>
        </a:xfrm>
        <a:prstGeom prst="rect">
          <a:avLst/>
        </a:prstGeom>
      </xdr:spPr>
    </xdr:pic>
    <xdr:clientData/>
  </xdr:twoCellAnchor>
  <xdr:twoCellAnchor editAs="oneCell">
    <xdr:from>
      <xdr:col>4</xdr:col>
      <xdr:colOff>1022722</xdr:colOff>
      <xdr:row>27</xdr:row>
      <xdr:rowOff>50800</xdr:rowOff>
    </xdr:from>
    <xdr:to>
      <xdr:col>14</xdr:col>
      <xdr:colOff>546100</xdr:colOff>
      <xdr:row>45</xdr:row>
      <xdr:rowOff>177008</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4553322" y="5207000"/>
          <a:ext cx="10318378" cy="3555208"/>
        </a:xfrm>
        <a:prstGeom prst="rect">
          <a:avLst/>
        </a:prstGeom>
      </xdr:spPr>
    </xdr:pic>
    <xdr:clientData/>
  </xdr:twoCellAnchor>
  <xdr:twoCellAnchor editAs="oneCell">
    <xdr:from>
      <xdr:col>5</xdr:col>
      <xdr:colOff>88900</xdr:colOff>
      <xdr:row>47</xdr:row>
      <xdr:rowOff>38100</xdr:rowOff>
    </xdr:from>
    <xdr:to>
      <xdr:col>12</xdr:col>
      <xdr:colOff>88900</xdr:colOff>
      <xdr:row>61</xdr:row>
      <xdr:rowOff>114300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stretch>
          <a:fillRect/>
        </a:stretch>
      </xdr:blipFill>
      <xdr:spPr>
        <a:xfrm>
          <a:off x="4699000" y="9004300"/>
          <a:ext cx="7556500" cy="2743200"/>
        </a:xfrm>
        <a:prstGeom prst="rect">
          <a:avLst/>
        </a:prstGeom>
      </xdr:spPr>
    </xdr:pic>
    <xdr:clientData/>
  </xdr:twoCellAnchor>
  <xdr:twoCellAnchor editAs="oneCell">
    <xdr:from>
      <xdr:col>5</xdr:col>
      <xdr:colOff>76200</xdr:colOff>
      <xdr:row>61</xdr:row>
      <xdr:rowOff>12700</xdr:rowOff>
    </xdr:from>
    <xdr:to>
      <xdr:col>12</xdr:col>
      <xdr:colOff>304800</xdr:colOff>
      <xdr:row>72</xdr:row>
      <xdr:rowOff>25400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4686300" y="11645900"/>
          <a:ext cx="7785100" cy="2108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github.com/quintel/etsource/issues/272" TargetMode="External"/><Relationship Id="rId2" Type="http://schemas.openxmlformats.org/officeDocument/2006/relationships/hyperlink" Target="https://www.google.de/maps/@51.9617895,4.0232499,1210m/data=!3m1!1e3" TargetMode="External"/><Relationship Id="rId1" Type="http://schemas.openxmlformats.org/officeDocument/2006/relationships/hyperlink" Target="https://www.google.nl/maps/place/9979+Eemshaven/@53.4341869,6.8799872,725m/data=!3m1!1e3!4m2!3m1!1s0x47c9d89588648bd3:0xaa167e96d56b025e?hl=en" TargetMode="External"/><Relationship Id="rId4"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4"/>
  <sheetViews>
    <sheetView tabSelected="1" workbookViewId="0">
      <selection activeCell="F9" sqref="F9"/>
    </sheetView>
  </sheetViews>
  <sheetFormatPr baseColWidth="10" defaultColWidth="10.6640625" defaultRowHeight="16"/>
  <cols>
    <col min="1" max="1" width="4.83203125" style="36" customWidth="1"/>
    <col min="2" max="2" width="14.83203125" style="25" bestFit="1" customWidth="1"/>
    <col min="3" max="3" width="38.5" style="25" customWidth="1"/>
    <col min="4" max="16384" width="10.6640625" style="25"/>
  </cols>
  <sheetData>
    <row r="1" spans="1:3" s="34" customFormat="1">
      <c r="A1" s="32"/>
      <c r="B1" s="33"/>
      <c r="C1" s="33"/>
    </row>
    <row r="2" spans="1:3" ht="21">
      <c r="A2" s="4"/>
      <c r="B2" s="35" t="s">
        <v>15</v>
      </c>
      <c r="C2" s="35"/>
    </row>
    <row r="3" spans="1:3">
      <c r="A3" s="11"/>
      <c r="B3" s="11"/>
      <c r="C3" s="11"/>
    </row>
    <row r="4" spans="1:3">
      <c r="A4" s="11"/>
      <c r="B4" s="5" t="s">
        <v>16</v>
      </c>
      <c r="C4" s="6" t="s">
        <v>140</v>
      </c>
    </row>
    <row r="5" spans="1:3">
      <c r="A5" s="11"/>
      <c r="B5" s="142" t="s">
        <v>138</v>
      </c>
      <c r="C5" s="143" t="s">
        <v>139</v>
      </c>
    </row>
    <row r="6" spans="1:3">
      <c r="A6" s="11"/>
      <c r="B6" s="7" t="s">
        <v>89</v>
      </c>
      <c r="C6" s="8" t="s">
        <v>90</v>
      </c>
    </row>
    <row r="7" spans="1:3">
      <c r="A7" s="11"/>
      <c r="B7" s="9" t="s">
        <v>18</v>
      </c>
      <c r="C7" s="10" t="s">
        <v>19</v>
      </c>
    </row>
    <row r="8" spans="1:3">
      <c r="A8" s="11"/>
      <c r="B8" s="11"/>
      <c r="C8" s="11"/>
    </row>
    <row r="9" spans="1:3">
      <c r="A9" s="4"/>
      <c r="B9" s="11"/>
      <c r="C9" s="11"/>
    </row>
    <row r="10" spans="1:3">
      <c r="A10" s="4"/>
      <c r="B10" s="94" t="s">
        <v>74</v>
      </c>
      <c r="C10" s="144"/>
    </row>
    <row r="11" spans="1:3">
      <c r="A11" s="4"/>
      <c r="B11" s="95"/>
      <c r="C11" s="145"/>
    </row>
    <row r="12" spans="1:3">
      <c r="A12" s="4"/>
      <c r="B12" s="95" t="s">
        <v>75</v>
      </c>
      <c r="C12" s="146" t="s">
        <v>76</v>
      </c>
    </row>
    <row r="13" spans="1:3" ht="17" thickBot="1">
      <c r="A13" s="4"/>
      <c r="B13" s="95"/>
      <c r="C13" s="147" t="s">
        <v>77</v>
      </c>
    </row>
    <row r="14" spans="1:3" ht="17" thickBot="1">
      <c r="A14" s="4"/>
      <c r="B14" s="95"/>
      <c r="C14" s="148" t="s">
        <v>78</v>
      </c>
    </row>
    <row r="15" spans="1:3">
      <c r="A15" s="4"/>
      <c r="B15" s="95"/>
      <c r="C15" s="145" t="s">
        <v>79</v>
      </c>
    </row>
    <row r="16" spans="1:3">
      <c r="A16" s="4"/>
      <c r="B16" s="95"/>
      <c r="C16" s="145"/>
    </row>
    <row r="17" spans="1:3">
      <c r="A17" s="4"/>
      <c r="B17" s="95" t="s">
        <v>80</v>
      </c>
      <c r="C17" s="149" t="s">
        <v>81</v>
      </c>
    </row>
    <row r="18" spans="1:3">
      <c r="A18" s="4"/>
      <c r="B18" s="95"/>
      <c r="C18" s="150" t="s">
        <v>82</v>
      </c>
    </row>
    <row r="19" spans="1:3">
      <c r="A19" s="4"/>
      <c r="B19" s="95"/>
      <c r="C19" s="151" t="s">
        <v>83</v>
      </c>
    </row>
    <row r="20" spans="1:3">
      <c r="A20" s="4"/>
      <c r="B20" s="95"/>
      <c r="C20" s="152" t="s">
        <v>84</v>
      </c>
    </row>
    <row r="21" spans="1:3">
      <c r="A21" s="4"/>
      <c r="B21" s="97"/>
      <c r="C21" s="153" t="s">
        <v>85</v>
      </c>
    </row>
    <row r="22" spans="1:3">
      <c r="A22" s="4"/>
      <c r="B22" s="97"/>
      <c r="C22" s="154" t="s">
        <v>86</v>
      </c>
    </row>
    <row r="23" spans="1:3">
      <c r="A23" s="4"/>
      <c r="B23" s="97"/>
      <c r="C23" s="155" t="s">
        <v>87</v>
      </c>
    </row>
    <row r="24" spans="1:3">
      <c r="B24" s="156"/>
      <c r="C24" s="157" t="s">
        <v>88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52"/>
  <sheetViews>
    <sheetView workbookViewId="0">
      <selection activeCell="C27" sqref="C27"/>
    </sheetView>
  </sheetViews>
  <sheetFormatPr baseColWidth="10" defaultColWidth="10.6640625" defaultRowHeight="16"/>
  <cols>
    <col min="1" max="1" width="3.33203125" style="1" customWidth="1"/>
    <col min="2" max="2" width="3.6640625" style="1" customWidth="1"/>
    <col min="3" max="3" width="44.5" style="1" customWidth="1"/>
    <col min="4" max="4" width="14.5" style="1" customWidth="1"/>
    <col min="5" max="5" width="17.5" style="1" customWidth="1"/>
    <col min="6" max="6" width="4.5" style="1" customWidth="1"/>
    <col min="7" max="7" width="45" style="1" customWidth="1"/>
    <col min="8" max="8" width="5.1640625" style="1" customWidth="1"/>
    <col min="9" max="9" width="49.5" style="1" customWidth="1"/>
    <col min="10" max="10" width="5.5" style="1" customWidth="1"/>
    <col min="11" max="16384" width="10.6640625" style="1"/>
  </cols>
  <sheetData>
    <row r="1" spans="2:10">
      <c r="B1" s="12"/>
      <c r="C1" s="12"/>
      <c r="D1" s="12"/>
      <c r="E1" s="12"/>
      <c r="F1" s="12"/>
      <c r="G1" s="12"/>
      <c r="H1" s="12"/>
      <c r="I1" s="12"/>
    </row>
    <row r="2" spans="2:10">
      <c r="B2" s="158" t="s">
        <v>133</v>
      </c>
      <c r="C2" s="159"/>
      <c r="D2" s="159"/>
      <c r="E2" s="160"/>
      <c r="F2" s="12"/>
      <c r="G2" s="12"/>
      <c r="H2" s="12"/>
      <c r="I2" s="12"/>
    </row>
    <row r="3" spans="2:10">
      <c r="B3" s="161"/>
      <c r="C3" s="162"/>
      <c r="D3" s="162"/>
      <c r="E3" s="163"/>
      <c r="F3" s="12"/>
      <c r="G3" s="12"/>
      <c r="H3" s="12"/>
      <c r="I3" s="12"/>
    </row>
    <row r="4" spans="2:10">
      <c r="B4" s="161"/>
      <c r="C4" s="162"/>
      <c r="D4" s="162"/>
      <c r="E4" s="163"/>
      <c r="F4" s="12"/>
      <c r="G4" s="12"/>
      <c r="H4" s="12"/>
      <c r="I4" s="12"/>
    </row>
    <row r="5" spans="2:10">
      <c r="B5" s="164"/>
      <c r="C5" s="165"/>
      <c r="D5" s="165"/>
      <c r="E5" s="166"/>
      <c r="F5" s="12"/>
      <c r="G5" s="12"/>
      <c r="H5" s="12"/>
      <c r="I5" s="12"/>
    </row>
    <row r="6" spans="2:10" ht="17" thickBot="1">
      <c r="B6" s="12"/>
      <c r="C6" s="12"/>
      <c r="D6" s="12"/>
      <c r="E6" s="12"/>
      <c r="F6" s="12"/>
      <c r="G6" s="12"/>
      <c r="H6" s="12"/>
      <c r="I6" s="12"/>
    </row>
    <row r="7" spans="2:10">
      <c r="B7" s="23"/>
      <c r="C7" s="22"/>
      <c r="D7" s="22"/>
      <c r="E7" s="22"/>
      <c r="F7" s="22"/>
      <c r="G7" s="22"/>
      <c r="H7" s="22"/>
      <c r="I7" s="22"/>
      <c r="J7" s="21"/>
    </row>
    <row r="8" spans="2:10" s="2" customFormat="1" ht="18">
      <c r="B8" s="109"/>
      <c r="C8" s="20" t="s">
        <v>31</v>
      </c>
      <c r="D8" s="110" t="s">
        <v>13</v>
      </c>
      <c r="E8" s="20" t="s">
        <v>6</v>
      </c>
      <c r="F8" s="20"/>
      <c r="G8" s="20" t="s">
        <v>12</v>
      </c>
      <c r="H8" s="20"/>
      <c r="I8" s="20" t="s">
        <v>0</v>
      </c>
      <c r="J8" s="111"/>
    </row>
    <row r="9" spans="2:10" s="2" customFormat="1" ht="18">
      <c r="B9" s="31"/>
      <c r="C9" s="19"/>
      <c r="D9" s="37"/>
      <c r="E9" s="19"/>
      <c r="F9" s="19"/>
      <c r="G9" s="19"/>
      <c r="H9" s="19"/>
      <c r="I9" s="19"/>
      <c r="J9" s="18"/>
    </row>
    <row r="10" spans="2:10" s="2" customFormat="1" ht="19" thickBot="1">
      <c r="B10" s="31"/>
      <c r="C10" s="19" t="s">
        <v>91</v>
      </c>
      <c r="D10" s="37"/>
      <c r="E10" s="19"/>
      <c r="F10" s="19"/>
      <c r="G10" s="19"/>
      <c r="H10" s="19"/>
      <c r="I10" s="19"/>
      <c r="J10" s="18"/>
    </row>
    <row r="11" spans="2:10" ht="17" thickBot="1">
      <c r="B11" s="27"/>
      <c r="C11" s="39" t="s">
        <v>33</v>
      </c>
      <c r="D11" s="28" t="s">
        <v>4</v>
      </c>
      <c r="E11" s="44">
        <v>0.9</v>
      </c>
      <c r="F11" s="24"/>
      <c r="G11" s="24"/>
      <c r="H11" s="24"/>
      <c r="I11" s="26" t="s">
        <v>48</v>
      </c>
      <c r="J11" s="115"/>
    </row>
    <row r="12" spans="2:10" ht="17" thickBot="1">
      <c r="B12" s="27"/>
      <c r="C12" s="39" t="s">
        <v>135</v>
      </c>
      <c r="D12" s="28" t="s">
        <v>99</v>
      </c>
      <c r="E12" s="44">
        <f>'Research data'!H6</f>
        <v>1500</v>
      </c>
      <c r="F12" s="24"/>
      <c r="G12" s="139" t="s">
        <v>136</v>
      </c>
      <c r="H12" s="24"/>
      <c r="I12" s="26" t="s">
        <v>48</v>
      </c>
      <c r="J12" s="115"/>
    </row>
    <row r="13" spans="2:10">
      <c r="B13" s="27"/>
      <c r="C13" s="112"/>
      <c r="D13" s="113"/>
      <c r="E13" s="107"/>
      <c r="F13" s="25"/>
      <c r="G13" s="114"/>
      <c r="H13" s="25"/>
      <c r="I13" s="25"/>
      <c r="J13" s="115"/>
    </row>
    <row r="14" spans="2:10" ht="17" thickBot="1">
      <c r="B14" s="27"/>
      <c r="C14" s="19" t="s">
        <v>106</v>
      </c>
      <c r="D14" s="113"/>
      <c r="E14" s="107"/>
      <c r="F14" s="25"/>
      <c r="G14" s="114"/>
      <c r="H14" s="25"/>
      <c r="I14" s="25"/>
      <c r="J14" s="115"/>
    </row>
    <row r="15" spans="2:10" ht="17" thickBot="1">
      <c r="B15" s="27"/>
      <c r="C15" s="39" t="s">
        <v>36</v>
      </c>
      <c r="D15" s="28" t="s">
        <v>32</v>
      </c>
      <c r="E15" s="40">
        <f>'Research data'!H14</f>
        <v>1182605000</v>
      </c>
      <c r="F15" s="24"/>
      <c r="G15" s="42" t="s">
        <v>8</v>
      </c>
      <c r="H15" s="24"/>
      <c r="I15" s="43" t="s">
        <v>71</v>
      </c>
      <c r="J15" s="116"/>
    </row>
    <row r="16" spans="2:10" ht="17" thickBot="1">
      <c r="B16" s="27"/>
      <c r="C16" s="39" t="s">
        <v>37</v>
      </c>
      <c r="D16" s="28" t="s">
        <v>32</v>
      </c>
      <c r="E16" s="40">
        <v>0</v>
      </c>
      <c r="F16" s="24"/>
      <c r="G16" s="42" t="s">
        <v>49</v>
      </c>
      <c r="H16" s="24"/>
      <c r="I16" s="26" t="s">
        <v>48</v>
      </c>
      <c r="J16" s="116"/>
    </row>
    <row r="17" spans="2:10" ht="17" thickBot="1">
      <c r="B17" s="27"/>
      <c r="C17" s="39" t="s">
        <v>11</v>
      </c>
      <c r="D17" s="28" t="s">
        <v>32</v>
      </c>
      <c r="E17" s="40">
        <v>0</v>
      </c>
      <c r="F17" s="24"/>
      <c r="G17" s="42" t="s">
        <v>24</v>
      </c>
      <c r="H17" s="24"/>
      <c r="I17" s="26" t="s">
        <v>48</v>
      </c>
      <c r="J17" s="115"/>
    </row>
    <row r="18" spans="2:10" ht="17" thickBot="1">
      <c r="B18" s="27"/>
      <c r="C18" s="39" t="s">
        <v>38</v>
      </c>
      <c r="D18" s="28" t="s">
        <v>32</v>
      </c>
      <c r="E18" s="40">
        <v>0</v>
      </c>
      <c r="F18" s="24"/>
      <c r="G18" s="42" t="s">
        <v>27</v>
      </c>
      <c r="H18" s="24"/>
      <c r="I18" s="26" t="s">
        <v>48</v>
      </c>
      <c r="J18" s="115"/>
    </row>
    <row r="19" spans="2:10" ht="17" thickBot="1">
      <c r="B19" s="27"/>
      <c r="C19" s="39" t="s">
        <v>39</v>
      </c>
      <c r="D19" s="28" t="s">
        <v>46</v>
      </c>
      <c r="E19" s="106">
        <f>'Research data'!H16</f>
        <v>32278160</v>
      </c>
      <c r="F19" s="24"/>
      <c r="G19" s="42" t="s">
        <v>50</v>
      </c>
      <c r="H19" s="24"/>
      <c r="I19" s="26" t="s">
        <v>71</v>
      </c>
      <c r="J19" s="115"/>
    </row>
    <row r="20" spans="2:10" ht="17" thickBot="1">
      <c r="B20" s="27"/>
      <c r="C20" s="39" t="s">
        <v>40</v>
      </c>
      <c r="D20" s="28" t="s">
        <v>45</v>
      </c>
      <c r="E20" s="40">
        <f>'Research data'!H18</f>
        <v>1530.43</v>
      </c>
      <c r="F20" s="24"/>
      <c r="G20" s="42" t="s">
        <v>51</v>
      </c>
      <c r="H20" s="24"/>
      <c r="I20" s="26" t="s">
        <v>71</v>
      </c>
      <c r="J20" s="115"/>
    </row>
    <row r="21" spans="2:10" ht="17" thickBot="1">
      <c r="B21" s="27"/>
      <c r="C21" s="39" t="s">
        <v>41</v>
      </c>
      <c r="D21" s="28" t="s">
        <v>45</v>
      </c>
      <c r="E21" s="40">
        <v>0</v>
      </c>
      <c r="F21" s="24"/>
      <c r="G21" s="42" t="s">
        <v>52</v>
      </c>
      <c r="H21" s="24"/>
      <c r="I21" s="26" t="s">
        <v>48</v>
      </c>
      <c r="J21" s="115"/>
    </row>
    <row r="22" spans="2:10" ht="17" thickBot="1">
      <c r="B22" s="27"/>
      <c r="C22" s="39" t="s">
        <v>44</v>
      </c>
      <c r="D22" s="28" t="s">
        <v>3</v>
      </c>
      <c r="E22" s="40">
        <v>0.04</v>
      </c>
      <c r="F22" s="24"/>
      <c r="G22" s="42" t="s">
        <v>23</v>
      </c>
      <c r="H22" s="24"/>
      <c r="I22" s="138" t="s">
        <v>134</v>
      </c>
      <c r="J22" s="115"/>
    </row>
    <row r="23" spans="2:10" ht="17" thickBot="1">
      <c r="B23" s="27"/>
      <c r="C23" s="39" t="s">
        <v>35</v>
      </c>
      <c r="D23" s="28" t="s">
        <v>10</v>
      </c>
      <c r="E23" s="40">
        <v>1</v>
      </c>
      <c r="F23" s="24"/>
      <c r="G23" s="24"/>
      <c r="H23" s="24"/>
      <c r="I23" s="26" t="s">
        <v>48</v>
      </c>
      <c r="J23" s="115"/>
    </row>
    <row r="24" spans="2:10">
      <c r="B24" s="27"/>
      <c r="C24" s="112"/>
      <c r="D24" s="113"/>
      <c r="E24" s="107"/>
      <c r="F24" s="25"/>
      <c r="G24" s="25"/>
      <c r="H24" s="25"/>
      <c r="I24" s="25"/>
      <c r="J24" s="115"/>
    </row>
    <row r="25" spans="2:10" ht="17" thickBot="1">
      <c r="B25" s="27"/>
      <c r="C25" s="19" t="s">
        <v>7</v>
      </c>
      <c r="D25" s="113"/>
      <c r="E25" s="107"/>
      <c r="F25" s="25"/>
      <c r="G25" s="114"/>
      <c r="H25" s="25"/>
      <c r="I25" s="25"/>
      <c r="J25" s="115"/>
    </row>
    <row r="26" spans="2:10" ht="17" thickBot="1">
      <c r="B26" s="27"/>
      <c r="C26" s="39" t="s">
        <v>42</v>
      </c>
      <c r="D26" s="28" t="s">
        <v>2</v>
      </c>
      <c r="E26" s="40">
        <f>'Research data'!H10</f>
        <v>4</v>
      </c>
      <c r="F26" s="24"/>
      <c r="G26" s="42" t="s">
        <v>26</v>
      </c>
      <c r="H26" s="24"/>
      <c r="I26" s="126" t="s">
        <v>123</v>
      </c>
      <c r="J26" s="115"/>
    </row>
    <row r="27" spans="2:10" ht="17" thickBot="1">
      <c r="B27" s="27"/>
      <c r="C27" s="39" t="s">
        <v>43</v>
      </c>
      <c r="D27" s="28" t="s">
        <v>2</v>
      </c>
      <c r="E27" s="40">
        <f>'Research data'!H11</f>
        <v>40</v>
      </c>
      <c r="F27" s="24"/>
      <c r="G27" s="42" t="s">
        <v>25</v>
      </c>
      <c r="H27" s="24"/>
      <c r="I27" s="126" t="s">
        <v>123</v>
      </c>
      <c r="J27" s="115"/>
    </row>
    <row r="28" spans="2:10" ht="17" thickBot="1">
      <c r="B28" s="27"/>
      <c r="C28" s="39" t="s">
        <v>34</v>
      </c>
      <c r="D28" s="28" t="s">
        <v>4</v>
      </c>
      <c r="E28" s="40">
        <v>0</v>
      </c>
      <c r="F28" s="24"/>
      <c r="G28" s="24"/>
      <c r="H28" s="24"/>
      <c r="I28" s="26" t="s">
        <v>48</v>
      </c>
      <c r="J28" s="115"/>
    </row>
    <row r="29" spans="2:10">
      <c r="B29" s="27"/>
      <c r="C29" s="39"/>
      <c r="D29" s="28"/>
      <c r="E29" s="107"/>
      <c r="F29" s="24"/>
      <c r="G29" s="24"/>
      <c r="H29" s="24"/>
      <c r="I29" s="25"/>
      <c r="J29" s="115"/>
    </row>
    <row r="30" spans="2:10" ht="20" customHeight="1" thickBot="1">
      <c r="B30" s="29"/>
      <c r="C30" s="30"/>
      <c r="D30" s="30"/>
      <c r="E30" s="30"/>
      <c r="F30" s="30"/>
      <c r="G30" s="30"/>
      <c r="H30" s="30"/>
      <c r="I30" s="30"/>
      <c r="J30" s="3"/>
    </row>
    <row r="31" spans="2:10">
      <c r="B31" s="25"/>
      <c r="C31" s="25"/>
      <c r="D31" s="25"/>
      <c r="E31" s="25"/>
      <c r="F31" s="25"/>
      <c r="G31" s="25"/>
      <c r="H31" s="25"/>
      <c r="I31" s="25"/>
    </row>
    <row r="32" spans="2:10">
      <c r="B32" s="12"/>
      <c r="C32" s="12"/>
      <c r="D32" s="12"/>
      <c r="E32" s="12"/>
      <c r="F32" s="12"/>
      <c r="G32" s="12"/>
      <c r="H32" s="12"/>
      <c r="I32" s="12"/>
    </row>
    <row r="33" spans="2:9">
      <c r="B33" s="12"/>
      <c r="F33" s="12"/>
      <c r="G33" s="12"/>
      <c r="H33" s="12"/>
      <c r="I33" s="12"/>
    </row>
    <row r="34" spans="2:9">
      <c r="B34" s="12"/>
      <c r="F34" s="12"/>
      <c r="G34" s="12"/>
      <c r="H34" s="12"/>
      <c r="I34" s="12"/>
    </row>
    <row r="35" spans="2:9">
      <c r="B35" s="12"/>
      <c r="F35" s="12"/>
      <c r="G35" s="12"/>
      <c r="H35" s="12"/>
      <c r="I35" s="12"/>
    </row>
    <row r="36" spans="2:9">
      <c r="B36" s="12"/>
      <c r="F36" s="12"/>
      <c r="G36" s="12"/>
      <c r="H36" s="12"/>
      <c r="I36" s="12"/>
    </row>
    <row r="37" spans="2:9">
      <c r="B37" s="12"/>
      <c r="F37" s="12"/>
      <c r="G37" s="12"/>
      <c r="H37" s="12"/>
      <c r="I37" s="12"/>
    </row>
    <row r="38" spans="2:9">
      <c r="B38" s="12"/>
      <c r="F38" s="12"/>
      <c r="G38" s="12"/>
      <c r="H38" s="12"/>
      <c r="I38" s="12"/>
    </row>
    <row r="39" spans="2:9">
      <c r="B39" s="12"/>
      <c r="C39" s="12"/>
      <c r="D39" s="12"/>
      <c r="E39" s="12"/>
      <c r="F39" s="12"/>
      <c r="G39" s="12"/>
      <c r="H39" s="12"/>
      <c r="I39" s="12"/>
    </row>
    <row r="40" spans="2:9">
      <c r="B40" s="12"/>
      <c r="C40" s="12"/>
      <c r="D40" s="12"/>
      <c r="E40" s="12"/>
      <c r="F40" s="12"/>
      <c r="G40" s="12"/>
      <c r="H40" s="12"/>
      <c r="I40" s="12"/>
    </row>
    <row r="41" spans="2:9">
      <c r="B41" s="12"/>
      <c r="C41" s="12"/>
      <c r="D41" s="12"/>
      <c r="E41" s="12"/>
      <c r="F41" s="12"/>
      <c r="G41" s="12"/>
      <c r="H41" s="12"/>
      <c r="I41" s="12"/>
    </row>
    <row r="42" spans="2:9">
      <c r="B42" s="12"/>
      <c r="C42" s="12"/>
      <c r="D42" s="12"/>
      <c r="E42" s="12"/>
      <c r="F42" s="12"/>
      <c r="G42" s="12"/>
      <c r="H42" s="12"/>
      <c r="I42" s="12"/>
    </row>
    <row r="43" spans="2:9">
      <c r="B43" s="12"/>
      <c r="C43" s="12"/>
      <c r="D43" s="12"/>
      <c r="E43" s="12"/>
      <c r="F43" s="12"/>
      <c r="G43" s="12"/>
      <c r="H43" s="12"/>
      <c r="I43" s="12"/>
    </row>
    <row r="44" spans="2:9">
      <c r="B44" s="12"/>
      <c r="C44" s="12"/>
      <c r="D44" s="12"/>
      <c r="E44" s="12"/>
      <c r="F44" s="12"/>
      <c r="G44" s="12"/>
      <c r="H44" s="12"/>
      <c r="I44" s="12"/>
    </row>
    <row r="45" spans="2:9">
      <c r="B45" s="12"/>
      <c r="C45" s="12"/>
      <c r="D45" s="12"/>
      <c r="E45" s="12"/>
      <c r="F45" s="12"/>
      <c r="G45" s="12"/>
      <c r="H45" s="12"/>
      <c r="I45" s="12"/>
    </row>
    <row r="46" spans="2:9">
      <c r="B46" s="12"/>
      <c r="C46" s="12"/>
      <c r="D46" s="12"/>
      <c r="E46" s="12"/>
      <c r="F46" s="12"/>
      <c r="G46" s="12"/>
      <c r="H46" s="12"/>
      <c r="I46" s="12"/>
    </row>
    <row r="47" spans="2:9">
      <c r="B47" s="12"/>
      <c r="C47" s="12"/>
      <c r="D47" s="12"/>
      <c r="E47" s="12"/>
      <c r="F47" s="12"/>
      <c r="G47" s="12"/>
      <c r="H47" s="12"/>
      <c r="I47" s="12"/>
    </row>
    <row r="48" spans="2:9">
      <c r="B48" s="12"/>
      <c r="C48" s="12"/>
      <c r="D48" s="12"/>
      <c r="E48" s="12"/>
      <c r="F48" s="12"/>
      <c r="G48" s="12"/>
      <c r="H48" s="12"/>
      <c r="I48" s="12"/>
    </row>
    <row r="49" spans="2:9">
      <c r="B49" s="12"/>
      <c r="C49" s="12"/>
      <c r="D49" s="12"/>
      <c r="E49" s="12"/>
      <c r="F49" s="12"/>
      <c r="G49" s="12"/>
      <c r="H49" s="12"/>
      <c r="I49" s="12"/>
    </row>
    <row r="50" spans="2:9">
      <c r="B50" s="12"/>
      <c r="C50" s="12"/>
      <c r="D50" s="12"/>
      <c r="E50" s="12"/>
      <c r="F50" s="12"/>
      <c r="G50" s="12"/>
      <c r="H50" s="12"/>
      <c r="I50" s="12"/>
    </row>
    <row r="51" spans="2:9">
      <c r="B51" s="12"/>
      <c r="C51" s="12"/>
      <c r="D51" s="12"/>
      <c r="E51" s="12"/>
      <c r="F51" s="12"/>
      <c r="G51" s="12"/>
      <c r="H51" s="12"/>
      <c r="I51" s="12"/>
    </row>
    <row r="52" spans="2:9">
      <c r="B52" s="12"/>
      <c r="C52" s="12"/>
      <c r="D52" s="12"/>
      <c r="E52" s="12"/>
      <c r="F52" s="12"/>
      <c r="G52" s="12"/>
      <c r="H52" s="12"/>
      <c r="I52" s="1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T22"/>
  <sheetViews>
    <sheetView workbookViewId="0">
      <selection activeCell="C22" sqref="C22"/>
    </sheetView>
  </sheetViews>
  <sheetFormatPr baseColWidth="10" defaultColWidth="10.6640625" defaultRowHeight="16"/>
  <cols>
    <col min="1" max="1" width="3.5" style="45" customWidth="1"/>
    <col min="2" max="2" width="4.33203125" style="45" customWidth="1"/>
    <col min="3" max="3" width="35.83203125" style="45" customWidth="1"/>
    <col min="4" max="4" width="16.5" style="45" hidden="1" customWidth="1"/>
    <col min="5" max="5" width="13.83203125" style="45" hidden="1" customWidth="1"/>
    <col min="6" max="6" width="11.1640625" style="45" customWidth="1"/>
    <col min="7" max="7" width="2.5" style="45" customWidth="1"/>
    <col min="8" max="8" width="12.5" style="45" customWidth="1"/>
    <col min="9" max="9" width="2.83203125" style="45" customWidth="1"/>
    <col min="10" max="10" width="11.83203125" style="68" customWidth="1"/>
    <col min="11" max="11" width="2.5" style="68" customWidth="1"/>
    <col min="12" max="12" width="9.33203125" style="68" customWidth="1"/>
    <col min="13" max="13" width="2.83203125" style="68" customWidth="1"/>
    <col min="14" max="14" width="8.5" style="68" customWidth="1"/>
    <col min="15" max="15" width="2.33203125" style="45" customWidth="1"/>
    <col min="16" max="16" width="10" style="68" customWidth="1"/>
    <col min="17" max="17" width="3.5" style="68" customWidth="1"/>
    <col min="18" max="18" width="10" style="68" customWidth="1"/>
    <col min="19" max="19" width="2.83203125" style="45" customWidth="1"/>
    <col min="20" max="20" width="75.5" style="45" customWidth="1"/>
    <col min="21" max="16384" width="10.6640625" style="45"/>
  </cols>
  <sheetData>
    <row r="1" spans="2:20" ht="17" thickBot="1"/>
    <row r="2" spans="2:20">
      <c r="B2" s="46"/>
      <c r="C2" s="47"/>
      <c r="D2" s="47"/>
      <c r="E2" s="47"/>
      <c r="F2" s="47"/>
      <c r="G2" s="47"/>
      <c r="H2" s="47"/>
      <c r="I2" s="47"/>
      <c r="J2" s="69"/>
      <c r="K2" s="69"/>
      <c r="L2" s="69"/>
      <c r="M2" s="69"/>
      <c r="N2" s="69"/>
      <c r="O2" s="47"/>
      <c r="P2" s="69"/>
      <c r="Q2" s="69"/>
      <c r="R2" s="69"/>
      <c r="S2" s="47"/>
      <c r="T2" s="47"/>
    </row>
    <row r="3" spans="2:20" s="19" customFormat="1">
      <c r="B3" s="31"/>
      <c r="C3" s="102" t="s">
        <v>97</v>
      </c>
      <c r="D3" s="13"/>
      <c r="E3" s="13"/>
      <c r="F3" s="102" t="s">
        <v>13</v>
      </c>
      <c r="G3" s="102"/>
      <c r="H3" s="102" t="s">
        <v>85</v>
      </c>
      <c r="I3" s="102"/>
      <c r="J3" s="103" t="s">
        <v>47</v>
      </c>
      <c r="K3" s="103"/>
      <c r="L3" s="103" t="s">
        <v>22</v>
      </c>
      <c r="M3" s="103"/>
      <c r="N3" s="103" t="s">
        <v>117</v>
      </c>
      <c r="O3" s="102"/>
      <c r="P3" s="103" t="s">
        <v>55</v>
      </c>
      <c r="Q3" s="103"/>
      <c r="R3" s="103" t="s">
        <v>68</v>
      </c>
      <c r="S3" s="102"/>
      <c r="T3" s="102" t="s">
        <v>108</v>
      </c>
    </row>
    <row r="4" spans="2:20">
      <c r="B4" s="48"/>
      <c r="C4" s="70"/>
      <c r="D4" s="70"/>
      <c r="E4" s="70"/>
      <c r="F4" s="70"/>
      <c r="G4" s="70"/>
      <c r="H4" s="71"/>
      <c r="I4" s="71"/>
      <c r="J4" s="104"/>
      <c r="K4" s="104"/>
      <c r="L4" s="104"/>
      <c r="M4" s="104"/>
      <c r="N4" s="104"/>
      <c r="O4" s="14"/>
      <c r="P4" s="104"/>
      <c r="Q4" s="104"/>
      <c r="R4" s="104"/>
      <c r="S4" s="104"/>
      <c r="T4" s="13"/>
    </row>
    <row r="5" spans="2:20" ht="17" thickBot="1">
      <c r="B5" s="48"/>
      <c r="C5" s="38" t="s">
        <v>91</v>
      </c>
      <c r="D5" s="38"/>
      <c r="E5" s="38"/>
      <c r="F5" s="38"/>
      <c r="G5" s="38"/>
      <c r="H5" s="14"/>
      <c r="I5" s="14"/>
      <c r="J5" s="14"/>
      <c r="K5" s="14"/>
      <c r="L5" s="14"/>
      <c r="M5" s="14"/>
      <c r="N5" s="14"/>
      <c r="O5" s="14"/>
      <c r="P5" s="14"/>
      <c r="Q5" s="14"/>
      <c r="R5" s="14"/>
      <c r="S5" s="14"/>
      <c r="T5" s="72"/>
    </row>
    <row r="6" spans="2:20" ht="17" thickBot="1">
      <c r="B6" s="48"/>
      <c r="C6" s="83" t="s">
        <v>135</v>
      </c>
      <c r="D6" s="38"/>
      <c r="E6" s="38"/>
      <c r="F6" s="140" t="s">
        <v>99</v>
      </c>
      <c r="G6" s="38"/>
      <c r="H6" s="75">
        <f>J7/Notes!D20</f>
        <v>1500</v>
      </c>
      <c r="I6" s="14"/>
      <c r="J6" s="14"/>
      <c r="K6" s="14"/>
      <c r="L6" s="14"/>
      <c r="M6" s="14"/>
      <c r="N6" s="14"/>
      <c r="O6" s="14"/>
      <c r="P6" s="14"/>
      <c r="Q6" s="14"/>
      <c r="R6" s="14"/>
      <c r="S6" s="14"/>
      <c r="T6" s="72"/>
    </row>
    <row r="7" spans="2:20" ht="17" thickBot="1">
      <c r="B7" s="48"/>
      <c r="C7" s="73" t="s">
        <v>28</v>
      </c>
      <c r="D7" s="73"/>
      <c r="E7" s="73"/>
      <c r="F7" s="98" t="s">
        <v>92</v>
      </c>
      <c r="G7" s="105"/>
      <c r="H7" s="75">
        <f>ROUND(695.652173913043,2)</f>
        <v>695.65</v>
      </c>
      <c r="I7" s="76"/>
      <c r="J7" s="77">
        <v>600</v>
      </c>
      <c r="K7" s="78"/>
      <c r="L7" s="78"/>
      <c r="M7" s="78"/>
      <c r="N7" s="78"/>
      <c r="O7" s="71"/>
      <c r="T7" s="72"/>
    </row>
    <row r="8" spans="2:20">
      <c r="B8" s="48"/>
      <c r="C8" s="80"/>
      <c r="D8" s="80"/>
      <c r="E8" s="80"/>
      <c r="H8" s="79"/>
      <c r="I8" s="79"/>
      <c r="J8" s="79"/>
      <c r="K8" s="79"/>
      <c r="L8" s="79"/>
      <c r="M8" s="79"/>
      <c r="N8" s="79"/>
      <c r="O8" s="79"/>
      <c r="T8" s="72"/>
    </row>
    <row r="9" spans="2:20" ht="17" thickBot="1">
      <c r="B9" s="48"/>
      <c r="C9" s="38" t="s">
        <v>7</v>
      </c>
      <c r="D9" s="38"/>
      <c r="E9" s="38"/>
      <c r="F9" s="38"/>
      <c r="G9" s="38"/>
      <c r="H9" s="15"/>
      <c r="I9" s="15"/>
      <c r="J9" s="16"/>
      <c r="K9" s="16"/>
      <c r="L9" s="16"/>
      <c r="M9" s="16"/>
      <c r="N9" s="16"/>
      <c r="O9" s="15"/>
      <c r="T9" s="72"/>
    </row>
    <row r="10" spans="2:20" ht="17" thickBot="1">
      <c r="B10" s="48"/>
      <c r="C10" s="81" t="s">
        <v>1</v>
      </c>
      <c r="D10" s="81"/>
      <c r="E10" s="81"/>
      <c r="F10" s="74" t="s">
        <v>2</v>
      </c>
      <c r="G10" s="76"/>
      <c r="H10" s="82">
        <f>ROUND(4,0)</f>
        <v>4</v>
      </c>
      <c r="I10" s="79"/>
      <c r="J10" s="79"/>
      <c r="K10" s="79"/>
      <c r="L10" s="77">
        <f>Notes!D67</f>
        <v>4</v>
      </c>
      <c r="M10" s="79"/>
      <c r="N10" s="77">
        <f>Notes!D34</f>
        <v>4</v>
      </c>
      <c r="O10" s="79"/>
      <c r="P10" s="71"/>
      <c r="Q10" s="71"/>
      <c r="R10" s="71"/>
      <c r="T10" s="41" t="s">
        <v>56</v>
      </c>
    </row>
    <row r="11" spans="2:20" ht="17" thickBot="1">
      <c r="B11" s="48"/>
      <c r="C11" s="83" t="s">
        <v>5</v>
      </c>
      <c r="D11" s="83"/>
      <c r="E11" s="83"/>
      <c r="F11" s="74" t="s">
        <v>2</v>
      </c>
      <c r="G11" s="76"/>
      <c r="H11" s="84">
        <f>ROUND(40,0)</f>
        <v>40</v>
      </c>
      <c r="I11" s="79"/>
      <c r="J11" s="79"/>
      <c r="K11" s="79"/>
      <c r="L11" s="77">
        <f>Notes!D56</f>
        <v>40</v>
      </c>
      <c r="M11" s="79"/>
      <c r="N11" s="77">
        <f>Notes!D35</f>
        <v>40</v>
      </c>
      <c r="O11" s="79"/>
      <c r="P11" s="71"/>
      <c r="Q11" s="71"/>
      <c r="R11" s="71"/>
      <c r="T11" s="41" t="s">
        <v>56</v>
      </c>
    </row>
    <row r="12" spans="2:20">
      <c r="B12" s="48"/>
      <c r="C12" s="38"/>
      <c r="D12" s="38"/>
      <c r="E12" s="38"/>
      <c r="F12" s="38"/>
      <c r="G12" s="38"/>
      <c r="H12" s="16"/>
      <c r="I12" s="16"/>
      <c r="J12" s="16"/>
      <c r="K12" s="16"/>
      <c r="L12" s="16"/>
      <c r="M12" s="16"/>
      <c r="N12" s="16"/>
      <c r="O12" s="15"/>
      <c r="T12" s="72"/>
    </row>
    <row r="13" spans="2:20" ht="17" thickBot="1">
      <c r="B13" s="48"/>
      <c r="C13" s="17" t="s">
        <v>98</v>
      </c>
      <c r="D13" s="17"/>
      <c r="E13" s="17"/>
      <c r="F13" s="17"/>
      <c r="G13" s="38"/>
      <c r="H13" s="16"/>
      <c r="I13" s="16"/>
      <c r="J13" s="16"/>
      <c r="K13" s="16"/>
      <c r="L13" s="16"/>
      <c r="M13" s="16"/>
      <c r="N13" s="16"/>
      <c r="O13" s="15"/>
      <c r="T13" s="72"/>
    </row>
    <row r="14" spans="2:20" ht="17" thickBot="1">
      <c r="B14" s="48"/>
      <c r="C14" s="108" t="s">
        <v>100</v>
      </c>
      <c r="D14" s="17"/>
      <c r="E14" s="17"/>
      <c r="F14" s="99" t="s">
        <v>32</v>
      </c>
      <c r="G14" s="100"/>
      <c r="H14" s="85">
        <f>ROUND(H15*H7*1000,2)</f>
        <v>1182605000</v>
      </c>
      <c r="I14" s="16"/>
      <c r="J14" s="93"/>
      <c r="K14" s="79"/>
      <c r="L14" s="79"/>
      <c r="M14" s="79"/>
      <c r="N14" s="79"/>
      <c r="O14" s="15"/>
      <c r="T14" s="118" t="s">
        <v>111</v>
      </c>
    </row>
    <row r="15" spans="2:20" ht="17" thickBot="1">
      <c r="B15" s="48"/>
      <c r="C15" s="108" t="s">
        <v>101</v>
      </c>
      <c r="D15" s="86"/>
      <c r="E15" s="86"/>
      <c r="F15" s="98" t="s">
        <v>93</v>
      </c>
      <c r="G15" s="105"/>
      <c r="H15" s="85">
        <v>1700</v>
      </c>
      <c r="I15" s="79"/>
      <c r="J15" s="92">
        <f>Notes!D22</f>
        <v>1400</v>
      </c>
      <c r="K15" s="79"/>
      <c r="L15" s="79"/>
      <c r="M15" s="79"/>
      <c r="N15" s="79"/>
      <c r="O15" s="79"/>
      <c r="T15" s="136" t="s">
        <v>128</v>
      </c>
    </row>
    <row r="16" spans="2:20" ht="17" thickBot="1">
      <c r="B16" s="48"/>
      <c r="C16" s="108" t="s">
        <v>102</v>
      </c>
      <c r="D16" s="38"/>
      <c r="E16" s="38"/>
      <c r="F16" s="100" t="s">
        <v>46</v>
      </c>
      <c r="G16" s="100"/>
      <c r="H16" s="88">
        <f>ROUND(H17*1000*H7,2)</f>
        <v>32278160</v>
      </c>
      <c r="I16" s="16"/>
      <c r="J16" s="79"/>
      <c r="K16" s="79"/>
      <c r="L16" s="79"/>
      <c r="M16" s="79"/>
      <c r="N16" s="79"/>
      <c r="O16" s="87"/>
      <c r="P16" s="79"/>
      <c r="Q16" s="79"/>
      <c r="R16" s="79"/>
      <c r="T16" s="118" t="s">
        <v>110</v>
      </c>
    </row>
    <row r="17" spans="2:20" ht="17" thickBot="1">
      <c r="B17" s="48"/>
      <c r="C17" s="108" t="s">
        <v>103</v>
      </c>
      <c r="D17" s="38"/>
      <c r="E17" s="38"/>
      <c r="F17" s="100" t="s">
        <v>94</v>
      </c>
      <c r="G17" s="100"/>
      <c r="H17" s="88">
        <v>46.4</v>
      </c>
      <c r="I17" s="16"/>
      <c r="J17" s="79"/>
      <c r="K17" s="79"/>
      <c r="L17" s="79"/>
      <c r="M17" s="79"/>
      <c r="N17" s="79"/>
      <c r="O17" s="87"/>
      <c r="P17" s="79"/>
      <c r="Q17" s="79"/>
      <c r="R17" s="79"/>
      <c r="T17" s="41" t="s">
        <v>54</v>
      </c>
    </row>
    <row r="18" spans="2:20" ht="17" thickBot="1">
      <c r="B18" s="48"/>
      <c r="C18" s="108" t="s">
        <v>104</v>
      </c>
      <c r="D18" s="90"/>
      <c r="E18" s="90"/>
      <c r="F18" s="74" t="s">
        <v>45</v>
      </c>
      <c r="G18" s="76"/>
      <c r="H18" s="85">
        <f>ROUND(H20*H22/H21,2)</f>
        <v>1530.43</v>
      </c>
      <c r="I18" s="79"/>
      <c r="J18" s="79"/>
      <c r="K18" s="79"/>
      <c r="L18" s="79"/>
      <c r="M18" s="79"/>
      <c r="N18" s="79"/>
      <c r="O18" s="79"/>
      <c r="P18" s="79"/>
      <c r="Q18" s="79"/>
      <c r="R18" s="79"/>
      <c r="T18" s="101" t="s">
        <v>109</v>
      </c>
    </row>
    <row r="19" spans="2:20" ht="17" thickBot="1">
      <c r="B19" s="48"/>
      <c r="C19" s="108" t="s">
        <v>51</v>
      </c>
      <c r="D19" s="89"/>
      <c r="E19" s="89"/>
      <c r="F19" s="74" t="s">
        <v>46</v>
      </c>
      <c r="G19" s="76"/>
      <c r="H19" s="85">
        <f>H18*H21</f>
        <v>6886935</v>
      </c>
      <c r="I19" s="79"/>
      <c r="J19" s="79"/>
      <c r="K19" s="79"/>
      <c r="L19" s="79"/>
      <c r="M19" s="79"/>
      <c r="N19" s="79"/>
      <c r="O19" s="79"/>
      <c r="P19" s="79"/>
      <c r="Q19" s="79"/>
      <c r="R19" s="79"/>
      <c r="T19" s="41" t="s">
        <v>54</v>
      </c>
    </row>
    <row r="20" spans="2:20" ht="17" thickBot="1">
      <c r="B20" s="48"/>
      <c r="C20" s="108" t="s">
        <v>51</v>
      </c>
      <c r="D20" s="89"/>
      <c r="E20" s="89"/>
      <c r="F20" s="98" t="s">
        <v>95</v>
      </c>
      <c r="G20" s="105"/>
      <c r="H20" s="85">
        <v>2.2000000000000002</v>
      </c>
      <c r="I20" s="79"/>
      <c r="J20" s="79"/>
      <c r="K20" s="79"/>
      <c r="L20" s="79"/>
      <c r="M20" s="79"/>
      <c r="N20" s="79"/>
      <c r="O20" s="79"/>
      <c r="P20" s="79"/>
      <c r="Q20" s="79"/>
      <c r="R20" s="79"/>
      <c r="T20" s="41"/>
    </row>
    <row r="21" spans="2:20" ht="17" thickBot="1">
      <c r="B21" s="48"/>
      <c r="C21" s="108" t="s">
        <v>105</v>
      </c>
      <c r="D21" s="72"/>
      <c r="E21" s="72"/>
      <c r="F21" s="72" t="s">
        <v>53</v>
      </c>
      <c r="H21" s="91">
        <v>4500</v>
      </c>
      <c r="J21" s="71"/>
      <c r="O21" s="68"/>
      <c r="T21" s="72"/>
    </row>
    <row r="22" spans="2:20" ht="17" thickBot="1">
      <c r="B22" s="48"/>
      <c r="C22" s="117" t="s">
        <v>107</v>
      </c>
      <c r="D22" s="72"/>
      <c r="E22" s="72"/>
      <c r="F22" s="101" t="s">
        <v>96</v>
      </c>
      <c r="G22" s="96"/>
      <c r="H22" s="91">
        <f>H21*H7</f>
        <v>3130425</v>
      </c>
      <c r="J22" s="71"/>
      <c r="O22" s="68"/>
      <c r="T22" s="72"/>
    </row>
  </sheetData>
  <conditionalFormatting sqref="T19:T20">
    <cfRule type="colorScale" priority="1">
      <colorScale>
        <cfvo type="min"/>
        <cfvo type="max"/>
        <color rgb="FFFF7128"/>
        <color rgb="FFFFEF9C"/>
      </colorScale>
    </cfRule>
  </conditionalFormatting>
  <hyperlinks>
    <hyperlink ref="T11" r:id="rId1" xr:uid="{00000000-0004-0000-0200-000000000000}"/>
    <hyperlink ref="T10" r:id="rId2" xr:uid="{00000000-0004-0000-0200-000001000000}"/>
    <hyperlink ref="T19" r:id="rId3" location="issuecomment-18286997" xr:uid="{00000000-0004-0000-0200-000002000000}"/>
    <hyperlink ref="T17" r:id="rId4" location="issuecomment-18286997" xr:uid="{00000000-0004-0000-0200-000003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7"/>
  <sheetViews>
    <sheetView workbookViewId="0">
      <selection activeCell="I21" sqref="I21"/>
    </sheetView>
  </sheetViews>
  <sheetFormatPr baseColWidth="10" defaultColWidth="33.1640625" defaultRowHeight="16"/>
  <cols>
    <col min="1" max="1" width="10.1640625" style="49" customWidth="1"/>
    <col min="2" max="2" width="5.6640625" style="49" customWidth="1"/>
    <col min="3" max="3" width="30.33203125" style="49" customWidth="1"/>
    <col min="4" max="4" width="16.1640625" style="49" customWidth="1"/>
    <col min="5" max="5" width="10.33203125" style="49" customWidth="1"/>
    <col min="6" max="8" width="12.1640625" style="49" customWidth="1"/>
    <col min="9" max="9" width="36.6640625" style="50" customWidth="1"/>
    <col min="10" max="10" width="105.5" style="49" customWidth="1"/>
    <col min="11" max="16384" width="33.1640625" style="49"/>
  </cols>
  <sheetData>
    <row r="1" spans="2:10" ht="17" thickBot="1"/>
    <row r="2" spans="2:10">
      <c r="B2" s="51"/>
      <c r="C2" s="52"/>
      <c r="D2" s="52"/>
      <c r="E2" s="52"/>
      <c r="F2" s="52"/>
      <c r="G2" s="52"/>
      <c r="H2" s="52"/>
      <c r="I2" s="53"/>
      <c r="J2" s="52"/>
    </row>
    <row r="3" spans="2:10">
      <c r="B3" s="54"/>
      <c r="C3" s="55" t="s">
        <v>20</v>
      </c>
      <c r="D3" s="55"/>
      <c r="E3" s="55"/>
      <c r="F3" s="55"/>
      <c r="G3" s="55"/>
      <c r="H3" s="55"/>
      <c r="I3" s="56"/>
    </row>
    <row r="4" spans="2:10">
      <c r="B4" s="54"/>
    </row>
    <row r="5" spans="2:10">
      <c r="B5" s="57"/>
      <c r="C5" s="58" t="s">
        <v>29</v>
      </c>
      <c r="D5" s="58" t="s">
        <v>0</v>
      </c>
      <c r="E5" s="58" t="s">
        <v>17</v>
      </c>
      <c r="F5" s="58" t="s">
        <v>30</v>
      </c>
      <c r="G5" s="58" t="s">
        <v>112</v>
      </c>
      <c r="H5" s="58" t="s">
        <v>64</v>
      </c>
      <c r="I5" s="59" t="s">
        <v>129</v>
      </c>
      <c r="J5" s="58" t="s">
        <v>14</v>
      </c>
    </row>
    <row r="6" spans="2:10">
      <c r="B6" s="54"/>
      <c r="C6" s="55"/>
      <c r="D6" s="55"/>
      <c r="E6" s="55"/>
      <c r="F6" s="55"/>
      <c r="G6" s="55"/>
      <c r="H6" s="55"/>
      <c r="I6" s="56"/>
      <c r="J6" s="55"/>
    </row>
    <row r="7" spans="2:10" ht="34">
      <c r="B7" s="54"/>
      <c r="C7" s="60"/>
      <c r="D7" s="60" t="s">
        <v>22</v>
      </c>
      <c r="E7" s="64" t="s">
        <v>21</v>
      </c>
      <c r="F7" s="64" t="s">
        <v>59</v>
      </c>
      <c r="G7" s="119">
        <v>2010</v>
      </c>
      <c r="H7" s="64"/>
      <c r="I7" s="65" t="s">
        <v>130</v>
      </c>
      <c r="J7" s="66" t="s">
        <v>58</v>
      </c>
    </row>
    <row r="8" spans="2:10">
      <c r="B8" s="54"/>
      <c r="C8" s="61" t="s">
        <v>1</v>
      </c>
      <c r="D8" s="60"/>
      <c r="E8" s="64"/>
      <c r="F8" s="65"/>
      <c r="G8" s="65"/>
      <c r="H8" s="65"/>
      <c r="I8" s="65"/>
      <c r="J8" s="60"/>
    </row>
    <row r="9" spans="2:10">
      <c r="B9" s="54"/>
      <c r="C9" s="62" t="s">
        <v>5</v>
      </c>
      <c r="D9" s="60"/>
      <c r="E9" s="64"/>
      <c r="F9" s="65"/>
      <c r="G9" s="65"/>
      <c r="H9" s="65"/>
      <c r="I9" s="65"/>
      <c r="J9" s="60"/>
    </row>
    <row r="10" spans="2:10">
      <c r="B10" s="54"/>
      <c r="C10" s="135"/>
      <c r="D10" s="60"/>
      <c r="E10" s="64"/>
      <c r="F10" s="65"/>
      <c r="G10" s="65"/>
      <c r="H10" s="65"/>
      <c r="I10" s="65"/>
      <c r="J10" s="60"/>
    </row>
    <row r="11" spans="2:10" s="120" customFormat="1" ht="34">
      <c r="B11" s="123"/>
      <c r="C11" s="128"/>
      <c r="D11" s="129" t="s">
        <v>117</v>
      </c>
      <c r="E11" s="130" t="s">
        <v>124</v>
      </c>
      <c r="F11" s="131" t="s">
        <v>59</v>
      </c>
      <c r="G11" s="130" t="s">
        <v>59</v>
      </c>
      <c r="H11" s="131"/>
      <c r="I11" s="137" t="s">
        <v>131</v>
      </c>
      <c r="J11" s="129" t="s">
        <v>125</v>
      </c>
    </row>
    <row r="12" spans="2:10" s="120" customFormat="1">
      <c r="B12" s="123"/>
      <c r="C12" s="132" t="s">
        <v>126</v>
      </c>
      <c r="D12" s="129"/>
      <c r="F12" s="133"/>
      <c r="H12" s="133"/>
      <c r="I12" s="133"/>
      <c r="J12" s="134"/>
    </row>
    <row r="13" spans="2:10" s="120" customFormat="1">
      <c r="B13" s="123"/>
      <c r="C13" s="132" t="s">
        <v>127</v>
      </c>
      <c r="D13" s="129"/>
      <c r="F13" s="133"/>
      <c r="H13" s="133"/>
      <c r="I13" s="133"/>
      <c r="J13" s="134"/>
    </row>
    <row r="14" spans="2:10">
      <c r="B14" s="54"/>
      <c r="C14" s="135"/>
      <c r="D14" s="60"/>
      <c r="E14" s="64"/>
      <c r="F14" s="65"/>
      <c r="G14" s="65"/>
      <c r="H14" s="65"/>
      <c r="I14" s="65"/>
      <c r="J14" s="60"/>
    </row>
    <row r="15" spans="2:10">
      <c r="B15" s="54"/>
      <c r="C15" s="60"/>
      <c r="D15" s="60" t="s">
        <v>47</v>
      </c>
      <c r="E15" s="49" t="s">
        <v>9</v>
      </c>
      <c r="F15" s="50" t="s">
        <v>57</v>
      </c>
      <c r="G15" s="50" t="s">
        <v>57</v>
      </c>
      <c r="H15" s="50"/>
      <c r="I15" s="50" t="s">
        <v>132</v>
      </c>
      <c r="J15" s="66"/>
    </row>
    <row r="16" spans="2:10">
      <c r="B16" s="54"/>
      <c r="C16" s="63" t="s">
        <v>70</v>
      </c>
      <c r="D16" s="60"/>
      <c r="J16" s="60"/>
    </row>
    <row r="17" spans="2:10">
      <c r="B17" s="54"/>
      <c r="C17" s="63"/>
      <c r="D17" s="60"/>
      <c r="J17" s="60"/>
    </row>
    <row r="18" spans="2:10">
      <c r="B18" s="54"/>
      <c r="C18" s="60"/>
      <c r="D18" s="60" t="s">
        <v>60</v>
      </c>
      <c r="F18" s="50">
        <v>2013</v>
      </c>
      <c r="G18" s="50" t="s">
        <v>113</v>
      </c>
      <c r="H18" s="50"/>
      <c r="J18" s="66" t="s">
        <v>71</v>
      </c>
    </row>
    <row r="19" spans="2:10">
      <c r="B19" s="54"/>
      <c r="C19" s="60" t="s">
        <v>69</v>
      </c>
      <c r="D19" s="60"/>
      <c r="F19" s="50"/>
      <c r="G19" s="50"/>
      <c r="H19" s="50"/>
      <c r="J19" s="60"/>
    </row>
    <row r="20" spans="2:10">
      <c r="B20" s="54"/>
      <c r="C20" s="63" t="s">
        <v>72</v>
      </c>
      <c r="D20" s="60"/>
      <c r="J20" s="60"/>
    </row>
    <row r="21" spans="2:10">
      <c r="B21" s="54"/>
      <c r="C21" s="63" t="s">
        <v>73</v>
      </c>
      <c r="E21" s="60"/>
      <c r="F21" s="60"/>
      <c r="G21" s="60"/>
      <c r="H21" s="60"/>
      <c r="I21" s="67"/>
      <c r="J21" s="60"/>
    </row>
    <row r="22" spans="2:10">
      <c r="B22" s="54"/>
      <c r="C22" s="60"/>
      <c r="E22" s="60"/>
      <c r="F22" s="60"/>
      <c r="G22" s="60"/>
      <c r="H22" s="60"/>
      <c r="I22" s="67"/>
      <c r="J22" s="60"/>
    </row>
    <row r="23" spans="2:10">
      <c r="B23" s="54"/>
      <c r="C23" s="60"/>
      <c r="D23" s="49" t="s">
        <v>56</v>
      </c>
      <c r="E23" s="60" t="s">
        <v>9</v>
      </c>
      <c r="F23" s="60"/>
      <c r="G23" s="60"/>
      <c r="H23" s="60" t="s">
        <v>65</v>
      </c>
      <c r="I23" s="67"/>
      <c r="J23" s="60" t="s">
        <v>66</v>
      </c>
    </row>
    <row r="24" spans="2:10">
      <c r="B24" s="54"/>
      <c r="C24" s="63" t="s">
        <v>63</v>
      </c>
      <c r="D24" s="49" t="s">
        <v>61</v>
      </c>
      <c r="E24" s="60"/>
      <c r="F24" s="60"/>
      <c r="G24" s="60"/>
      <c r="H24" s="60"/>
      <c r="I24" s="67"/>
      <c r="J24" s="60"/>
    </row>
    <row r="25" spans="2:10">
      <c r="B25" s="54"/>
      <c r="C25" s="63"/>
      <c r="E25" s="60"/>
      <c r="F25" s="60"/>
      <c r="G25" s="60"/>
      <c r="H25" s="60"/>
      <c r="I25" s="67"/>
      <c r="J25" s="60"/>
    </row>
    <row r="26" spans="2:10">
      <c r="B26" s="54"/>
      <c r="C26" s="60"/>
      <c r="D26" s="49" t="s">
        <v>56</v>
      </c>
      <c r="E26" s="60" t="s">
        <v>9</v>
      </c>
      <c r="F26" s="60"/>
      <c r="G26" s="60"/>
      <c r="H26" s="60" t="s">
        <v>65</v>
      </c>
      <c r="I26" s="67"/>
      <c r="J26" s="60" t="s">
        <v>67</v>
      </c>
    </row>
    <row r="27" spans="2:10">
      <c r="B27" s="54"/>
      <c r="C27" s="63" t="s">
        <v>63</v>
      </c>
      <c r="D27" s="49" t="s">
        <v>62</v>
      </c>
      <c r="E27" s="60"/>
      <c r="F27" s="60"/>
      <c r="G27" s="60"/>
      <c r="H27" s="60"/>
      <c r="I27" s="67"/>
      <c r="J27" s="60"/>
    </row>
  </sheetData>
  <hyperlinks>
    <hyperlink ref="J18" r:id="rId1" location="issuecomment-18286997" xr:uid="{00000000-0004-0000-0300-000000000000}"/>
  </hyperlinks>
  <pageMargins left="0.75" right="0.75" top="1" bottom="1" header="0.5" footer="0.5"/>
  <pageSetup paperSize="9" orientation="portrait" horizontalDpi="4294967292" verticalDpi="4294967292"/>
  <ignoredErrors>
    <ignoredError sqref="F7 F15:G15 G18 F11:G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73"/>
  <sheetViews>
    <sheetView topLeftCell="A7" workbookViewId="0">
      <selection activeCell="D19" sqref="D19:E19"/>
    </sheetView>
  </sheetViews>
  <sheetFormatPr baseColWidth="10" defaultColWidth="10.6640625" defaultRowHeight="16"/>
  <cols>
    <col min="1" max="1" width="5" style="120" customWidth="1"/>
    <col min="2" max="2" width="4.83203125" style="120" customWidth="1"/>
    <col min="3" max="3" width="12.6640625" style="120" customWidth="1"/>
    <col min="4" max="4" width="12.1640625" style="120" customWidth="1"/>
    <col min="5" max="16384" width="10.6640625" style="120"/>
  </cols>
  <sheetData>
    <row r="1" spans="2:15" ht="17" thickBot="1"/>
    <row r="2" spans="2:15">
      <c r="B2" s="121"/>
      <c r="C2" s="122"/>
      <c r="D2" s="122"/>
      <c r="E2" s="122"/>
      <c r="F2" s="122"/>
      <c r="G2" s="122"/>
      <c r="H2" s="122"/>
      <c r="I2" s="122"/>
      <c r="J2" s="122"/>
      <c r="K2" s="122"/>
      <c r="L2" s="122"/>
      <c r="M2" s="122"/>
      <c r="N2" s="122"/>
      <c r="O2" s="122"/>
    </row>
    <row r="3" spans="2:15" s="19" customFormat="1">
      <c r="B3" s="109"/>
      <c r="C3" s="20" t="s">
        <v>84</v>
      </c>
      <c r="D3" s="20"/>
      <c r="E3" s="20" t="s">
        <v>114</v>
      </c>
      <c r="F3" s="20"/>
      <c r="G3" s="20"/>
      <c r="H3" s="20"/>
      <c r="I3" s="20"/>
      <c r="J3" s="20"/>
      <c r="K3" s="20"/>
      <c r="L3" s="20"/>
      <c r="M3" s="20"/>
      <c r="N3" s="20"/>
      <c r="O3" s="20"/>
    </row>
    <row r="4" spans="2:15">
      <c r="B4" s="123"/>
    </row>
    <row r="5" spans="2:15">
      <c r="B5" s="123"/>
      <c r="C5" s="120" t="s">
        <v>47</v>
      </c>
    </row>
    <row r="6" spans="2:15">
      <c r="B6" s="123"/>
    </row>
    <row r="7" spans="2:15">
      <c r="B7" s="123"/>
      <c r="C7" s="120" t="s">
        <v>115</v>
      </c>
    </row>
    <row r="8" spans="2:15">
      <c r="B8" s="123"/>
    </row>
    <row r="9" spans="2:15">
      <c r="B9" s="123"/>
    </row>
    <row r="10" spans="2:15">
      <c r="B10" s="123"/>
    </row>
    <row r="11" spans="2:15">
      <c r="B11" s="123"/>
    </row>
    <row r="12" spans="2:15">
      <c r="B12" s="123"/>
    </row>
    <row r="13" spans="2:15">
      <c r="B13" s="123"/>
    </row>
    <row r="14" spans="2:15">
      <c r="B14" s="123"/>
    </row>
    <row r="15" spans="2:15">
      <c r="B15" s="123"/>
    </row>
    <row r="16" spans="2:15">
      <c r="B16" s="123"/>
    </row>
    <row r="17" spans="2:5">
      <c r="B17" s="123"/>
    </row>
    <row r="18" spans="2:5">
      <c r="B18" s="123"/>
    </row>
    <row r="19" spans="2:5">
      <c r="B19" s="123"/>
      <c r="E19" s="141"/>
    </row>
    <row r="20" spans="2:5">
      <c r="B20" s="123"/>
      <c r="D20" s="120">
        <v>0.4</v>
      </c>
      <c r="E20" s="141" t="s">
        <v>137</v>
      </c>
    </row>
    <row r="21" spans="2:5">
      <c r="B21" s="123"/>
    </row>
    <row r="22" spans="2:5">
      <c r="B22" s="123"/>
      <c r="D22" s="120">
        <v>1400</v>
      </c>
      <c r="E22" s="120" t="s">
        <v>116</v>
      </c>
    </row>
    <row r="23" spans="2:5">
      <c r="B23" s="123"/>
    </row>
    <row r="24" spans="2:5">
      <c r="B24" s="123"/>
    </row>
    <row r="25" spans="2:5">
      <c r="B25" s="123"/>
    </row>
    <row r="26" spans="2:5">
      <c r="B26" s="123"/>
    </row>
    <row r="27" spans="2:5">
      <c r="B27" s="123"/>
      <c r="C27" s="120" t="s">
        <v>117</v>
      </c>
    </row>
    <row r="28" spans="2:5">
      <c r="B28" s="123"/>
    </row>
    <row r="29" spans="2:5">
      <c r="B29" s="123"/>
      <c r="C29" s="120" t="s">
        <v>118</v>
      </c>
    </row>
    <row r="30" spans="2:5">
      <c r="B30" s="123"/>
    </row>
    <row r="31" spans="2:5">
      <c r="B31" s="123"/>
    </row>
    <row r="32" spans="2:5">
      <c r="B32" s="123"/>
    </row>
    <row r="33" spans="2:5">
      <c r="B33" s="123"/>
    </row>
    <row r="34" spans="2:5">
      <c r="B34" s="123"/>
      <c r="C34" s="120" t="s">
        <v>1</v>
      </c>
      <c r="D34" s="120">
        <v>4</v>
      </c>
      <c r="E34" s="120" t="s">
        <v>119</v>
      </c>
    </row>
    <row r="35" spans="2:5">
      <c r="B35" s="123"/>
      <c r="C35" s="120" t="s">
        <v>120</v>
      </c>
      <c r="D35" s="120">
        <v>40</v>
      </c>
      <c r="E35" s="120" t="s">
        <v>119</v>
      </c>
    </row>
    <row r="36" spans="2:5">
      <c r="B36" s="123"/>
    </row>
    <row r="37" spans="2:5">
      <c r="B37" s="123"/>
    </row>
    <row r="38" spans="2:5">
      <c r="B38" s="123"/>
    </row>
    <row r="39" spans="2:5">
      <c r="B39" s="123"/>
    </row>
    <row r="40" spans="2:5">
      <c r="B40" s="123"/>
    </row>
    <row r="41" spans="2:5">
      <c r="B41" s="123"/>
    </row>
    <row r="42" spans="2:5">
      <c r="B42" s="123"/>
    </row>
    <row r="43" spans="2:5">
      <c r="B43" s="123"/>
    </row>
    <row r="44" spans="2:5">
      <c r="B44" s="123"/>
    </row>
    <row r="45" spans="2:5">
      <c r="B45" s="123"/>
    </row>
    <row r="46" spans="2:5">
      <c r="B46" s="123"/>
    </row>
    <row r="47" spans="2:5">
      <c r="B47" s="123"/>
      <c r="C47" s="120" t="s">
        <v>22</v>
      </c>
    </row>
    <row r="48" spans="2:5">
      <c r="B48" s="123"/>
      <c r="C48" s="120" t="s">
        <v>121</v>
      </c>
    </row>
    <row r="49" spans="2:5">
      <c r="B49" s="123"/>
    </row>
    <row r="50" spans="2:5">
      <c r="B50" s="123"/>
    </row>
    <row r="51" spans="2:5">
      <c r="B51" s="123"/>
    </row>
    <row r="52" spans="2:5">
      <c r="B52" s="123"/>
    </row>
    <row r="53" spans="2:5">
      <c r="B53" s="123"/>
    </row>
    <row r="54" spans="2:5">
      <c r="B54" s="123"/>
    </row>
    <row r="55" spans="2:5">
      <c r="B55" s="123"/>
    </row>
    <row r="56" spans="2:5">
      <c r="B56" s="123"/>
      <c r="C56" s="120" t="s">
        <v>120</v>
      </c>
      <c r="D56" s="127">
        <v>40</v>
      </c>
      <c r="E56" s="127" t="s">
        <v>119</v>
      </c>
    </row>
    <row r="57" spans="2:5">
      <c r="B57" s="123"/>
    </row>
    <row r="58" spans="2:5">
      <c r="B58" s="123"/>
    </row>
    <row r="59" spans="2:5">
      <c r="B59" s="123"/>
    </row>
    <row r="60" spans="2:5">
      <c r="B60" s="123"/>
    </row>
    <row r="61" spans="2:5">
      <c r="B61" s="123"/>
      <c r="C61" s="120" t="s">
        <v>122</v>
      </c>
    </row>
    <row r="62" spans="2:5">
      <c r="B62" s="123"/>
    </row>
    <row r="63" spans="2:5">
      <c r="B63" s="123"/>
    </row>
    <row r="64" spans="2:5">
      <c r="B64" s="123"/>
    </row>
    <row r="65" spans="2:15">
      <c r="B65" s="123"/>
    </row>
    <row r="66" spans="2:15">
      <c r="B66" s="123"/>
    </row>
    <row r="67" spans="2:15">
      <c r="B67" s="123"/>
      <c r="C67" s="120" t="s">
        <v>1</v>
      </c>
      <c r="D67" s="120">
        <v>4</v>
      </c>
      <c r="E67" s="120" t="s">
        <v>119</v>
      </c>
    </row>
    <row r="68" spans="2:15">
      <c r="B68" s="123"/>
    </row>
    <row r="69" spans="2:15">
      <c r="B69" s="123"/>
    </row>
    <row r="70" spans="2:15">
      <c r="B70" s="123"/>
    </row>
    <row r="71" spans="2:15">
      <c r="B71" s="123"/>
    </row>
    <row r="72" spans="2:15">
      <c r="B72" s="123"/>
    </row>
    <row r="73" spans="2:15" ht="17" thickBot="1">
      <c r="B73" s="124"/>
      <c r="C73" s="125"/>
      <c r="D73" s="125"/>
      <c r="E73" s="125"/>
      <c r="F73" s="125"/>
      <c r="G73" s="125"/>
      <c r="H73" s="125"/>
      <c r="I73" s="125"/>
      <c r="J73" s="125"/>
      <c r="K73" s="125"/>
      <c r="L73" s="125"/>
      <c r="M73" s="125"/>
      <c r="N73" s="125"/>
      <c r="O73" s="12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2023-08-17T08:55:36Z</dcterms:modified>
</cp:coreProperties>
</file>