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A0BEA2CA-05B6-294A-8B65-786E1A91ACEE}" xr6:coauthVersionLast="47" xr6:coauthVersionMax="47" xr10:uidLastSave="{00000000-0000-0000-0000-000000000000}"/>
  <bookViews>
    <workbookView xWindow="1480" yWindow="-22180" windowWidth="256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11" i="13" l="1"/>
  <c r="O10" i="13"/>
  <c r="M10" i="13"/>
  <c r="G10" i="13" s="1"/>
  <c r="E33" i="12" s="1"/>
  <c r="G6" i="13"/>
  <c r="Q9" i="13" s="1"/>
  <c r="G9" i="13" s="1"/>
  <c r="E32" i="12" s="1"/>
  <c r="K17" i="13"/>
  <c r="G17" i="13" s="1"/>
  <c r="E134" i="16"/>
  <c r="K15" i="13"/>
  <c r="G15" i="13" s="1"/>
  <c r="K6" i="13"/>
  <c r="I17" i="13"/>
  <c r="I15" i="13"/>
  <c r="I6" i="13"/>
  <c r="G11" i="13"/>
  <c r="E34" i="12" s="1"/>
  <c r="E26" i="12"/>
  <c r="G14" i="13" l="1"/>
  <c r="E21" i="12" s="1"/>
  <c r="G16" i="13"/>
  <c r="E25" i="12" s="1"/>
  <c r="E17" i="12"/>
</calcChain>
</file>

<file path=xl/sharedStrings.xml><?xml version="1.0" encoding="utf-8"?>
<sst xmlns="http://schemas.openxmlformats.org/spreadsheetml/2006/main" count="238" uniqueCount="159">
  <si>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</si>
  <si>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</si>
  <si>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</si>
  <si>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</si>
  <si>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</si>
  <si>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</si>
  <si>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</si>
  <si>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</si>
  <si>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</si>
  <si>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</si>
  <si>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</si>
  <si>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</si>
  <si>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</si>
  <si>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</si>
  <si>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</si>
  <si>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</si>
  <si>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</si>
  <si>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</si>
  <si>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</si>
  <si>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</si>
  <si>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</si>
  <si>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</si>
  <si>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</si>
  <si>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</si>
  <si>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</si>
  <si>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</si>
  <si>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</si>
  <si>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</si>
  <si>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</si>
  <si>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</si>
  <si>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</si>
  <si>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</si>
  <si>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</si>
  <si>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</si>
  <si>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</si>
  <si>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</si>
  <si>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</si>
  <si>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</si>
  <si>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</si>
  <si>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</si>
  <si>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</si>
  <si>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</si>
  <si>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</si>
  <si>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</si>
  <si>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</si>
  <si>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</si>
  <si>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</si>
  <si>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</si>
  <si>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</si>
  <si>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</si>
  <si>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</si>
  <si>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</si>
  <si>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</si>
  <si>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</si>
  <si>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</si>
  <si>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</si>
  <si>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</si>
  <si>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</si>
  <si>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</si>
  <si>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</si>
  <si>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</si>
  <si>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</si>
  <si>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</si>
  <si>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</si>
  <si>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</si>
  <si>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</si>
  <si>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</si>
  <si>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</si>
  <si>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</si>
  <si>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</si>
  <si>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</si>
  <si>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</si>
  <si>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</si>
  <si>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</si>
  <si>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</si>
  <si>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</si>
  <si>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</si>
  <si>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</si>
  <si>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</si>
  <si>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</si>
  <si>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</si>
  <si>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</si>
  <si>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</si>
  <si>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</si>
  <si>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</si>
  <si>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</si>
  <si>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</si>
  <si>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</si>
  <si>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</si>
  <si>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</si>
  <si>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</si>
  <si>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</si>
  <si>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</si>
  <si>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</si>
  <si>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</si>
  <si>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</si>
  <si>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</si>
  <si>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</si>
  <si>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</si>
  <si>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</si>
  <si>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</si>
  <si>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</si>
  <si>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</si>
  <si>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</si>
  <si>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</si>
  <si>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</si>
  <si>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http://www.geoelec.eu/wp-content/uploads/2013/11/Geothermal-Investment-guide.pdf</t>
  </si>
  <si>
    <t>2013</t>
  </si>
  <si>
    <t>geoelec</t>
  </si>
  <si>
    <t>http://www.greenpeace.nl/Global/nederland/report/2013/klimaat%20en%20energie/energy-revolution-scenario.pdf</t>
  </si>
  <si>
    <t>greenpeace</t>
  </si>
  <si>
    <t>Fixed operational and maintenance costs</t>
  </si>
  <si>
    <t xml:space="preserve">                 </t>
  </si>
  <si>
    <t>US</t>
  </si>
  <si>
    <t>Land use</t>
  </si>
  <si>
    <t>http://www.os.is/gogn/unu-gtp-sc/UNU-GTP-SC-18-44.pdf</t>
  </si>
  <si>
    <t>http://www.iceida.is/media/pdf/iceida-geothermal-binary-overview.pdf</t>
  </si>
  <si>
    <t>IS</t>
  </si>
  <si>
    <t>IPCC</t>
  </si>
  <si>
    <r>
      <t>geoelec</t>
    </r>
    <r>
      <rPr>
        <sz val="12"/>
        <color theme="1"/>
        <rFont val="Calibri"/>
        <family val="2"/>
        <scheme val="minor"/>
      </rPr>
      <t>, greenpeace</t>
    </r>
  </si>
  <si>
    <t>Land use: excluding wells</t>
  </si>
  <si>
    <t>A binary cycle plants is used for the calculations</t>
  </si>
  <si>
    <t>Notes</t>
  </si>
  <si>
    <t>Subject year</t>
  </si>
  <si>
    <t>verkis</t>
  </si>
  <si>
    <t>p.3</t>
  </si>
  <si>
    <t>p.5</t>
  </si>
  <si>
    <t>$/KW</t>
  </si>
  <si>
    <t>euro/KW</t>
  </si>
  <si>
    <t>Verkis-Iceida</t>
  </si>
  <si>
    <r>
      <t>verkis</t>
    </r>
    <r>
      <rPr>
        <sz val="12"/>
        <color theme="1"/>
        <rFont val="Calibri"/>
        <family val="2"/>
        <scheme val="minor"/>
      </rPr>
      <t xml:space="preserve">, </t>
    </r>
    <r>
      <rPr>
        <sz val="12"/>
        <color theme="1"/>
        <rFont val="Calibri"/>
        <family val="2"/>
        <scheme val="minor"/>
      </rPr>
      <t>Verkis-Iceida</t>
    </r>
  </si>
  <si>
    <r>
      <t>verkis</t>
    </r>
    <r>
      <rPr>
        <sz val="12"/>
        <color theme="1"/>
        <rFont val="Calibri"/>
        <family val="2"/>
        <scheme val="minor"/>
      </rPr>
      <t xml:space="preserve">, </t>
    </r>
    <r>
      <rPr>
        <sz val="12"/>
        <color theme="1"/>
        <rFont val="Calibri"/>
        <family val="2"/>
        <scheme val="minor"/>
      </rPr>
      <t>Verkis-Iceida</t>
    </r>
  </si>
  <si>
    <t>verkis, Verkis-Iceida</t>
  </si>
  <si>
    <t>p.43</t>
  </si>
  <si>
    <t>M$</t>
  </si>
  <si>
    <r>
      <t xml:space="preserve">       Fixed operational and maintenance cost 43 $/</t>
    </r>
    <r>
      <rPr>
        <sz val="12"/>
        <color theme="1"/>
        <rFont val="Calibri"/>
        <family val="2"/>
        <scheme val="minor"/>
      </rPr>
      <t>KW</t>
    </r>
  </si>
  <si>
    <r>
      <t>verkis</t>
    </r>
    <r>
      <rPr>
        <sz val="12"/>
        <color theme="1"/>
        <rFont val="Calibri"/>
        <family val="2"/>
        <scheme val="minor"/>
      </rPr>
      <t>: Initial investment cost 5300 $/</t>
    </r>
    <r>
      <rPr>
        <sz val="12"/>
        <color theme="1"/>
        <rFont val="Calibri"/>
        <family val="2"/>
        <scheme val="minor"/>
      </rPr>
      <t>KW</t>
    </r>
  </si>
  <si>
    <r>
      <t>Verkis-Iceida</t>
    </r>
    <r>
      <rPr>
        <sz val="12"/>
        <color theme="1"/>
        <rFont val="Calibri"/>
        <family val="2"/>
        <scheme val="minor"/>
      </rPr>
      <t>: Initial investment cost 5960 $/</t>
    </r>
    <r>
      <rPr>
        <sz val="12"/>
        <color theme="1"/>
        <rFont val="Calibri"/>
        <family val="2"/>
        <scheme val="minor"/>
      </rPr>
      <t>KW</t>
    </r>
  </si>
  <si>
    <t>2013-2014</t>
  </si>
  <si>
    <t>$</t>
  </si>
  <si>
    <t>O&amp;M cost</t>
  </si>
  <si>
    <t>excl. insuramces, share parts etc.</t>
  </si>
  <si>
    <t>p.420</t>
  </si>
  <si>
    <t>m2/MW</t>
  </si>
  <si>
    <t>p.69</t>
  </si>
  <si>
    <t>yr</t>
  </si>
  <si>
    <t>p.8</t>
  </si>
  <si>
    <t>p.14</t>
  </si>
  <si>
    <t xml:space="preserve">             Fixed operational and maintenance cost 54.5 $/KW</t>
  </si>
  <si>
    <t>ETM Library URL</t>
  </si>
  <si>
    <t>http://srren.ipcc-wg3.de/report/IPCC_SRREN_Full_Report.pdf</t>
  </si>
  <si>
    <t>http://refman.et-model.com/publications/1963</t>
  </si>
  <si>
    <t>http://refman.et-model.com/publications/1964</t>
  </si>
  <si>
    <t>http://refman.et-model.com/publications/1966</t>
  </si>
  <si>
    <t>http://refman.et-model.com/publications/1967</t>
  </si>
  <si>
    <t>http://refman.et-model.com/publications/1965</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</si>
  <si>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</si>
  <si>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</si>
  <si>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energy_power_geothermal.ad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</si>
</sst>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1" fontId="17" fillId="2" borderId="0" xfId="0" applyNumberFormat="1" applyFont="1" applyFill="1" applyAlignment="1">
      <alignment horizontal="righ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7" fillId="2" borderId="9" xfId="0" applyFont="1" applyFill="1" applyBorder="1"/>
    <xf numFmtId="0" fontId="17" fillId="2" borderId="4" xfId="0" applyFont="1" applyFill="1" applyBorder="1"/>
    <xf numFmtId="0" fontId="19" fillId="0" borderId="0" xfId="0" applyFont="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0" borderId="0" xfId="0" applyFont="1"/>
    <xf numFmtId="0" fontId="19" fillId="3" borderId="0" xfId="0" applyFont="1" applyFill="1"/>
    <xf numFmtId="0" fontId="17" fillId="2" borderId="0" xfId="0" applyFont="1" applyFill="1" applyAlignment="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xf numFmtId="0" fontId="13" fillId="0" borderId="0" xfId="0" applyFont="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Alignment="1">
      <alignment vertical="top"/>
    </xf>
    <xf numFmtId="0" fontId="24" fillId="2" borderId="0" xfId="0" applyFont="1" applyFill="1" applyAlignment="1">
      <alignment horizontal="left" vertical="center" indent="2"/>
    </xf>
    <xf numFmtId="0" fontId="24" fillId="2" borderId="0" xfId="0" applyFont="1" applyFill="1" applyAlignment="1">
      <alignment vertical="top" wrapText="1"/>
    </xf>
    <xf numFmtId="49" fontId="24" fillId="2" borderId="0" xfId="0" applyNumberFormat="1" applyFont="1" applyFill="1" applyAlignment="1">
      <alignment vertical="top" wrapText="1"/>
    </xf>
    <xf numFmtId="0" fontId="24" fillId="2" borderId="0" xfId="177" applyFont="1" applyFill="1" applyBorder="1" applyAlignment="1" applyProtection="1">
      <alignment vertical="top"/>
    </xf>
    <xf numFmtId="164" fontId="24" fillId="2" borderId="0" xfId="0" applyNumberFormat="1" applyFont="1" applyFill="1" applyAlignment="1">
      <alignment horizontal="left" vertical="center" indent="2"/>
    </xf>
    <xf numFmtId="0" fontId="24" fillId="0" borderId="0" xfId="0" applyFont="1" applyAlignment="1">
      <alignment vertical="top"/>
    </xf>
    <xf numFmtId="49" fontId="24" fillId="2" borderId="0" xfId="0" applyNumberFormat="1" applyFont="1" applyFill="1" applyAlignment="1">
      <alignment vertical="top"/>
    </xf>
    <xf numFmtId="2" fontId="17" fillId="2" borderId="9" xfId="0" applyNumberFormat="1" applyFont="1" applyFill="1" applyBorder="1" applyAlignment="1">
      <alignment vertical="center"/>
    </xf>
    <xf numFmtId="0" fontId="24" fillId="2" borderId="0" xfId="0" applyFont="1" applyFill="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2" fillId="0" borderId="0" xfId="0" applyFont="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0" fontId="12" fillId="0" borderId="0" xfId="0" applyFont="1" applyAlignment="1">
      <alignment horizontal="left" vertical="center"/>
    </xf>
    <xf numFmtId="166" fontId="12" fillId="0" borderId="0" xfId="0" applyNumberFormat="1" applyFont="1" applyAlignment="1">
      <alignment vertical="center"/>
    </xf>
    <xf numFmtId="164" fontId="12" fillId="2" borderId="18" xfId="0" applyNumberFormat="1" applyFont="1" applyFill="1" applyBorder="1" applyAlignment="1">
      <alignment vertical="center"/>
    </xf>
    <xf numFmtId="166" fontId="12" fillId="2" borderId="0" xfId="0" applyNumberFormat="1" applyFont="1" applyFill="1" applyAlignment="1">
      <alignment vertical="center"/>
    </xf>
    <xf numFmtId="1" fontId="12" fillId="2" borderId="18" xfId="0" applyNumberFormat="1" applyFont="1" applyFill="1" applyBorder="1" applyAlignment="1">
      <alignment vertical="center"/>
    </xf>
    <xf numFmtId="10" fontId="12" fillId="0" borderId="0" xfId="0" applyNumberFormat="1" applyFont="1" applyAlignment="1">
      <alignment horizontal="left" vertical="center" indent="2"/>
    </xf>
    <xf numFmtId="165" fontId="12" fillId="2" borderId="0" xfId="0" applyNumberFormat="1" applyFont="1" applyFill="1" applyAlignment="1">
      <alignment horizontal="righ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10" fontId="12" fillId="2" borderId="0" xfId="0" applyNumberFormat="1" applyFont="1" applyFill="1" applyAlignment="1">
      <alignment horizontal="left" vertical="center" indent="2"/>
    </xf>
    <xf numFmtId="164" fontId="12" fillId="0" borderId="0" xfId="0" applyNumberFormat="1" applyFont="1" applyAlignment="1">
      <alignment horizontal="left" vertical="center" indent="2"/>
    </xf>
    <xf numFmtId="164" fontId="12" fillId="2" borderId="18" xfId="0" applyNumberFormat="1" applyFont="1" applyFill="1" applyBorder="1" applyAlignment="1">
      <alignment horizontal="right" vertical="center"/>
    </xf>
    <xf numFmtId="0" fontId="12" fillId="0" borderId="0" xfId="0" applyFont="1" applyAlignment="1">
      <alignment horizontal="left" vertical="center" indent="2"/>
    </xf>
    <xf numFmtId="1" fontId="12" fillId="2" borderId="21" xfId="0" applyNumberFormat="1" applyFont="1" applyFill="1" applyBorder="1" applyAlignment="1">
      <alignment horizontal="right" vertical="center"/>
    </xf>
    <xf numFmtId="3" fontId="12" fillId="0" borderId="0" xfId="0" applyNumberFormat="1" applyFont="1" applyAlignment="1">
      <alignment horizontal="left" vertical="center" indent="2"/>
    </xf>
    <xf numFmtId="164" fontId="12" fillId="2" borderId="20" xfId="0" applyNumberFormat="1" applyFont="1" applyFill="1" applyBorder="1" applyAlignment="1">
      <alignment horizontal="right" vertical="center"/>
    </xf>
    <xf numFmtId="3" fontId="12" fillId="0" borderId="0" xfId="0" applyNumberFormat="1" applyFont="1" applyAlignment="1">
      <alignment horizontal="left" vertical="center" indent="3"/>
    </xf>
    <xf numFmtId="3" fontId="12" fillId="0" borderId="11" xfId="0" applyNumberFormat="1" applyFont="1" applyBorder="1" applyAlignment="1">
      <alignment horizontal="left" vertical="center" indent="3"/>
    </xf>
    <xf numFmtId="2" fontId="12" fillId="2" borderId="18" xfId="0" applyNumberFormat="1" applyFont="1" applyFill="1" applyBorder="1" applyAlignment="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7"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xf numFmtId="2" fontId="13" fillId="2" borderId="0" xfId="0" applyNumberFormat="1" applyFont="1" applyFill="1"/>
    <xf numFmtId="164" fontId="13" fillId="2" borderId="20" xfId="0" applyNumberFormat="1" applyFont="1" applyFill="1" applyBorder="1"/>
    <xf numFmtId="164" fontId="13" fillId="2" borderId="0" xfId="0" applyNumberFormat="1" applyFont="1" applyFill="1"/>
    <xf numFmtId="0" fontId="23" fillId="2" borderId="19" xfId="0" applyFont="1" applyFill="1" applyBorder="1"/>
    <xf numFmtId="0" fontId="13" fillId="2" borderId="5" xfId="0" applyFont="1" applyFill="1" applyBorder="1"/>
    <xf numFmtId="0" fontId="11" fillId="0" borderId="0" xfId="0" applyFont="1" applyAlignment="1">
      <alignment horizontal="left" vertical="center"/>
    </xf>
    <xf numFmtId="166" fontId="11" fillId="0" borderId="0" xfId="0" applyNumberFormat="1" applyFont="1" applyAlignment="1">
      <alignment vertical="center"/>
    </xf>
    <xf numFmtId="0" fontId="11" fillId="2" borderId="0" xfId="0" applyFont="1" applyFill="1" applyAlignment="1">
      <alignment horizontal="left" vertical="center"/>
    </xf>
    <xf numFmtId="1" fontId="17" fillId="2" borderId="0" xfId="0" applyNumberFormat="1" applyFont="1" applyFill="1" applyAlignment="1">
      <alignment horizontal="left" vertical="center"/>
    </xf>
    <xf numFmtId="0" fontId="17" fillId="2" borderId="9" xfId="0" applyFont="1" applyFill="1" applyBorder="1" applyAlignment="1">
      <alignment vertical="center"/>
    </xf>
    <xf numFmtId="10" fontId="10" fillId="0" borderId="0" xfId="0" applyNumberFormat="1" applyFont="1" applyAlignment="1">
      <alignment horizontal="left" vertical="center" indent="2"/>
    </xf>
    <xf numFmtId="0" fontId="9" fillId="0" borderId="0" xfId="0" applyFont="1"/>
    <xf numFmtId="0" fontId="8" fillId="2" borderId="20" xfId="0" applyFont="1" applyFill="1" applyBorder="1"/>
    <xf numFmtId="0" fontId="8" fillId="0" borderId="0" xfId="0" applyFont="1" applyAlignment="1">
      <alignment horizontal="left" vertical="center"/>
    </xf>
    <xf numFmtId="0" fontId="7" fillId="0" borderId="0" xfId="0" applyFont="1"/>
    <xf numFmtId="0" fontId="6" fillId="0" borderId="0" xfId="0" applyFont="1"/>
    <xf numFmtId="0" fontId="5" fillId="0" borderId="0" xfId="0" applyFont="1"/>
    <xf numFmtId="0" fontId="4" fillId="2" borderId="0" xfId="0" applyFont="1" applyFill="1" applyAlignment="1">
      <alignment horizontal="left" vertical="center"/>
    </xf>
    <xf numFmtId="1" fontId="12" fillId="2" borderId="18" xfId="0" applyNumberFormat="1" applyFont="1" applyFill="1" applyBorder="1" applyAlignment="1">
      <alignment horizontal="right" vertical="center"/>
    </xf>
    <xf numFmtId="164" fontId="12" fillId="2" borderId="0" xfId="0" applyNumberFormat="1" applyFont="1" applyFill="1" applyAlignment="1">
      <alignment vertical="center"/>
    </xf>
    <xf numFmtId="0" fontId="24" fillId="0" borderId="0" xfId="177" applyFont="1" applyFill="1" applyBorder="1" applyAlignment="1" applyProtection="1"/>
    <xf numFmtId="2" fontId="3" fillId="2" borderId="18" xfId="0" applyNumberFormat="1" applyFont="1" applyFill="1" applyBorder="1" applyAlignment="1">
      <alignment horizontal="right" vertical="center"/>
    </xf>
    <xf numFmtId="0" fontId="3" fillId="0" borderId="0" xfId="0" applyFont="1" applyAlignment="1">
      <alignment horizontal="left" vertical="center"/>
    </xf>
    <xf numFmtId="0" fontId="3" fillId="2" borderId="18" xfId="0" applyFont="1" applyFill="1" applyBorder="1"/>
    <xf numFmtId="0" fontId="3" fillId="2" borderId="21" xfId="0" applyFont="1" applyFill="1" applyBorder="1"/>
    <xf numFmtId="0" fontId="3" fillId="0" borderId="0" xfId="177" applyFont="1" applyFill="1" applyBorder="1" applyAlignment="1" applyProtection="1"/>
    <xf numFmtId="0" fontId="3" fillId="0" borderId="0" xfId="0" applyFont="1"/>
    <xf numFmtId="0" fontId="2" fillId="2" borderId="0" xfId="0" applyFont="1" applyFill="1"/>
    <xf numFmtId="0" fontId="2" fillId="2" borderId="18" xfId="0" applyFont="1" applyFill="1" applyBorder="1"/>
    <xf numFmtId="0" fontId="2" fillId="0" borderId="0" xfId="0" applyFont="1"/>
    <xf numFmtId="0" fontId="17" fillId="2" borderId="3" xfId="0" applyFont="1" applyFill="1" applyBorder="1"/>
    <xf numFmtId="0" fontId="2" fillId="2" borderId="6" xfId="0" applyFont="1" applyFill="1" applyBorder="1"/>
    <xf numFmtId="164" fontId="2" fillId="2" borderId="0" xfId="0" applyNumberFormat="1" applyFont="1" applyFill="1"/>
    <xf numFmtId="0" fontId="26" fillId="4"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520700</xdr:colOff>
      <xdr:row>4</xdr:row>
      <xdr:rowOff>139700</xdr:rowOff>
    </xdr:from>
    <xdr:to>
      <xdr:col>10</xdr:col>
      <xdr:colOff>203200</xdr:colOff>
      <xdr:row>17</xdr:row>
      <xdr:rowOff>50800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b="8293"/>
        <a:stretch/>
      </xdr:blipFill>
      <xdr:spPr>
        <a:xfrm>
          <a:off x="3721100" y="711200"/>
          <a:ext cx="6159500" cy="2387600"/>
        </a:xfrm>
        <a:prstGeom prst="rect">
          <a:avLst/>
        </a:prstGeom>
      </xdr:spPr>
    </xdr:pic>
    <xdr:clientData/>
  </xdr:twoCellAnchor>
  <xdr:twoCellAnchor editAs="oneCell">
    <xdr:from>
      <xdr:col>4</xdr:col>
      <xdr:colOff>838200</xdr:colOff>
      <xdr:row>22</xdr:row>
      <xdr:rowOff>0</xdr:rowOff>
    </xdr:from>
    <xdr:to>
      <xdr:col>11</xdr:col>
      <xdr:colOff>850900</xdr:colOff>
      <xdr:row>39</xdr:row>
      <xdr:rowOff>12700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b="3759"/>
        <a:stretch/>
      </xdr:blipFill>
      <xdr:spPr>
        <a:xfrm>
          <a:off x="4038600" y="4000500"/>
          <a:ext cx="7569200" cy="3251200"/>
        </a:xfrm>
        <a:prstGeom prst="rect">
          <a:avLst/>
        </a:prstGeom>
      </xdr:spPr>
    </xdr:pic>
    <xdr:clientData/>
  </xdr:twoCellAnchor>
  <xdr:twoCellAnchor editAs="oneCell">
    <xdr:from>
      <xdr:col>5</xdr:col>
      <xdr:colOff>25400</xdr:colOff>
      <xdr:row>41</xdr:row>
      <xdr:rowOff>127000</xdr:rowOff>
    </xdr:from>
    <xdr:to>
      <xdr:col>11</xdr:col>
      <xdr:colOff>863600</xdr:colOff>
      <xdr:row>94</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305300" y="7747000"/>
          <a:ext cx="7315200" cy="10147300"/>
        </a:xfrm>
        <a:prstGeom prst="rect">
          <a:avLst/>
        </a:prstGeom>
      </xdr:spPr>
    </xdr:pic>
    <xdr:clientData/>
  </xdr:twoCellAnchor>
  <xdr:twoCellAnchor editAs="oneCell">
    <xdr:from>
      <xdr:col>5</xdr:col>
      <xdr:colOff>685800</xdr:colOff>
      <xdr:row>97</xdr:row>
      <xdr:rowOff>147118</xdr:rowOff>
    </xdr:from>
    <xdr:to>
      <xdr:col>11</xdr:col>
      <xdr:colOff>25400</xdr:colOff>
      <xdr:row>135</xdr:row>
      <xdr:rowOff>164471</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965700" y="18435118"/>
          <a:ext cx="5816600" cy="7256353"/>
        </a:xfrm>
        <a:prstGeom prst="rect">
          <a:avLst/>
        </a:prstGeom>
      </xdr:spPr>
    </xdr:pic>
    <xdr:clientData/>
  </xdr:twoCellAnchor>
  <xdr:twoCellAnchor editAs="oneCell">
    <xdr:from>
      <xdr:col>5</xdr:col>
      <xdr:colOff>762000</xdr:colOff>
      <xdr:row>136</xdr:row>
      <xdr:rowOff>63500</xdr:rowOff>
    </xdr:from>
    <xdr:to>
      <xdr:col>11</xdr:col>
      <xdr:colOff>148560</xdr:colOff>
      <xdr:row>171</xdr:row>
      <xdr:rowOff>142036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041900" y="25781000"/>
          <a:ext cx="5863560" cy="6746036"/>
        </a:xfrm>
        <a:prstGeom prst="rect">
          <a:avLst/>
        </a:prstGeom>
      </xdr:spPr>
    </xdr:pic>
    <xdr:clientData/>
  </xdr:twoCellAnchor>
  <xdr:twoCellAnchor editAs="oneCell">
    <xdr:from>
      <xdr:col>10</xdr:col>
      <xdr:colOff>1070656</xdr:colOff>
      <xdr:row>97</xdr:row>
      <xdr:rowOff>165100</xdr:rowOff>
    </xdr:from>
    <xdr:to>
      <xdr:col>16</xdr:col>
      <xdr:colOff>1066799</xdr:colOff>
      <xdr:row>135</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0748056" y="18453100"/>
          <a:ext cx="6473143" cy="7251700"/>
        </a:xfrm>
        <a:prstGeom prst="rect">
          <a:avLst/>
        </a:prstGeom>
      </xdr:spPr>
    </xdr:pic>
    <xdr:clientData/>
  </xdr:twoCellAnchor>
  <xdr:twoCellAnchor editAs="oneCell">
    <xdr:from>
      <xdr:col>6</xdr:col>
      <xdr:colOff>12700</xdr:colOff>
      <xdr:row>174</xdr:row>
      <xdr:rowOff>38100</xdr:rowOff>
    </xdr:from>
    <xdr:to>
      <xdr:col>10</xdr:col>
      <xdr:colOff>215900</xdr:colOff>
      <xdr:row>188</xdr:row>
      <xdr:rowOff>139700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5372100" y="32994600"/>
          <a:ext cx="4521200" cy="2768600"/>
        </a:xfrm>
        <a:prstGeom prst="rect">
          <a:avLst/>
        </a:prstGeom>
      </xdr:spPr>
    </xdr:pic>
    <xdr:clientData/>
  </xdr:twoCellAnchor>
  <xdr:twoCellAnchor editAs="oneCell">
    <xdr:from>
      <xdr:col>5</xdr:col>
      <xdr:colOff>1016000</xdr:colOff>
      <xdr:row>190</xdr:row>
      <xdr:rowOff>99972</xdr:rowOff>
    </xdr:from>
    <xdr:to>
      <xdr:col>12</xdr:col>
      <xdr:colOff>977900</xdr:colOff>
      <xdr:row>208</xdr:row>
      <xdr:rowOff>152399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5295900" y="36104472"/>
          <a:ext cx="7518400" cy="3481427"/>
        </a:xfrm>
        <a:prstGeom prst="rect">
          <a:avLst/>
        </a:prstGeom>
      </xdr:spPr>
    </xdr:pic>
    <xdr:clientData/>
  </xdr:twoCellAnchor>
  <xdr:twoCellAnchor editAs="oneCell">
    <xdr:from>
      <xdr:col>5</xdr:col>
      <xdr:colOff>673100</xdr:colOff>
      <xdr:row>213</xdr:row>
      <xdr:rowOff>12700</xdr:rowOff>
    </xdr:from>
    <xdr:to>
      <xdr:col>13</xdr:col>
      <xdr:colOff>114300</xdr:colOff>
      <xdr:row>219</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4953000" y="40398700"/>
          <a:ext cx="8077200" cy="1168400"/>
        </a:xfrm>
        <a:prstGeom prst="rect">
          <a:avLst/>
        </a:prstGeom>
      </xdr:spPr>
    </xdr:pic>
    <xdr:clientData/>
  </xdr:twoCellAnchor>
  <xdr:twoCellAnchor editAs="oneCell">
    <xdr:from>
      <xdr:col>5</xdr:col>
      <xdr:colOff>596900</xdr:colOff>
      <xdr:row>220</xdr:row>
      <xdr:rowOff>0</xdr:rowOff>
    </xdr:from>
    <xdr:to>
      <xdr:col>12</xdr:col>
      <xdr:colOff>1028700</xdr:colOff>
      <xdr:row>244</xdr:row>
      <xdr:rowOff>50800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4876800" y="41719500"/>
          <a:ext cx="7988300" cy="462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5" sqref="C5"/>
    </sheetView>
  </sheetViews>
  <sheetFormatPr baseColWidth="10" defaultColWidth="10.7109375" defaultRowHeight="16"/>
  <cols>
    <col min="1" max="1" width="3.42578125" style="25" customWidth="1"/>
    <col min="2" max="2" width="9.140625" style="18" customWidth="1"/>
    <col min="3" max="3" width="44.140625" style="18" customWidth="1"/>
    <col min="4" max="16384" width="10.7109375" style="18"/>
  </cols>
  <sheetData>
    <row r="1" spans="1:3" s="23" customFormat="1">
      <c r="A1" s="21"/>
      <c r="B1" s="22"/>
      <c r="C1" s="22"/>
    </row>
    <row r="2" spans="1:3" ht="21">
      <c r="A2" s="1"/>
      <c r="B2" s="24" t="s">
        <v>18</v>
      </c>
      <c r="C2" s="24"/>
    </row>
    <row r="3" spans="1:3">
      <c r="A3" s="1"/>
      <c r="B3" s="8"/>
      <c r="C3" s="8"/>
    </row>
    <row r="4" spans="1:3">
      <c r="A4" s="1"/>
      <c r="B4" s="2" t="s">
        <v>19</v>
      </c>
      <c r="C4" s="3" t="s">
        <v>158</v>
      </c>
    </row>
    <row r="5" spans="1:3">
      <c r="A5" s="1"/>
      <c r="B5" s="4" t="s">
        <v>67</v>
      </c>
      <c r="C5" s="5" t="s">
        <v>98</v>
      </c>
    </row>
    <row r="6" spans="1:3">
      <c r="A6" s="1"/>
      <c r="B6" s="6" t="s">
        <v>21</v>
      </c>
      <c r="C6" s="7" t="s">
        <v>22</v>
      </c>
    </row>
    <row r="7" spans="1:3">
      <c r="A7" s="1"/>
      <c r="B7" s="8"/>
      <c r="C7" s="8"/>
    </row>
    <row r="8" spans="1:3">
      <c r="A8" s="1"/>
      <c r="B8" s="8"/>
      <c r="C8" s="8"/>
    </row>
    <row r="9" spans="1:3">
      <c r="A9" s="1"/>
      <c r="B9" s="94" t="s">
        <v>68</v>
      </c>
      <c r="C9" s="95"/>
    </row>
    <row r="10" spans="1:3">
      <c r="A10" s="1"/>
      <c r="B10" s="96"/>
      <c r="C10" s="97"/>
    </row>
    <row r="11" spans="1:3">
      <c r="A11" s="1"/>
      <c r="B11" s="96" t="s">
        <v>69</v>
      </c>
      <c r="C11" s="98" t="s">
        <v>70</v>
      </c>
    </row>
    <row r="12" spans="1:3" ht="17" thickBot="1">
      <c r="A12" s="1"/>
      <c r="B12" s="96"/>
      <c r="C12" s="14" t="s">
        <v>71</v>
      </c>
    </row>
    <row r="13" spans="1:3" ht="17" thickBot="1">
      <c r="A13" s="1"/>
      <c r="B13" s="96"/>
      <c r="C13" s="99" t="s">
        <v>72</v>
      </c>
    </row>
    <row r="14" spans="1:3">
      <c r="A14" s="1"/>
      <c r="B14" s="96"/>
      <c r="C14" s="97" t="s">
        <v>73</v>
      </c>
    </row>
    <row r="15" spans="1:3">
      <c r="A15" s="1"/>
      <c r="B15" s="96"/>
      <c r="C15" s="97"/>
    </row>
    <row r="16" spans="1:3">
      <c r="A16" s="1"/>
      <c r="B16" s="96" t="s">
        <v>74</v>
      </c>
      <c r="C16" s="100" t="s">
        <v>75</v>
      </c>
    </row>
    <row r="17" spans="1:3">
      <c r="A17" s="1"/>
      <c r="B17" s="96"/>
      <c r="C17" s="101" t="s">
        <v>76</v>
      </c>
    </row>
    <row r="18" spans="1:3">
      <c r="A18" s="1"/>
      <c r="B18" s="96"/>
      <c r="C18" s="102" t="s">
        <v>77</v>
      </c>
    </row>
    <row r="19" spans="1:3">
      <c r="A19" s="1"/>
      <c r="B19" s="96"/>
      <c r="C19" s="103" t="s">
        <v>78</v>
      </c>
    </row>
    <row r="20" spans="1:3">
      <c r="A20" s="1"/>
      <c r="B20" s="104"/>
      <c r="C20" s="105" t="s">
        <v>79</v>
      </c>
    </row>
    <row r="21" spans="1:3">
      <c r="A21" s="1"/>
      <c r="B21" s="104"/>
      <c r="C21" s="106" t="s">
        <v>80</v>
      </c>
    </row>
    <row r="22" spans="1:3">
      <c r="A22" s="1"/>
      <c r="B22" s="104"/>
      <c r="C22" s="107" t="s">
        <v>81</v>
      </c>
    </row>
    <row r="23" spans="1:3">
      <c r="B23" s="104"/>
      <c r="C23" s="108" t="s">
        <v>82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41"/>
  <sheetViews>
    <sheetView topLeftCell="D1" workbookViewId="0">
      <selection activeCell="I28" sqref="I28"/>
    </sheetView>
  </sheetViews>
  <sheetFormatPr baseColWidth="10" defaultColWidth="10.7109375" defaultRowHeight="16"/>
  <cols>
    <col min="1" max="1" width="3.28515625" style="31" customWidth="1"/>
    <col min="2" max="2" width="3.7109375" style="31" customWidth="1"/>
    <col min="3" max="3" width="46" style="31" customWidth="1"/>
    <col min="4" max="4" width="12.7109375" style="31" customWidth="1"/>
    <col min="5" max="5" width="17.42578125" style="31" customWidth="1"/>
    <col min="6" max="6" width="4.42578125" style="31" customWidth="1"/>
    <col min="7" max="7" width="45" style="31" customWidth="1"/>
    <col min="8" max="8" width="5.140625" style="31" customWidth="1"/>
    <col min="9" max="9" width="51.42578125" style="31" customWidth="1"/>
    <col min="10" max="10" width="5.42578125" style="31" customWidth="1"/>
    <col min="11" max="16384" width="10.7109375" style="31"/>
  </cols>
  <sheetData>
    <row r="2" spans="2:10">
      <c r="B2" s="147" t="s">
        <v>156</v>
      </c>
      <c r="C2" s="148"/>
      <c r="D2" s="148"/>
      <c r="E2" s="149"/>
    </row>
    <row r="3" spans="2:10">
      <c r="B3" s="150"/>
      <c r="C3" s="151"/>
      <c r="D3" s="151"/>
      <c r="E3" s="152"/>
    </row>
    <row r="4" spans="2:10" ht="36" customHeight="1">
      <c r="B4" s="153"/>
      <c r="C4" s="154"/>
      <c r="D4" s="154"/>
      <c r="E4" s="155"/>
    </row>
    <row r="5" spans="2:10" ht="17" thickBot="1"/>
    <row r="6" spans="2:10">
      <c r="B6" s="33"/>
      <c r="C6" s="16"/>
      <c r="D6" s="16"/>
      <c r="E6" s="16"/>
      <c r="F6" s="16"/>
      <c r="G6" s="16"/>
      <c r="H6" s="16"/>
      <c r="I6" s="16"/>
      <c r="J6" s="34"/>
    </row>
    <row r="7" spans="2:10" s="39" customFormat="1" ht="19">
      <c r="B7" s="109"/>
      <c r="C7" s="15" t="s">
        <v>34</v>
      </c>
      <c r="D7" s="110" t="s">
        <v>15</v>
      </c>
      <c r="E7" s="15" t="s">
        <v>7</v>
      </c>
      <c r="F7" s="15"/>
      <c r="G7" s="15" t="s">
        <v>14</v>
      </c>
      <c r="H7" s="15"/>
      <c r="I7" s="15" t="s">
        <v>0</v>
      </c>
      <c r="J7" s="116"/>
    </row>
    <row r="8" spans="2:10" s="39" customFormat="1" ht="19">
      <c r="B8" s="20"/>
      <c r="C8" s="14"/>
      <c r="D8" s="27"/>
      <c r="E8" s="14"/>
      <c r="F8" s="14"/>
      <c r="G8" s="14"/>
      <c r="H8" s="14"/>
      <c r="I8" s="14"/>
      <c r="J8" s="40"/>
    </row>
    <row r="9" spans="2:10" s="39" customFormat="1" ht="20" thickBot="1">
      <c r="B9" s="20"/>
      <c r="C9" s="14" t="s">
        <v>99</v>
      </c>
      <c r="D9" s="27"/>
      <c r="E9" s="14"/>
      <c r="F9" s="14"/>
      <c r="G9" s="14"/>
      <c r="H9" s="14"/>
      <c r="I9" s="14"/>
      <c r="J9" s="40"/>
    </row>
    <row r="10" spans="2:10" s="39" customFormat="1" ht="20" thickBot="1">
      <c r="B10" s="20"/>
      <c r="C10" s="124" t="s">
        <v>95</v>
      </c>
      <c r="D10" s="17" t="s">
        <v>5</v>
      </c>
      <c r="E10" s="41">
        <v>0.25</v>
      </c>
      <c r="F10" s="32"/>
      <c r="G10" s="32"/>
      <c r="H10" s="26"/>
      <c r="I10" s="30" t="s">
        <v>57</v>
      </c>
      <c r="J10" s="40"/>
    </row>
    <row r="11" spans="2:10" ht="17" thickBot="1">
      <c r="B11" s="35"/>
      <c r="C11" s="32" t="s">
        <v>36</v>
      </c>
      <c r="D11" s="19" t="s">
        <v>5</v>
      </c>
      <c r="E11" s="41">
        <v>0.95</v>
      </c>
      <c r="F11" s="32"/>
      <c r="G11" s="32"/>
      <c r="H11" s="32"/>
      <c r="I11" s="30" t="s">
        <v>57</v>
      </c>
      <c r="J11" s="117"/>
    </row>
    <row r="12" spans="2:10" ht="17" thickBot="1">
      <c r="B12" s="35"/>
      <c r="C12" s="32" t="s">
        <v>37</v>
      </c>
      <c r="D12" s="19" t="s">
        <v>5</v>
      </c>
      <c r="E12" s="42">
        <v>1</v>
      </c>
      <c r="F12" s="32"/>
      <c r="G12" s="32"/>
      <c r="H12" s="32"/>
      <c r="I12" s="30" t="s">
        <v>57</v>
      </c>
      <c r="J12" s="117"/>
    </row>
    <row r="13" spans="2:10" ht="17" thickBot="1">
      <c r="B13" s="35"/>
      <c r="C13" s="32" t="s">
        <v>39</v>
      </c>
      <c r="D13" s="19" t="s">
        <v>5</v>
      </c>
      <c r="E13" s="42">
        <v>0</v>
      </c>
      <c r="F13" s="32"/>
      <c r="G13" s="32"/>
      <c r="H13" s="32"/>
      <c r="I13" s="30" t="s">
        <v>57</v>
      </c>
      <c r="J13" s="117"/>
    </row>
    <row r="14" spans="2:10" ht="17" thickBot="1">
      <c r="B14" s="35"/>
      <c r="C14" s="32" t="s">
        <v>11</v>
      </c>
      <c r="D14" s="19" t="s">
        <v>5</v>
      </c>
      <c r="E14" s="42">
        <v>0</v>
      </c>
      <c r="F14" s="32"/>
      <c r="G14" s="32"/>
      <c r="H14" s="32"/>
      <c r="I14" s="30" t="s">
        <v>57</v>
      </c>
      <c r="J14" s="117"/>
    </row>
    <row r="15" spans="2:10" ht="17" thickBot="1">
      <c r="B15" s="35"/>
      <c r="C15" s="32" t="s">
        <v>42</v>
      </c>
      <c r="D15" s="19" t="s">
        <v>5</v>
      </c>
      <c r="E15" s="30">
        <v>0.1</v>
      </c>
      <c r="F15" s="32"/>
      <c r="G15" s="32"/>
      <c r="H15" s="32"/>
      <c r="I15" s="30" t="s">
        <v>57</v>
      </c>
      <c r="J15" s="117"/>
    </row>
    <row r="16" spans="2:10" ht="17" thickBot="1">
      <c r="B16" s="35"/>
      <c r="C16" s="32" t="s">
        <v>43</v>
      </c>
      <c r="D16" s="19" t="s">
        <v>5</v>
      </c>
      <c r="E16" s="30">
        <v>0.7</v>
      </c>
      <c r="F16" s="32"/>
      <c r="G16" s="32"/>
      <c r="H16" s="32"/>
      <c r="I16" s="30" t="s">
        <v>57</v>
      </c>
      <c r="J16" s="117"/>
    </row>
    <row r="17" spans="2:10" ht="17" thickBot="1">
      <c r="B17" s="35"/>
      <c r="C17" s="32" t="s">
        <v>44</v>
      </c>
      <c r="D17" s="19" t="s">
        <v>64</v>
      </c>
      <c r="E17" s="42">
        <f>'Research data'!G6</f>
        <v>10</v>
      </c>
      <c r="F17" s="32"/>
      <c r="G17" s="32" t="s">
        <v>29</v>
      </c>
      <c r="H17" s="32"/>
      <c r="I17" s="141" t="s">
        <v>130</v>
      </c>
      <c r="J17" s="117"/>
    </row>
    <row r="18" spans="2:10" ht="17" thickBot="1">
      <c r="B18" s="35"/>
      <c r="C18" s="32" t="s">
        <v>45</v>
      </c>
      <c r="D18" s="19" t="s">
        <v>64</v>
      </c>
      <c r="E18" s="42">
        <v>0</v>
      </c>
      <c r="F18" s="32"/>
      <c r="G18" s="32" t="s">
        <v>58</v>
      </c>
      <c r="H18" s="32"/>
      <c r="I18" s="30" t="s">
        <v>57</v>
      </c>
      <c r="J18" s="117"/>
    </row>
    <row r="19" spans="2:10">
      <c r="B19" s="35"/>
      <c r="C19" s="67"/>
      <c r="D19" s="112"/>
      <c r="E19" s="113"/>
      <c r="G19" s="67"/>
      <c r="J19" s="117"/>
    </row>
    <row r="20" spans="2:10" ht="17" thickBot="1">
      <c r="B20" s="35"/>
      <c r="C20" s="14" t="s">
        <v>83</v>
      </c>
      <c r="D20" s="112"/>
      <c r="E20" s="113"/>
      <c r="G20" s="67"/>
      <c r="J20" s="117"/>
    </row>
    <row r="21" spans="2:10" ht="17" thickBot="1">
      <c r="B21" s="35"/>
      <c r="C21" s="32" t="s">
        <v>46</v>
      </c>
      <c r="D21" s="19" t="s">
        <v>35</v>
      </c>
      <c r="E21" s="42">
        <f>'Research data'!G14</f>
        <v>44420000</v>
      </c>
      <c r="F21" s="32"/>
      <c r="G21" s="32" t="s">
        <v>9</v>
      </c>
      <c r="H21" s="32"/>
      <c r="I21" s="141" t="s">
        <v>131</v>
      </c>
      <c r="J21" s="117"/>
    </row>
    <row r="22" spans="2:10" ht="17" thickBot="1">
      <c r="B22" s="35"/>
      <c r="C22" s="32" t="s">
        <v>47</v>
      </c>
      <c r="D22" s="19" t="s">
        <v>35</v>
      </c>
      <c r="E22" s="42">
        <v>0</v>
      </c>
      <c r="F22" s="32"/>
      <c r="G22" s="32" t="s">
        <v>59</v>
      </c>
      <c r="H22" s="32"/>
      <c r="I22" s="30" t="s">
        <v>57</v>
      </c>
      <c r="J22" s="117"/>
    </row>
    <row r="23" spans="2:10" ht="17" thickBot="1">
      <c r="B23" s="35"/>
      <c r="C23" s="32" t="s">
        <v>13</v>
      </c>
      <c r="D23" s="19" t="s">
        <v>35</v>
      </c>
      <c r="E23" s="42">
        <v>0</v>
      </c>
      <c r="F23" s="32"/>
      <c r="G23" s="32" t="s">
        <v>25</v>
      </c>
      <c r="H23" s="32"/>
      <c r="I23" s="30" t="s">
        <v>57</v>
      </c>
      <c r="J23" s="117"/>
    </row>
    <row r="24" spans="2:10" ht="17" thickBot="1">
      <c r="B24" s="35"/>
      <c r="C24" s="32" t="s">
        <v>48</v>
      </c>
      <c r="D24" s="19" t="s">
        <v>30</v>
      </c>
      <c r="E24" s="42">
        <v>0</v>
      </c>
      <c r="F24" s="32"/>
      <c r="G24" s="32" t="s">
        <v>28</v>
      </c>
      <c r="H24" s="32"/>
      <c r="I24" s="30" t="s">
        <v>57</v>
      </c>
      <c r="J24" s="117"/>
    </row>
    <row r="25" spans="2:10" ht="17" thickBot="1">
      <c r="B25" s="35"/>
      <c r="C25" s="32" t="s">
        <v>49</v>
      </c>
      <c r="D25" s="19" t="s">
        <v>56</v>
      </c>
      <c r="E25" s="111">
        <f>'Research data'!G16</f>
        <v>381000</v>
      </c>
      <c r="F25" s="32"/>
      <c r="G25" s="32" t="s">
        <v>60</v>
      </c>
      <c r="H25" s="32"/>
      <c r="I25" s="136" t="s">
        <v>132</v>
      </c>
      <c r="J25" s="117"/>
    </row>
    <row r="26" spans="2:10" ht="17" thickBot="1">
      <c r="B26" s="35"/>
      <c r="C26" s="32" t="s">
        <v>50</v>
      </c>
      <c r="D26" s="19" t="s">
        <v>55</v>
      </c>
      <c r="E26" s="41">
        <f>'Research data'!G18</f>
        <v>0</v>
      </c>
      <c r="F26" s="32"/>
      <c r="G26" s="32" t="s">
        <v>61</v>
      </c>
      <c r="H26" s="32"/>
      <c r="I26" s="125" t="s">
        <v>57</v>
      </c>
      <c r="J26" s="117"/>
    </row>
    <row r="27" spans="2:10" ht="17" thickBot="1">
      <c r="B27" s="35"/>
      <c r="C27" s="32" t="s">
        <v>51</v>
      </c>
      <c r="D27" s="19" t="s">
        <v>55</v>
      </c>
      <c r="E27" s="114">
        <v>0</v>
      </c>
      <c r="F27" s="32"/>
      <c r="G27" s="32" t="s">
        <v>62</v>
      </c>
      <c r="H27" s="32"/>
      <c r="I27" s="125" t="s">
        <v>57</v>
      </c>
      <c r="J27" s="117"/>
    </row>
    <row r="28" spans="2:10" ht="17" thickBot="1">
      <c r="B28" s="35"/>
      <c r="C28" s="32" t="s">
        <v>54</v>
      </c>
      <c r="D28" s="19" t="s">
        <v>3</v>
      </c>
      <c r="E28" s="42">
        <v>0.04</v>
      </c>
      <c r="F28" s="32"/>
      <c r="G28" s="32" t="s">
        <v>24</v>
      </c>
      <c r="H28" s="32"/>
      <c r="I28" s="146" t="s">
        <v>157</v>
      </c>
      <c r="J28" s="117"/>
    </row>
    <row r="29" spans="2:10" ht="17" thickBot="1">
      <c r="B29" s="35"/>
      <c r="C29" s="32" t="s">
        <v>41</v>
      </c>
      <c r="D29" s="19" t="s">
        <v>12</v>
      </c>
      <c r="E29" s="42">
        <v>1</v>
      </c>
      <c r="F29" s="32"/>
      <c r="G29" s="32"/>
      <c r="H29" s="32"/>
      <c r="I29" s="30" t="s">
        <v>57</v>
      </c>
      <c r="J29" s="117"/>
    </row>
    <row r="30" spans="2:10">
      <c r="B30" s="35"/>
      <c r="C30" s="32"/>
      <c r="D30" s="19"/>
      <c r="E30" s="115"/>
      <c r="F30" s="32"/>
      <c r="G30" s="32"/>
      <c r="H30" s="32"/>
      <c r="J30" s="117"/>
    </row>
    <row r="31" spans="2:10" ht="17" thickBot="1">
      <c r="B31" s="35"/>
      <c r="C31" s="14" t="s">
        <v>8</v>
      </c>
      <c r="D31" s="112"/>
      <c r="E31" s="115"/>
      <c r="J31" s="117"/>
    </row>
    <row r="32" spans="2:10" ht="17" thickBot="1">
      <c r="B32" s="35"/>
      <c r="C32" s="32" t="s">
        <v>40</v>
      </c>
      <c r="D32" s="19" t="s">
        <v>4</v>
      </c>
      <c r="E32" s="41">
        <f>'Research data'!G9</f>
        <v>0.01</v>
      </c>
      <c r="F32" s="32"/>
      <c r="G32" s="32" t="s">
        <v>16</v>
      </c>
      <c r="H32" s="32"/>
      <c r="I32" s="136" t="s">
        <v>118</v>
      </c>
      <c r="J32" s="117"/>
    </row>
    <row r="33" spans="2:10" ht="17" thickBot="1">
      <c r="B33" s="35"/>
      <c r="C33" s="32" t="s">
        <v>52</v>
      </c>
      <c r="D33" s="19" t="s">
        <v>2</v>
      </c>
      <c r="E33" s="111">
        <f>'Research data'!G10</f>
        <v>2.5</v>
      </c>
      <c r="F33" s="32"/>
      <c r="G33" s="32" t="s">
        <v>27</v>
      </c>
      <c r="H33" s="32"/>
      <c r="I33" s="137" t="s">
        <v>119</v>
      </c>
      <c r="J33" s="117"/>
    </row>
    <row r="34" spans="2:10" ht="17" thickBot="1">
      <c r="B34" s="35"/>
      <c r="C34" s="32" t="s">
        <v>53</v>
      </c>
      <c r="D34" s="19" t="s">
        <v>2</v>
      </c>
      <c r="E34" s="42">
        <f>'Research data'!G11</f>
        <v>30</v>
      </c>
      <c r="F34" s="32"/>
      <c r="G34" s="32" t="s">
        <v>26</v>
      </c>
      <c r="H34" s="32"/>
      <c r="I34" s="136" t="s">
        <v>108</v>
      </c>
      <c r="J34" s="117"/>
    </row>
    <row r="35" spans="2:10" ht="17" thickBot="1">
      <c r="B35" s="35"/>
      <c r="C35" s="32" t="s">
        <v>38</v>
      </c>
      <c r="D35" s="19" t="s">
        <v>5</v>
      </c>
      <c r="E35" s="42">
        <v>0</v>
      </c>
      <c r="F35" s="32"/>
      <c r="G35" s="32"/>
      <c r="H35" s="32"/>
      <c r="I35" s="30" t="s">
        <v>57</v>
      </c>
      <c r="J35" s="117"/>
    </row>
    <row r="36" spans="2:10" ht="17" thickBot="1">
      <c r="B36" s="35"/>
      <c r="C36" s="129" t="s">
        <v>100</v>
      </c>
      <c r="D36" s="19"/>
      <c r="E36" s="111">
        <v>0</v>
      </c>
      <c r="F36" s="32"/>
      <c r="G36" s="32"/>
      <c r="H36" s="32"/>
      <c r="I36" s="30" t="s">
        <v>57</v>
      </c>
      <c r="J36" s="117"/>
    </row>
    <row r="37" spans="2:10" ht="17" thickBot="1">
      <c r="B37" s="35"/>
      <c r="C37" s="129" t="s">
        <v>101</v>
      </c>
      <c r="D37" s="19"/>
      <c r="E37" s="111">
        <v>0</v>
      </c>
      <c r="F37" s="32"/>
      <c r="G37" s="32"/>
      <c r="H37" s="32"/>
      <c r="I37" s="30" t="s">
        <v>57</v>
      </c>
      <c r="J37" s="117"/>
    </row>
    <row r="38" spans="2:10" ht="17" thickBot="1">
      <c r="B38" s="35"/>
      <c r="C38" s="129" t="s">
        <v>102</v>
      </c>
      <c r="D38" s="19"/>
      <c r="E38" s="111">
        <v>39060</v>
      </c>
      <c r="F38" s="32"/>
      <c r="G38" s="32"/>
      <c r="H38" s="32"/>
      <c r="I38" s="30" t="s">
        <v>57</v>
      </c>
      <c r="J38" s="117"/>
    </row>
    <row r="39" spans="2:10" ht="17" thickBot="1">
      <c r="B39" s="35"/>
      <c r="C39" s="129" t="s">
        <v>103</v>
      </c>
      <c r="D39" s="19"/>
      <c r="E39" s="111">
        <v>21420</v>
      </c>
      <c r="F39" s="32"/>
      <c r="G39" s="32"/>
      <c r="H39" s="32"/>
      <c r="I39" s="30" t="s">
        <v>57</v>
      </c>
      <c r="J39" s="117"/>
    </row>
    <row r="40" spans="2:10" ht="17" thickBot="1">
      <c r="B40" s="35"/>
      <c r="C40" s="129" t="s">
        <v>104</v>
      </c>
      <c r="D40" s="19"/>
      <c r="E40" s="111">
        <v>0</v>
      </c>
      <c r="F40" s="32"/>
      <c r="G40" s="32"/>
      <c r="H40" s="32"/>
      <c r="I40" s="30" t="s">
        <v>57</v>
      </c>
      <c r="J40" s="117"/>
    </row>
    <row r="41" spans="2:10" ht="20" customHeight="1" thickBot="1">
      <c r="B41" s="36"/>
      <c r="C41" s="37"/>
      <c r="D41" s="37"/>
      <c r="E41" s="37"/>
      <c r="F41" s="37"/>
      <c r="G41" s="37"/>
      <c r="H41" s="37"/>
      <c r="I41" s="37"/>
      <c r="J41"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19"/>
  <sheetViews>
    <sheetView topLeftCell="F1" workbookViewId="0">
      <selection activeCell="K33" sqref="K33"/>
    </sheetView>
  </sheetViews>
  <sheetFormatPr baseColWidth="10" defaultColWidth="10.7109375" defaultRowHeight="16"/>
  <cols>
    <col min="1" max="2" width="3.42578125" style="67" customWidth="1"/>
    <col min="3" max="3" width="35.85546875" style="67" customWidth="1"/>
    <col min="4" max="4" width="16.42578125" style="67" hidden="1" customWidth="1"/>
    <col min="5" max="5" width="13.85546875" style="67" hidden="1" customWidth="1"/>
    <col min="6" max="6" width="12.42578125" style="67" customWidth="1"/>
    <col min="7" max="7" width="10.7109375" style="67" customWidth="1"/>
    <col min="8" max="8" width="4.7109375" style="67" customWidth="1"/>
    <col min="9" max="9" width="9.85546875" style="68" customWidth="1"/>
    <col min="10" max="10" width="3" style="68" customWidth="1"/>
    <col min="11" max="11" width="9.42578125" style="68" customWidth="1"/>
    <col min="12" max="12" width="3" style="68" customWidth="1"/>
    <col min="13" max="13" width="8.42578125" style="68" customWidth="1"/>
    <col min="14" max="14" width="3" style="68" customWidth="1"/>
    <col min="15" max="15" width="8.7109375" style="68" customWidth="1"/>
    <col min="16" max="16" width="2.7109375" style="68" customWidth="1"/>
    <col min="17" max="17" width="7.85546875" style="68" customWidth="1"/>
    <col min="18" max="18" width="3" style="68" customWidth="1"/>
    <col min="19" max="19" width="60" style="67" customWidth="1"/>
    <col min="20" max="16384" width="10.7109375" style="67"/>
  </cols>
  <sheetData>
    <row r="1" spans="2:19" ht="17" thickBot="1"/>
    <row r="2" spans="2:19">
      <c r="B2" s="69"/>
      <c r="C2" s="70"/>
      <c r="D2" s="70"/>
      <c r="E2" s="70"/>
      <c r="F2" s="70"/>
      <c r="G2" s="70"/>
      <c r="H2" s="70"/>
      <c r="I2" s="71"/>
      <c r="J2" s="71"/>
      <c r="K2" s="71"/>
      <c r="L2" s="71"/>
      <c r="M2" s="71"/>
      <c r="N2" s="71"/>
      <c r="O2" s="71"/>
      <c r="P2" s="71"/>
      <c r="Q2" s="71"/>
      <c r="R2" s="71"/>
      <c r="S2" s="70"/>
    </row>
    <row r="3" spans="2:19" s="14" customFormat="1">
      <c r="B3" s="20"/>
      <c r="C3" s="122" t="s">
        <v>85</v>
      </c>
      <c r="D3" s="9"/>
      <c r="E3" s="9"/>
      <c r="F3" s="122" t="s">
        <v>15</v>
      </c>
      <c r="G3" s="122" t="s">
        <v>79</v>
      </c>
      <c r="H3" s="122"/>
      <c r="I3" s="62" t="s">
        <v>124</v>
      </c>
      <c r="J3" s="62"/>
      <c r="K3" s="62" t="s">
        <v>129</v>
      </c>
      <c r="L3" s="62"/>
      <c r="M3" s="62" t="s">
        <v>110</v>
      </c>
      <c r="N3" s="62"/>
      <c r="O3" s="62" t="s">
        <v>108</v>
      </c>
      <c r="P3" s="62"/>
      <c r="Q3" s="62" t="s">
        <v>118</v>
      </c>
      <c r="R3" s="62"/>
      <c r="S3" s="122" t="s">
        <v>97</v>
      </c>
    </row>
    <row r="4" spans="2:19">
      <c r="B4" s="72"/>
      <c r="C4" s="73"/>
      <c r="D4" s="73"/>
      <c r="E4" s="73"/>
      <c r="F4" s="73"/>
      <c r="G4" s="74"/>
      <c r="H4" s="74"/>
      <c r="I4" s="121"/>
      <c r="J4" s="121"/>
      <c r="K4" s="121"/>
      <c r="L4" s="121"/>
      <c r="M4" s="121"/>
      <c r="N4" s="121"/>
      <c r="O4" s="121"/>
      <c r="P4" s="121"/>
      <c r="Q4" s="121"/>
      <c r="R4" s="121"/>
      <c r="S4" s="9"/>
    </row>
    <row r="5" spans="2:19" ht="17" thickBot="1">
      <c r="B5" s="72"/>
      <c r="C5" s="28" t="s">
        <v>84</v>
      </c>
      <c r="D5" s="28"/>
      <c r="E5" s="28"/>
      <c r="F5" s="28"/>
      <c r="G5" s="10"/>
      <c r="H5" s="10"/>
      <c r="I5" s="10"/>
      <c r="J5" s="10"/>
      <c r="K5" s="10"/>
      <c r="L5" s="10"/>
      <c r="M5" s="10"/>
      <c r="N5" s="10"/>
      <c r="O5" s="10"/>
      <c r="P5" s="10"/>
      <c r="Q5" s="10"/>
      <c r="R5" s="10"/>
      <c r="S5" s="139" t="s">
        <v>121</v>
      </c>
    </row>
    <row r="6" spans="2:19" ht="17" thickBot="1">
      <c r="B6" s="72"/>
      <c r="C6" s="135" t="s">
        <v>31</v>
      </c>
      <c r="D6" s="75"/>
      <c r="E6" s="75"/>
      <c r="F6" s="76" t="s">
        <v>64</v>
      </c>
      <c r="G6" s="79">
        <f>ROUND(10,0)</f>
        <v>10</v>
      </c>
      <c r="H6" s="78"/>
      <c r="I6" s="79">
        <f>Notes!$D$10</f>
        <v>10</v>
      </c>
      <c r="J6" s="74"/>
      <c r="K6" s="79">
        <f>Notes!D92</f>
        <v>10</v>
      </c>
      <c r="L6" s="74"/>
      <c r="M6" s="74"/>
      <c r="N6" s="74"/>
      <c r="O6" s="74"/>
      <c r="P6" s="74"/>
      <c r="Q6" s="74"/>
      <c r="R6" s="74"/>
      <c r="S6" s="66"/>
    </row>
    <row r="7" spans="2:19">
      <c r="B7" s="72"/>
      <c r="C7" s="84"/>
      <c r="D7" s="84"/>
      <c r="E7" s="84"/>
      <c r="G7" s="82"/>
      <c r="H7" s="82"/>
      <c r="I7" s="82"/>
      <c r="J7" s="82"/>
      <c r="K7" s="82"/>
      <c r="L7" s="82"/>
      <c r="M7" s="82"/>
      <c r="N7" s="82"/>
      <c r="O7" s="82"/>
      <c r="P7" s="82"/>
      <c r="Q7" s="82"/>
      <c r="R7" s="82"/>
      <c r="S7" s="66"/>
    </row>
    <row r="8" spans="2:19" ht="17" thickBot="1">
      <c r="B8" s="72"/>
      <c r="C8" s="28" t="s">
        <v>8</v>
      </c>
      <c r="D8" s="28"/>
      <c r="E8" s="28"/>
      <c r="F8" s="28"/>
      <c r="G8" s="11"/>
      <c r="H8" s="11"/>
      <c r="I8" s="12"/>
      <c r="J8" s="12"/>
      <c r="K8" s="12"/>
      <c r="L8" s="12"/>
      <c r="M8" s="12"/>
      <c r="N8" s="12"/>
      <c r="O8" s="12"/>
      <c r="P8" s="12"/>
      <c r="Q8" s="12"/>
      <c r="R8" s="12"/>
      <c r="S8" s="29"/>
    </row>
    <row r="9" spans="2:19" ht="17" thickBot="1">
      <c r="B9" s="72"/>
      <c r="C9" s="123" t="s">
        <v>94</v>
      </c>
      <c r="D9" s="80"/>
      <c r="E9" s="80"/>
      <c r="F9" s="76" t="s">
        <v>4</v>
      </c>
      <c r="G9" s="134">
        <f>ROUND(Q9,2)</f>
        <v>0.01</v>
      </c>
      <c r="H9" s="81"/>
      <c r="I9" s="82"/>
      <c r="J9" s="82"/>
      <c r="K9" s="82"/>
      <c r="L9" s="82"/>
      <c r="M9" s="82"/>
      <c r="N9" s="82"/>
      <c r="O9" s="82"/>
      <c r="P9" s="82"/>
      <c r="Q9" s="93">
        <f>Notes!E185*G6/1000000</f>
        <v>1.4149999999999999E-2</v>
      </c>
      <c r="R9" s="82"/>
      <c r="S9" s="138" t="s">
        <v>120</v>
      </c>
    </row>
    <row r="10" spans="2:19" ht="17" thickBot="1">
      <c r="B10" s="72"/>
      <c r="C10" s="85" t="s">
        <v>1</v>
      </c>
      <c r="D10" s="85"/>
      <c r="E10" s="85"/>
      <c r="F10" s="76" t="s">
        <v>2</v>
      </c>
      <c r="G10" s="86">
        <f>ROUND(AVERAGE(O10,M10),1)</f>
        <v>2.5</v>
      </c>
      <c r="H10" s="82"/>
      <c r="I10" s="83"/>
      <c r="J10" s="83"/>
      <c r="K10" s="83"/>
      <c r="L10" s="83"/>
      <c r="M10" s="131">
        <f>Notes!E202</f>
        <v>2</v>
      </c>
      <c r="N10" s="83"/>
      <c r="O10" s="77">
        <f>Notes!E236</f>
        <v>3</v>
      </c>
      <c r="P10" s="132"/>
      <c r="Q10" s="132"/>
      <c r="R10" s="83"/>
      <c r="S10" s="133" t="s">
        <v>112</v>
      </c>
    </row>
    <row r="11" spans="2:19" ht="17" thickBot="1">
      <c r="B11" s="72"/>
      <c r="C11" s="87" t="s">
        <v>6</v>
      </c>
      <c r="D11" s="87"/>
      <c r="E11" s="87"/>
      <c r="F11" s="76" t="s">
        <v>2</v>
      </c>
      <c r="G11" s="88">
        <f>ROUND(30,0)</f>
        <v>30</v>
      </c>
      <c r="H11" s="82"/>
      <c r="I11" s="83"/>
      <c r="J11" s="83"/>
      <c r="K11" s="83"/>
      <c r="L11" s="83"/>
      <c r="M11" s="83"/>
      <c r="N11" s="83"/>
      <c r="O11" s="79">
        <f>Notes!E217</f>
        <v>30</v>
      </c>
      <c r="P11" s="74"/>
      <c r="Q11" s="74"/>
      <c r="R11" s="83"/>
      <c r="S11" s="127"/>
    </row>
    <row r="12" spans="2:19">
      <c r="B12" s="72"/>
      <c r="C12" s="28"/>
      <c r="D12" s="28"/>
      <c r="E12" s="28"/>
      <c r="F12" s="28"/>
      <c r="G12" s="12"/>
      <c r="H12" s="12"/>
      <c r="I12" s="83"/>
      <c r="J12" s="83"/>
      <c r="K12" s="83"/>
      <c r="L12" s="83"/>
      <c r="M12" s="83"/>
      <c r="N12" s="83"/>
      <c r="O12" s="83"/>
      <c r="P12" s="83"/>
      <c r="Q12" s="83"/>
      <c r="R12" s="83"/>
      <c r="S12" s="66"/>
    </row>
    <row r="13" spans="2:19" ht="17" thickBot="1">
      <c r="B13" s="72"/>
      <c r="C13" s="13" t="s">
        <v>89</v>
      </c>
      <c r="D13" s="13"/>
      <c r="E13" s="13"/>
      <c r="F13" s="13"/>
      <c r="G13" s="12"/>
      <c r="H13" s="12"/>
      <c r="I13" s="12"/>
      <c r="J13" s="12"/>
      <c r="K13" s="12"/>
      <c r="L13" s="12"/>
      <c r="M13" s="12"/>
      <c r="N13" s="12"/>
      <c r="O13" s="12"/>
      <c r="P13" s="12"/>
      <c r="Q13" s="12"/>
      <c r="R13" s="12"/>
      <c r="S13" s="66"/>
    </row>
    <row r="14" spans="2:19" ht="17" thickBot="1">
      <c r="B14" s="72"/>
      <c r="C14" s="118" t="s">
        <v>90</v>
      </c>
      <c r="D14" s="13"/>
      <c r="E14" s="13"/>
      <c r="F14" s="118" t="s">
        <v>35</v>
      </c>
      <c r="G14" s="86">
        <f>ROUND(G15*G6*1000,2)</f>
        <v>44420000</v>
      </c>
      <c r="H14" s="12"/>
      <c r="I14" s="82"/>
      <c r="J14" s="82"/>
      <c r="K14" s="82"/>
      <c r="L14" s="82"/>
      <c r="M14" s="82"/>
      <c r="N14" s="82"/>
      <c r="O14" s="82"/>
      <c r="P14" s="82"/>
      <c r="Q14" s="82"/>
      <c r="R14" s="82"/>
      <c r="S14" s="128"/>
    </row>
    <row r="15" spans="2:19" ht="17" thickBot="1">
      <c r="B15" s="72"/>
      <c r="C15" s="89" t="s">
        <v>9</v>
      </c>
      <c r="D15" s="89"/>
      <c r="E15" s="89"/>
      <c r="F15" s="119" t="s">
        <v>87</v>
      </c>
      <c r="G15" s="86">
        <f>AVERAGE(I15,K15)</f>
        <v>4442</v>
      </c>
      <c r="H15" s="82"/>
      <c r="I15" s="93">
        <f>Notes!$D$18</f>
        <v>4184</v>
      </c>
      <c r="J15" s="82"/>
      <c r="K15" s="93">
        <f>Notes!D95</f>
        <v>4700</v>
      </c>
      <c r="L15" s="82"/>
      <c r="M15" s="82"/>
      <c r="N15" s="82"/>
      <c r="O15" s="82"/>
      <c r="P15" s="82"/>
      <c r="Q15" s="82"/>
      <c r="R15" s="82"/>
      <c r="S15" s="142" t="s">
        <v>136</v>
      </c>
    </row>
    <row r="16" spans="2:19" ht="17" thickBot="1">
      <c r="B16" s="72"/>
      <c r="C16" s="126" t="s">
        <v>91</v>
      </c>
      <c r="D16" s="28"/>
      <c r="E16" s="28"/>
      <c r="F16" s="130" t="s">
        <v>105</v>
      </c>
      <c r="G16" s="90">
        <f>ROUND((G17*G6*1000),2)</f>
        <v>381000</v>
      </c>
      <c r="H16" s="12"/>
      <c r="I16" s="82"/>
      <c r="J16" s="82"/>
      <c r="K16" s="82"/>
      <c r="L16" s="82"/>
      <c r="M16" s="82"/>
      <c r="N16" s="82"/>
      <c r="O16" s="82"/>
      <c r="P16" s="82"/>
      <c r="Q16" s="82"/>
      <c r="R16" s="82"/>
      <c r="S16" s="142" t="s">
        <v>135</v>
      </c>
    </row>
    <row r="17" spans="2:19" ht="17" thickBot="1">
      <c r="B17" s="72"/>
      <c r="C17" s="118" t="s">
        <v>92</v>
      </c>
      <c r="D17" s="28"/>
      <c r="E17" s="28"/>
      <c r="F17" s="120" t="s">
        <v>88</v>
      </c>
      <c r="G17" s="90">
        <f>ROUND(AVERAGE(I17,K17),2)</f>
        <v>38.1</v>
      </c>
      <c r="H17" s="12"/>
      <c r="I17" s="93">
        <f>Notes!$D$32</f>
        <v>33.9</v>
      </c>
      <c r="J17" s="82"/>
      <c r="K17" s="93">
        <f>Notes!E135</f>
        <v>42.29</v>
      </c>
      <c r="L17" s="82"/>
      <c r="M17" s="82"/>
      <c r="N17" s="82"/>
      <c r="O17" s="82"/>
      <c r="P17" s="82"/>
      <c r="Q17" s="82"/>
      <c r="R17" s="82"/>
      <c r="S17" s="142" t="s">
        <v>137</v>
      </c>
    </row>
    <row r="18" spans="2:19" ht="17" thickBot="1">
      <c r="B18" s="72"/>
      <c r="C18" s="126" t="s">
        <v>93</v>
      </c>
      <c r="D18" s="92"/>
      <c r="E18" s="92"/>
      <c r="F18" s="76" t="s">
        <v>55</v>
      </c>
      <c r="G18" s="86">
        <v>0</v>
      </c>
      <c r="H18" s="82"/>
      <c r="I18" s="82"/>
      <c r="J18" s="82"/>
      <c r="K18" s="82"/>
      <c r="L18" s="82"/>
      <c r="M18" s="82"/>
      <c r="N18" s="82"/>
      <c r="O18" s="82"/>
      <c r="P18" s="82"/>
      <c r="Q18" s="82"/>
      <c r="R18" s="82"/>
      <c r="S18" s="142" t="s">
        <v>148</v>
      </c>
    </row>
    <row r="19" spans="2:19" ht="17" thickBot="1">
      <c r="B19" s="72"/>
      <c r="C19" s="118" t="s">
        <v>93</v>
      </c>
      <c r="D19" s="91"/>
      <c r="E19" s="91"/>
      <c r="F19" s="119" t="s">
        <v>86</v>
      </c>
      <c r="G19" s="93">
        <v>0</v>
      </c>
      <c r="H19" s="82"/>
      <c r="I19" s="82"/>
      <c r="J19" s="82"/>
      <c r="K19" s="82"/>
      <c r="L19" s="82"/>
      <c r="M19" s="82"/>
      <c r="N19" s="82"/>
      <c r="O19" s="82"/>
      <c r="P19" s="82"/>
      <c r="Q19" s="82"/>
      <c r="R19" s="82"/>
      <c r="S19" s="2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6"/>
  <sheetViews>
    <sheetView topLeftCell="D1" workbookViewId="0">
      <selection activeCell="I33" sqref="I33"/>
    </sheetView>
  </sheetViews>
  <sheetFormatPr baseColWidth="10" defaultColWidth="33.140625" defaultRowHeight="16"/>
  <cols>
    <col min="1" max="1" width="3.28515625" style="43" customWidth="1"/>
    <col min="2" max="2" width="3.42578125" style="43" customWidth="1"/>
    <col min="3" max="3" width="28.7109375" style="43" customWidth="1"/>
    <col min="4" max="4" width="3.140625" style="43" customWidth="1"/>
    <col min="5" max="5" width="16.140625" style="43" customWidth="1"/>
    <col min="6" max="6" width="10.28515625" style="43" customWidth="1"/>
    <col min="7" max="9" width="12.140625" style="43" customWidth="1"/>
    <col min="10" max="10" width="33.140625" style="44" customWidth="1"/>
    <col min="11" max="11" width="76.42578125" style="43" customWidth="1"/>
    <col min="12" max="16384" width="33.140625" style="43"/>
  </cols>
  <sheetData>
    <row r="1" spans="2:11" ht="17" thickBot="1"/>
    <row r="2" spans="2:11">
      <c r="B2" s="45"/>
      <c r="C2" s="46"/>
      <c r="D2" s="46"/>
      <c r="E2" s="46"/>
      <c r="F2" s="46"/>
      <c r="G2" s="46"/>
      <c r="H2" s="46"/>
      <c r="I2" s="46"/>
      <c r="J2" s="47"/>
      <c r="K2" s="46"/>
    </row>
    <row r="3" spans="2:11">
      <c r="B3" s="48"/>
      <c r="C3" s="49" t="s">
        <v>23</v>
      </c>
      <c r="D3" s="49"/>
      <c r="E3" s="49"/>
      <c r="F3" s="49"/>
      <c r="G3" s="49"/>
      <c r="H3" s="49"/>
      <c r="I3" s="49"/>
      <c r="J3" s="50"/>
    </row>
    <row r="4" spans="2:11">
      <c r="B4" s="48"/>
    </row>
    <row r="5" spans="2:11">
      <c r="B5" s="51"/>
      <c r="C5" s="52" t="s">
        <v>32</v>
      </c>
      <c r="D5" s="52"/>
      <c r="E5" s="52" t="s">
        <v>0</v>
      </c>
      <c r="F5" s="52" t="s">
        <v>20</v>
      </c>
      <c r="G5" s="52" t="s">
        <v>33</v>
      </c>
      <c r="H5" s="52" t="s">
        <v>123</v>
      </c>
      <c r="I5" s="52" t="s">
        <v>63</v>
      </c>
      <c r="J5" s="53" t="s">
        <v>149</v>
      </c>
      <c r="K5" s="52" t="s">
        <v>17</v>
      </c>
    </row>
    <row r="6" spans="2:11">
      <c r="B6" s="48"/>
      <c r="C6" s="49"/>
      <c r="D6" s="49"/>
      <c r="E6" s="49"/>
      <c r="F6" s="49"/>
      <c r="G6" s="49"/>
      <c r="H6" s="49"/>
      <c r="I6" s="49"/>
      <c r="J6" s="50"/>
      <c r="K6" s="49"/>
    </row>
    <row r="7" spans="2:11">
      <c r="B7" s="48"/>
      <c r="C7" s="60"/>
      <c r="D7" s="54"/>
      <c r="E7" s="43" t="s">
        <v>108</v>
      </c>
      <c r="F7" s="43" t="s">
        <v>65</v>
      </c>
      <c r="G7" s="44" t="s">
        <v>107</v>
      </c>
      <c r="H7" s="44" t="s">
        <v>107</v>
      </c>
      <c r="I7" s="44"/>
      <c r="J7" s="44" t="s">
        <v>151</v>
      </c>
      <c r="K7" s="64" t="s">
        <v>106</v>
      </c>
    </row>
    <row r="8" spans="2:11">
      <c r="B8" s="48"/>
      <c r="C8" s="55" t="s">
        <v>1</v>
      </c>
      <c r="D8" s="55"/>
      <c r="G8" s="44"/>
      <c r="H8" s="44"/>
      <c r="I8" s="44"/>
      <c r="K8" s="65"/>
    </row>
    <row r="9" spans="2:11">
      <c r="B9" s="48"/>
      <c r="C9" s="54" t="s">
        <v>66</v>
      </c>
      <c r="D9" s="55"/>
      <c r="G9" s="44"/>
      <c r="H9" s="44"/>
      <c r="I9" s="44"/>
      <c r="K9" s="65"/>
    </row>
    <row r="10" spans="2:11">
      <c r="B10" s="48"/>
      <c r="C10" s="54"/>
      <c r="D10" s="55"/>
      <c r="G10" s="44"/>
      <c r="H10" s="44"/>
      <c r="I10" s="44"/>
      <c r="K10" s="65"/>
    </row>
    <row r="11" spans="2:11" ht="34">
      <c r="B11" s="48"/>
      <c r="C11" s="59"/>
      <c r="D11" s="59"/>
      <c r="E11" s="54" t="s">
        <v>110</v>
      </c>
      <c r="F11" s="56" t="s">
        <v>10</v>
      </c>
      <c r="G11" s="57" t="s">
        <v>107</v>
      </c>
      <c r="H11" s="57" t="s">
        <v>107</v>
      </c>
      <c r="I11" s="57"/>
      <c r="J11" s="57" t="s">
        <v>152</v>
      </c>
      <c r="K11" s="54" t="s">
        <v>109</v>
      </c>
    </row>
    <row r="12" spans="2:11">
      <c r="B12" s="48"/>
      <c r="C12" s="59" t="s">
        <v>1</v>
      </c>
      <c r="D12" s="59"/>
      <c r="E12" s="54"/>
      <c r="F12" s="56"/>
      <c r="G12" s="57"/>
      <c r="H12" s="57"/>
      <c r="I12" s="57"/>
      <c r="J12" s="57"/>
      <c r="K12" s="54"/>
    </row>
    <row r="13" spans="2:11">
      <c r="B13" s="48"/>
      <c r="C13" s="55" t="s">
        <v>111</v>
      </c>
      <c r="D13" s="54"/>
      <c r="F13" s="54"/>
      <c r="G13" s="63"/>
      <c r="H13" s="63"/>
      <c r="I13" s="54"/>
      <c r="J13" s="61"/>
      <c r="K13" s="58"/>
    </row>
    <row r="14" spans="2:11">
      <c r="B14" s="48"/>
      <c r="C14" s="54"/>
      <c r="D14" s="54"/>
      <c r="F14" s="54"/>
      <c r="G14" s="63"/>
      <c r="H14" s="63"/>
      <c r="I14" s="54"/>
      <c r="J14" s="61"/>
      <c r="K14" s="58"/>
    </row>
    <row r="15" spans="2:11">
      <c r="B15" s="48"/>
      <c r="C15" s="54"/>
      <c r="D15" s="54"/>
      <c r="E15" s="43" t="s">
        <v>124</v>
      </c>
      <c r="F15" s="54" t="s">
        <v>117</v>
      </c>
      <c r="G15" s="63">
        <v>2014</v>
      </c>
      <c r="H15" s="63">
        <v>2014</v>
      </c>
      <c r="I15" s="54"/>
      <c r="J15" s="61" t="s">
        <v>153</v>
      </c>
      <c r="K15" s="58" t="s">
        <v>115</v>
      </c>
    </row>
    <row r="16" spans="2:11">
      <c r="B16" s="48"/>
      <c r="C16" s="55" t="s">
        <v>96</v>
      </c>
      <c r="D16" s="54"/>
      <c r="F16" s="54"/>
      <c r="G16" s="63"/>
      <c r="H16" s="63"/>
      <c r="I16" s="54"/>
      <c r="J16" s="61"/>
      <c r="K16" s="58"/>
    </row>
    <row r="17" spans="2:11">
      <c r="B17" s="48"/>
      <c r="C17" s="55" t="s">
        <v>111</v>
      </c>
      <c r="D17" s="54"/>
      <c r="F17" s="54"/>
      <c r="G17" s="63"/>
      <c r="H17" s="63"/>
      <c r="I17" s="54"/>
      <c r="J17" s="61"/>
      <c r="K17" s="54"/>
    </row>
    <row r="18" spans="2:11">
      <c r="B18" s="48"/>
      <c r="C18" s="55" t="s">
        <v>29</v>
      </c>
      <c r="D18" s="54"/>
      <c r="F18" s="54"/>
      <c r="G18" s="63"/>
      <c r="H18" s="63"/>
      <c r="I18" s="54"/>
      <c r="J18" s="61"/>
      <c r="K18" s="54"/>
    </row>
    <row r="19" spans="2:11">
      <c r="B19" s="48"/>
      <c r="C19" s="55"/>
      <c r="D19" s="54"/>
      <c r="F19" s="54"/>
      <c r="G19" s="63"/>
      <c r="H19" s="63"/>
      <c r="I19" s="54"/>
      <c r="J19" s="61"/>
      <c r="K19" s="54"/>
    </row>
    <row r="20" spans="2:11">
      <c r="B20" s="48"/>
      <c r="C20" s="55"/>
      <c r="D20" s="54"/>
      <c r="E20" s="43" t="s">
        <v>129</v>
      </c>
      <c r="F20" s="54" t="s">
        <v>117</v>
      </c>
      <c r="G20" s="63">
        <v>2014</v>
      </c>
      <c r="H20" s="63" t="s">
        <v>138</v>
      </c>
      <c r="I20" s="54"/>
      <c r="J20" s="61" t="s">
        <v>154</v>
      </c>
      <c r="K20" s="54" t="s">
        <v>116</v>
      </c>
    </row>
    <row r="21" spans="2:11">
      <c r="B21" s="48"/>
      <c r="C21" s="55" t="s">
        <v>96</v>
      </c>
      <c r="D21" s="54"/>
      <c r="F21" s="54"/>
      <c r="G21" s="63"/>
      <c r="H21" s="63"/>
      <c r="I21" s="54"/>
      <c r="J21" s="61"/>
      <c r="K21" s="54"/>
    </row>
    <row r="22" spans="2:11">
      <c r="B22" s="48"/>
      <c r="C22" s="55" t="s">
        <v>111</v>
      </c>
      <c r="D22" s="54"/>
      <c r="F22" s="54"/>
      <c r="G22" s="63"/>
      <c r="H22" s="63"/>
      <c r="I22" s="54"/>
      <c r="J22" s="61"/>
      <c r="K22" s="54"/>
    </row>
    <row r="23" spans="2:11">
      <c r="B23" s="48"/>
      <c r="C23" s="55" t="s">
        <v>29</v>
      </c>
      <c r="D23" s="54"/>
      <c r="F23" s="54"/>
      <c r="G23" s="63"/>
      <c r="H23" s="63"/>
      <c r="I23" s="54"/>
      <c r="J23" s="61"/>
      <c r="K23" s="54"/>
    </row>
    <row r="24" spans="2:11">
      <c r="B24" s="48"/>
      <c r="C24" s="55"/>
      <c r="D24" s="54"/>
      <c r="F24" s="54"/>
      <c r="G24" s="63"/>
      <c r="H24" s="63"/>
      <c r="I24" s="54"/>
      <c r="J24" s="61"/>
      <c r="K24" s="54"/>
    </row>
    <row r="25" spans="2:11">
      <c r="B25" s="48"/>
      <c r="C25" s="55"/>
      <c r="D25" s="54"/>
      <c r="E25" s="43" t="s">
        <v>118</v>
      </c>
      <c r="F25" s="54" t="s">
        <v>113</v>
      </c>
      <c r="G25" s="63">
        <v>2011</v>
      </c>
      <c r="H25" s="63">
        <v>2011</v>
      </c>
      <c r="I25" s="54"/>
      <c r="J25" s="61" t="s">
        <v>155</v>
      </c>
      <c r="K25" s="54" t="s">
        <v>150</v>
      </c>
    </row>
    <row r="26" spans="2:11">
      <c r="B26" s="48"/>
      <c r="C26" s="55" t="s">
        <v>114</v>
      </c>
      <c r="D26" s="54"/>
      <c r="F26" s="54"/>
      <c r="G26" s="63"/>
      <c r="H26" s="63"/>
      <c r="I26" s="54"/>
      <c r="J26" s="61"/>
      <c r="K26" s="54"/>
    </row>
  </sheetData>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245"/>
  <sheetViews>
    <sheetView topLeftCell="A151" workbookViewId="0">
      <selection activeCell="N12" sqref="N12"/>
    </sheetView>
  </sheetViews>
  <sheetFormatPr baseColWidth="10" defaultColWidth="10.7109375" defaultRowHeight="16"/>
  <cols>
    <col min="1" max="1" width="5.85546875" style="140" customWidth="1"/>
    <col min="2" max="2" width="4.42578125" style="140" customWidth="1"/>
    <col min="3" max="16384" width="10.7109375" style="140"/>
  </cols>
  <sheetData>
    <row r="1" spans="2:17" ht="17" thickBot="1"/>
    <row r="2" spans="2:17" s="14" customFormat="1">
      <c r="B2" s="143"/>
      <c r="C2" s="16"/>
      <c r="D2" s="16"/>
      <c r="E2" s="16"/>
      <c r="F2" s="16"/>
      <c r="G2" s="16"/>
      <c r="H2" s="16"/>
      <c r="I2" s="16"/>
      <c r="J2" s="16"/>
      <c r="K2" s="16"/>
      <c r="L2" s="16"/>
      <c r="M2" s="16"/>
      <c r="N2" s="16"/>
      <c r="O2" s="16"/>
      <c r="P2" s="16"/>
      <c r="Q2" s="16"/>
    </row>
    <row r="3" spans="2:17" s="14" customFormat="1">
      <c r="B3" s="109"/>
      <c r="C3" s="15" t="s">
        <v>0</v>
      </c>
      <c r="D3" s="15" t="s">
        <v>122</v>
      </c>
      <c r="E3" s="15"/>
      <c r="F3" s="15"/>
      <c r="G3" s="15"/>
      <c r="H3" s="15"/>
      <c r="I3" s="15"/>
      <c r="J3" s="15"/>
      <c r="K3" s="15"/>
      <c r="L3" s="15"/>
      <c r="M3" s="15"/>
      <c r="N3" s="15"/>
      <c r="O3" s="15"/>
      <c r="P3" s="15"/>
      <c r="Q3" s="15"/>
    </row>
    <row r="4" spans="2:17" s="14" customFormat="1">
      <c r="B4" s="20"/>
    </row>
    <row r="5" spans="2:17">
      <c r="B5" s="144"/>
      <c r="C5" s="140" t="s">
        <v>124</v>
      </c>
    </row>
    <row r="6" spans="2:17">
      <c r="B6" s="144"/>
      <c r="C6" s="140" t="s">
        <v>125</v>
      </c>
    </row>
    <row r="7" spans="2:17">
      <c r="B7" s="144"/>
    </row>
    <row r="8" spans="2:17">
      <c r="B8" s="144"/>
    </row>
    <row r="9" spans="2:17">
      <c r="B9" s="144"/>
    </row>
    <row r="10" spans="2:17">
      <c r="B10" s="144"/>
      <c r="D10" s="140">
        <v>10</v>
      </c>
      <c r="E10" s="140" t="s">
        <v>64</v>
      </c>
    </row>
    <row r="11" spans="2:17">
      <c r="B11" s="144"/>
    </row>
    <row r="12" spans="2:17">
      <c r="B12" s="144"/>
    </row>
    <row r="13" spans="2:17">
      <c r="B13" s="144"/>
    </row>
    <row r="14" spans="2:17">
      <c r="B14" s="144"/>
    </row>
    <row r="15" spans="2:17">
      <c r="B15" s="144"/>
    </row>
    <row r="16" spans="2:17">
      <c r="B16" s="144"/>
    </row>
    <row r="17" spans="2:5">
      <c r="B17" s="144"/>
      <c r="D17" s="140">
        <v>5300</v>
      </c>
      <c r="E17" s="140" t="s">
        <v>127</v>
      </c>
    </row>
    <row r="18" spans="2:5">
      <c r="B18" s="144"/>
      <c r="D18" s="140">
        <v>4184</v>
      </c>
      <c r="E18" s="140" t="s">
        <v>128</v>
      </c>
    </row>
    <row r="19" spans="2:5">
      <c r="B19" s="144"/>
    </row>
    <row r="20" spans="2:5">
      <c r="B20" s="144"/>
    </row>
    <row r="21" spans="2:5">
      <c r="B21" s="144"/>
    </row>
    <row r="22" spans="2:5">
      <c r="B22" s="144"/>
    </row>
    <row r="23" spans="2:5">
      <c r="B23" s="144"/>
    </row>
    <row r="24" spans="2:5">
      <c r="B24" s="144"/>
    </row>
    <row r="25" spans="2:5">
      <c r="B25" s="144"/>
    </row>
    <row r="26" spans="2:5">
      <c r="B26" s="144"/>
      <c r="C26" s="140" t="s">
        <v>126</v>
      </c>
    </row>
    <row r="27" spans="2:5">
      <c r="B27" s="144"/>
    </row>
    <row r="28" spans="2:5">
      <c r="B28" s="144"/>
    </row>
    <row r="29" spans="2:5">
      <c r="B29" s="144"/>
    </row>
    <row r="30" spans="2:5">
      <c r="B30" s="144"/>
    </row>
    <row r="31" spans="2:5">
      <c r="B31" s="144"/>
      <c r="D31" s="140">
        <v>43</v>
      </c>
      <c r="E31" s="140" t="s">
        <v>127</v>
      </c>
    </row>
    <row r="32" spans="2:5">
      <c r="B32" s="144"/>
      <c r="D32" s="140">
        <v>33.9</v>
      </c>
      <c r="E32" s="140" t="s">
        <v>128</v>
      </c>
    </row>
    <row r="33" spans="2:3">
      <c r="B33" s="144"/>
    </row>
    <row r="34" spans="2:3">
      <c r="B34" s="144"/>
    </row>
    <row r="35" spans="2:3">
      <c r="B35" s="144"/>
    </row>
    <row r="36" spans="2:3">
      <c r="B36" s="144"/>
    </row>
    <row r="37" spans="2:3">
      <c r="B37" s="144"/>
    </row>
    <row r="38" spans="2:3">
      <c r="B38" s="144"/>
    </row>
    <row r="39" spans="2:3">
      <c r="B39" s="144"/>
    </row>
    <row r="40" spans="2:3">
      <c r="B40" s="144"/>
    </row>
    <row r="41" spans="2:3">
      <c r="B41" s="144"/>
    </row>
    <row r="42" spans="2:3">
      <c r="B42" s="144"/>
      <c r="C42" s="140" t="s">
        <v>129</v>
      </c>
    </row>
    <row r="43" spans="2:3">
      <c r="B43" s="144"/>
      <c r="C43" s="140" t="s">
        <v>133</v>
      </c>
    </row>
    <row r="44" spans="2:3">
      <c r="B44" s="144"/>
    </row>
    <row r="45" spans="2:3">
      <c r="B45" s="144"/>
    </row>
    <row r="46" spans="2:3">
      <c r="B46" s="144"/>
    </row>
    <row r="47" spans="2:3">
      <c r="B47" s="144"/>
    </row>
    <row r="48" spans="2:3">
      <c r="B48" s="144"/>
    </row>
    <row r="49" spans="2:2">
      <c r="B49" s="144"/>
    </row>
    <row r="50" spans="2:2">
      <c r="B50" s="144"/>
    </row>
    <row r="51" spans="2:2">
      <c r="B51" s="144"/>
    </row>
    <row r="52" spans="2:2">
      <c r="B52" s="144"/>
    </row>
    <row r="53" spans="2:2">
      <c r="B53" s="144"/>
    </row>
    <row r="54" spans="2:2">
      <c r="B54" s="144"/>
    </row>
    <row r="55" spans="2:2">
      <c r="B55" s="144"/>
    </row>
    <row r="56" spans="2:2">
      <c r="B56" s="144"/>
    </row>
    <row r="57" spans="2:2">
      <c r="B57" s="144"/>
    </row>
    <row r="58" spans="2:2">
      <c r="B58" s="144"/>
    </row>
    <row r="59" spans="2:2">
      <c r="B59" s="144"/>
    </row>
    <row r="60" spans="2:2">
      <c r="B60" s="144"/>
    </row>
    <row r="61" spans="2:2">
      <c r="B61" s="144"/>
    </row>
    <row r="62" spans="2:2">
      <c r="B62" s="144"/>
    </row>
    <row r="63" spans="2:2">
      <c r="B63" s="144"/>
    </row>
    <row r="64" spans="2:2">
      <c r="B64" s="144"/>
    </row>
    <row r="65" spans="2:2">
      <c r="B65" s="144"/>
    </row>
    <row r="66" spans="2:2">
      <c r="B66" s="144"/>
    </row>
    <row r="67" spans="2:2">
      <c r="B67" s="144"/>
    </row>
    <row r="68" spans="2:2">
      <c r="B68" s="144"/>
    </row>
    <row r="69" spans="2:2">
      <c r="B69" s="144"/>
    </row>
    <row r="70" spans="2:2">
      <c r="B70" s="144"/>
    </row>
    <row r="71" spans="2:2">
      <c r="B71" s="144"/>
    </row>
    <row r="72" spans="2:2">
      <c r="B72" s="144"/>
    </row>
    <row r="73" spans="2:2">
      <c r="B73" s="144"/>
    </row>
    <row r="74" spans="2:2">
      <c r="B74" s="144"/>
    </row>
    <row r="75" spans="2:2">
      <c r="B75" s="144"/>
    </row>
    <row r="76" spans="2:2">
      <c r="B76" s="144"/>
    </row>
    <row r="77" spans="2:2">
      <c r="B77" s="144"/>
    </row>
    <row r="78" spans="2:2">
      <c r="B78" s="144"/>
    </row>
    <row r="79" spans="2:2">
      <c r="B79" s="144"/>
    </row>
    <row r="80" spans="2:2">
      <c r="B80" s="144"/>
    </row>
    <row r="81" spans="2:5">
      <c r="B81" s="144"/>
    </row>
    <row r="82" spans="2:5">
      <c r="B82" s="144"/>
    </row>
    <row r="83" spans="2:5">
      <c r="B83" s="144"/>
    </row>
    <row r="84" spans="2:5">
      <c r="B84" s="144"/>
    </row>
    <row r="85" spans="2:5">
      <c r="B85" s="144"/>
    </row>
    <row r="86" spans="2:5">
      <c r="B86" s="144"/>
    </row>
    <row r="87" spans="2:5">
      <c r="B87" s="144"/>
    </row>
    <row r="88" spans="2:5">
      <c r="B88" s="144"/>
    </row>
    <row r="89" spans="2:5">
      <c r="B89" s="144"/>
    </row>
    <row r="90" spans="2:5">
      <c r="B90" s="144"/>
    </row>
    <row r="91" spans="2:5">
      <c r="B91" s="144"/>
    </row>
    <row r="92" spans="2:5">
      <c r="B92" s="144"/>
      <c r="D92" s="140">
        <v>10</v>
      </c>
      <c r="E92" s="140" t="s">
        <v>64</v>
      </c>
    </row>
    <row r="93" spans="2:5">
      <c r="B93" s="144"/>
      <c r="D93" s="140">
        <v>59.6</v>
      </c>
      <c r="E93" s="140" t="s">
        <v>134</v>
      </c>
    </row>
    <row r="94" spans="2:5">
      <c r="B94" s="144"/>
      <c r="D94" s="140">
        <v>5960</v>
      </c>
      <c r="E94" s="140" t="s">
        <v>127</v>
      </c>
    </row>
    <row r="95" spans="2:5">
      <c r="B95" s="144"/>
      <c r="D95" s="140">
        <v>4700</v>
      </c>
      <c r="E95" s="140" t="s">
        <v>128</v>
      </c>
    </row>
    <row r="96" spans="2:5">
      <c r="B96" s="144"/>
    </row>
    <row r="97" spans="2:2">
      <c r="B97" s="144"/>
    </row>
    <row r="98" spans="2:2">
      <c r="B98" s="144"/>
    </row>
    <row r="99" spans="2:2">
      <c r="B99" s="144"/>
    </row>
    <row r="100" spans="2:2">
      <c r="B100" s="144"/>
    </row>
    <row r="101" spans="2:2">
      <c r="B101" s="144"/>
    </row>
    <row r="102" spans="2:2">
      <c r="B102" s="144"/>
    </row>
    <row r="103" spans="2:2">
      <c r="B103" s="144"/>
    </row>
    <row r="104" spans="2:2">
      <c r="B104" s="144"/>
    </row>
    <row r="105" spans="2:2">
      <c r="B105" s="144"/>
    </row>
    <row r="106" spans="2:2">
      <c r="B106" s="144"/>
    </row>
    <row r="107" spans="2:2">
      <c r="B107" s="144"/>
    </row>
    <row r="108" spans="2:2">
      <c r="B108" s="144"/>
    </row>
    <row r="109" spans="2:2">
      <c r="B109" s="144"/>
    </row>
    <row r="110" spans="2:2">
      <c r="B110" s="144"/>
    </row>
    <row r="111" spans="2:2">
      <c r="B111" s="144"/>
    </row>
    <row r="112" spans="2:2">
      <c r="B112" s="144"/>
    </row>
    <row r="113" spans="2:2">
      <c r="B113" s="144"/>
    </row>
    <row r="114" spans="2:2">
      <c r="B114" s="144"/>
    </row>
    <row r="115" spans="2:2">
      <c r="B115" s="144"/>
    </row>
    <row r="116" spans="2:2">
      <c r="B116" s="144"/>
    </row>
    <row r="117" spans="2:2">
      <c r="B117" s="144"/>
    </row>
    <row r="118" spans="2:2">
      <c r="B118" s="144"/>
    </row>
    <row r="119" spans="2:2">
      <c r="B119" s="144"/>
    </row>
    <row r="120" spans="2:2">
      <c r="B120" s="144"/>
    </row>
    <row r="121" spans="2:2">
      <c r="B121" s="144"/>
    </row>
    <row r="122" spans="2:2">
      <c r="B122" s="144"/>
    </row>
    <row r="123" spans="2:2">
      <c r="B123" s="144"/>
    </row>
    <row r="124" spans="2:2">
      <c r="B124" s="144"/>
    </row>
    <row r="125" spans="2:2">
      <c r="B125" s="144"/>
    </row>
    <row r="126" spans="2:2">
      <c r="B126" s="144"/>
    </row>
    <row r="127" spans="2:2">
      <c r="B127" s="144"/>
    </row>
    <row r="128" spans="2:2">
      <c r="B128" s="144"/>
    </row>
    <row r="129" spans="2:6">
      <c r="B129" s="144"/>
    </row>
    <row r="130" spans="2:6">
      <c r="B130" s="144"/>
    </row>
    <row r="131" spans="2:6">
      <c r="B131" s="144"/>
    </row>
    <row r="132" spans="2:6">
      <c r="B132" s="144"/>
      <c r="E132" s="140">
        <v>10</v>
      </c>
      <c r="F132" s="140" t="s">
        <v>64</v>
      </c>
    </row>
    <row r="133" spans="2:6">
      <c r="B133" s="144"/>
      <c r="C133" s="140" t="s">
        <v>140</v>
      </c>
      <c r="E133" s="140">
        <v>544523</v>
      </c>
      <c r="F133" s="140" t="s">
        <v>139</v>
      </c>
    </row>
    <row r="134" spans="2:6">
      <c r="B134" s="144"/>
      <c r="C134" s="140" t="s">
        <v>141</v>
      </c>
      <c r="E134" s="145">
        <f>544524/10000</f>
        <v>54.452399999999997</v>
      </c>
      <c r="F134" s="140" t="s">
        <v>127</v>
      </c>
    </row>
    <row r="135" spans="2:6">
      <c r="B135" s="144"/>
      <c r="E135" s="140">
        <v>42.29</v>
      </c>
      <c r="F135" s="140" t="s">
        <v>128</v>
      </c>
    </row>
    <row r="136" spans="2:6">
      <c r="B136" s="144"/>
    </row>
    <row r="137" spans="2:6">
      <c r="B137" s="144"/>
    </row>
    <row r="138" spans="2:6">
      <c r="B138" s="144"/>
    </row>
    <row r="139" spans="2:6">
      <c r="B139" s="144"/>
    </row>
    <row r="140" spans="2:6">
      <c r="B140" s="144"/>
    </row>
    <row r="141" spans="2:6">
      <c r="B141" s="144"/>
    </row>
    <row r="142" spans="2:6">
      <c r="B142" s="144"/>
    </row>
    <row r="143" spans="2:6">
      <c r="B143" s="144"/>
    </row>
    <row r="144" spans="2:6">
      <c r="B144" s="144"/>
    </row>
    <row r="145" spans="2:2">
      <c r="B145" s="144"/>
    </row>
    <row r="146" spans="2:2">
      <c r="B146" s="144"/>
    </row>
    <row r="147" spans="2:2">
      <c r="B147" s="144"/>
    </row>
    <row r="148" spans="2:2">
      <c r="B148" s="144"/>
    </row>
    <row r="149" spans="2:2">
      <c r="B149" s="144"/>
    </row>
    <row r="150" spans="2:2">
      <c r="B150" s="144"/>
    </row>
    <row r="151" spans="2:2">
      <c r="B151" s="144"/>
    </row>
    <row r="152" spans="2:2">
      <c r="B152" s="144"/>
    </row>
    <row r="153" spans="2:2">
      <c r="B153" s="144"/>
    </row>
    <row r="154" spans="2:2">
      <c r="B154" s="144"/>
    </row>
    <row r="155" spans="2:2">
      <c r="B155" s="144"/>
    </row>
    <row r="156" spans="2:2">
      <c r="B156" s="144"/>
    </row>
    <row r="157" spans="2:2">
      <c r="B157" s="144"/>
    </row>
    <row r="158" spans="2:2">
      <c r="B158" s="144"/>
    </row>
    <row r="159" spans="2:2">
      <c r="B159" s="144"/>
    </row>
    <row r="160" spans="2:2">
      <c r="B160" s="144"/>
    </row>
    <row r="161" spans="2:3">
      <c r="B161" s="144"/>
    </row>
    <row r="162" spans="2:3">
      <c r="B162" s="144"/>
    </row>
    <row r="163" spans="2:3">
      <c r="B163" s="144"/>
    </row>
    <row r="164" spans="2:3">
      <c r="B164" s="144"/>
    </row>
    <row r="165" spans="2:3">
      <c r="B165" s="144"/>
    </row>
    <row r="166" spans="2:3">
      <c r="B166" s="144"/>
    </row>
    <row r="167" spans="2:3">
      <c r="B167" s="144"/>
    </row>
    <row r="168" spans="2:3">
      <c r="B168" s="144"/>
    </row>
    <row r="169" spans="2:3">
      <c r="B169" s="144"/>
    </row>
    <row r="170" spans="2:3">
      <c r="B170" s="144"/>
    </row>
    <row r="171" spans="2:3">
      <c r="B171" s="144"/>
    </row>
    <row r="172" spans="2:3">
      <c r="B172" s="144"/>
    </row>
    <row r="173" spans="2:3">
      <c r="B173" s="144"/>
    </row>
    <row r="174" spans="2:3">
      <c r="B174" s="144"/>
      <c r="C174" s="140" t="s">
        <v>118</v>
      </c>
    </row>
    <row r="175" spans="2:3">
      <c r="B175" s="144"/>
      <c r="C175" s="140" t="s">
        <v>142</v>
      </c>
    </row>
    <row r="176" spans="2:3">
      <c r="B176" s="144"/>
    </row>
    <row r="177" spans="2:6">
      <c r="B177" s="144"/>
    </row>
    <row r="178" spans="2:6">
      <c r="B178" s="144"/>
    </row>
    <row r="179" spans="2:6">
      <c r="B179" s="144"/>
    </row>
    <row r="180" spans="2:6">
      <c r="B180" s="144"/>
    </row>
    <row r="181" spans="2:6">
      <c r="B181" s="144"/>
    </row>
    <row r="182" spans="2:6">
      <c r="B182" s="144"/>
    </row>
    <row r="183" spans="2:6">
      <c r="B183" s="144"/>
    </row>
    <row r="184" spans="2:6">
      <c r="B184" s="144"/>
      <c r="E184" s="140">
        <v>20</v>
      </c>
      <c r="F184" s="140" t="s">
        <v>64</v>
      </c>
    </row>
    <row r="185" spans="2:6">
      <c r="B185" s="144"/>
      <c r="E185" s="140">
        <v>1415</v>
      </c>
      <c r="F185" s="140" t="s">
        <v>143</v>
      </c>
    </row>
    <row r="186" spans="2:6">
      <c r="B186" s="144"/>
    </row>
    <row r="187" spans="2:6">
      <c r="B187" s="144"/>
    </row>
    <row r="188" spans="2:6">
      <c r="B188" s="144"/>
    </row>
    <row r="189" spans="2:6">
      <c r="B189" s="144"/>
    </row>
    <row r="190" spans="2:6">
      <c r="B190" s="144"/>
    </row>
    <row r="191" spans="2:6">
      <c r="B191" s="144"/>
      <c r="C191" s="140" t="s">
        <v>110</v>
      </c>
    </row>
    <row r="192" spans="2:6">
      <c r="B192" s="144"/>
      <c r="C192" s="140" t="s">
        <v>144</v>
      </c>
    </row>
    <row r="193" spans="2:6">
      <c r="B193" s="144"/>
    </row>
    <row r="194" spans="2:6">
      <c r="B194" s="144"/>
    </row>
    <row r="195" spans="2:6">
      <c r="B195" s="144"/>
    </row>
    <row r="196" spans="2:6">
      <c r="B196" s="144"/>
    </row>
    <row r="197" spans="2:6">
      <c r="B197" s="144"/>
    </row>
    <row r="198" spans="2:6">
      <c r="B198" s="144"/>
    </row>
    <row r="199" spans="2:6">
      <c r="B199" s="144"/>
    </row>
    <row r="200" spans="2:6">
      <c r="B200" s="144"/>
    </row>
    <row r="201" spans="2:6">
      <c r="B201" s="144"/>
    </row>
    <row r="202" spans="2:6">
      <c r="B202" s="144"/>
      <c r="E202" s="140">
        <v>2</v>
      </c>
      <c r="F202" s="140" t="s">
        <v>145</v>
      </c>
    </row>
    <row r="203" spans="2:6">
      <c r="B203" s="144"/>
    </row>
    <row r="204" spans="2:6">
      <c r="B204" s="144"/>
    </row>
    <row r="205" spans="2:6">
      <c r="B205" s="144"/>
    </row>
    <row r="206" spans="2:6">
      <c r="B206" s="144"/>
    </row>
    <row r="207" spans="2:6">
      <c r="B207" s="144"/>
    </row>
    <row r="208" spans="2:6">
      <c r="B208" s="144"/>
    </row>
    <row r="209" spans="2:6">
      <c r="B209" s="144"/>
    </row>
    <row r="210" spans="2:6">
      <c r="B210" s="144"/>
    </row>
    <row r="211" spans="2:6">
      <c r="B211" s="144"/>
    </row>
    <row r="212" spans="2:6">
      <c r="B212" s="144"/>
      <c r="C212" s="140" t="s">
        <v>108</v>
      </c>
    </row>
    <row r="213" spans="2:6">
      <c r="B213" s="144"/>
      <c r="C213" s="140" t="s">
        <v>146</v>
      </c>
    </row>
    <row r="214" spans="2:6">
      <c r="B214" s="144"/>
    </row>
    <row r="215" spans="2:6">
      <c r="B215" s="144"/>
    </row>
    <row r="216" spans="2:6">
      <c r="B216" s="144"/>
    </row>
    <row r="217" spans="2:6">
      <c r="B217" s="144"/>
      <c r="E217" s="140">
        <v>30</v>
      </c>
      <c r="F217" s="140" t="s">
        <v>145</v>
      </c>
    </row>
    <row r="218" spans="2:6">
      <c r="B218" s="144"/>
    </row>
    <row r="219" spans="2:6">
      <c r="B219" s="144"/>
    </row>
    <row r="220" spans="2:6">
      <c r="B220" s="144"/>
    </row>
    <row r="221" spans="2:6">
      <c r="B221" s="144"/>
      <c r="C221" s="140" t="s">
        <v>147</v>
      </c>
    </row>
    <row r="222" spans="2:6">
      <c r="B222" s="144"/>
    </row>
    <row r="223" spans="2:6">
      <c r="B223" s="144"/>
    </row>
    <row r="224" spans="2:6">
      <c r="B224" s="144"/>
    </row>
    <row r="225" spans="2:6">
      <c r="B225" s="144"/>
    </row>
    <row r="226" spans="2:6">
      <c r="B226" s="144"/>
    </row>
    <row r="227" spans="2:6">
      <c r="B227" s="144"/>
    </row>
    <row r="228" spans="2:6">
      <c r="B228" s="144"/>
    </row>
    <row r="229" spans="2:6">
      <c r="B229" s="144"/>
    </row>
    <row r="230" spans="2:6">
      <c r="B230" s="144"/>
    </row>
    <row r="231" spans="2:6">
      <c r="B231" s="144"/>
    </row>
    <row r="232" spans="2:6">
      <c r="B232" s="144"/>
    </row>
    <row r="233" spans="2:6">
      <c r="B233" s="144"/>
    </row>
    <row r="234" spans="2:6">
      <c r="B234" s="144"/>
    </row>
    <row r="235" spans="2:6">
      <c r="B235" s="144"/>
    </row>
    <row r="236" spans="2:6">
      <c r="B236" s="144"/>
      <c r="E236" s="140">
        <v>3</v>
      </c>
      <c r="F236" s="140" t="s">
        <v>145</v>
      </c>
    </row>
    <row r="237" spans="2:6">
      <c r="B237" s="144"/>
    </row>
    <row r="238" spans="2:6">
      <c r="B238" s="144"/>
    </row>
    <row r="239" spans="2:6">
      <c r="B239" s="144"/>
    </row>
    <row r="240" spans="2:6">
      <c r="B240" s="144"/>
    </row>
    <row r="241" spans="2:2">
      <c r="B241" s="144"/>
    </row>
    <row r="242" spans="2:2">
      <c r="B242" s="144"/>
    </row>
    <row r="243" spans="2:2">
      <c r="B243" s="144"/>
    </row>
    <row r="244" spans="2:2">
      <c r="B244" s="144"/>
    </row>
    <row r="245" spans="2:2">
      <c r="B245" s="144"/>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2023-08-01T07:46:45Z</dcterms:modified>
</cp:coreProperties>
</file>