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94761A55-37BA-AC4A-A216-E119746F5B29}" xr6:coauthVersionLast="47" xr6:coauthVersionMax="47" xr10:uidLastSave="{00000000-0000-0000-0000-000000000000}"/>
  <bookViews>
    <workbookView xWindow="0" yWindow="500" windowWidth="25600" windowHeight="1608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6" i="13" l="1"/>
  <c r="H9" i="13"/>
  <c r="H10" i="13"/>
  <c r="E35" i="12" s="1"/>
  <c r="N14" i="13"/>
  <c r="N16" i="13" s="1"/>
  <c r="H16" i="13" s="1"/>
  <c r="H15" i="13" s="1"/>
  <c r="E26" i="12" s="1"/>
  <c r="L16" i="13"/>
  <c r="L14" i="13"/>
  <c r="L9" i="13"/>
  <c r="N10" i="13"/>
  <c r="J14" i="13"/>
  <c r="J16" i="13" s="1"/>
  <c r="E18" i="12"/>
  <c r="E34" i="12"/>
  <c r="H14" i="13" l="1"/>
  <c r="H13" i="13" s="1"/>
  <c r="E22" i="12" s="1"/>
</calcChain>
</file>

<file path=xl/sharedStrings.xml><?xml version="1.0" encoding="utf-8"?>
<sst xmlns="http://schemas.openxmlformats.org/spreadsheetml/2006/main" count="205" uniqueCount="140">
  <si>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</si>
  <si>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</si>
  <si>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</si>
  <si>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</si>
  <si>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</si>
  <si>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</si>
  <si>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</si>
  <si>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</si>
  <si>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</si>
  <si>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</si>
  <si>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</si>
  <si>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</si>
  <si>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</si>
  <si>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</si>
  <si>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</si>
  <si>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</si>
  <si>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</si>
  <si>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</si>
  <si>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</si>
  <si>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</si>
  <si>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</si>
  <si>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</si>
  <si>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</si>
  <si>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</si>
  <si>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</si>
  <si>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</si>
  <si>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</si>
  <si>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</si>
  <si>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</si>
  <si>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</si>
  <si>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</si>
  <si>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</si>
  <si>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</si>
  <si>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Date retrieved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</si>
  <si>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</si>
  <si>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</si>
  <si>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</si>
  <si>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</si>
  <si>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</si>
  <si>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</si>
  <si>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</si>
  <si>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</si>
  <si>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</si>
  <si>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</si>
  <si>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</si>
  <si>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</si>
  <si>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</si>
  <si>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</si>
  <si>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</si>
  <si>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</si>
  <si>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</si>
  <si>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</si>
  <si>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</si>
  <si>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</si>
  <si>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</si>
  <si>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</si>
  <si>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euro/year</t>
  </si>
  <si>
    <t>euro/FLH</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</si>
  <si>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</si>
  <si>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</si>
  <si>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</si>
  <si>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</si>
  <si>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</si>
  <si>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</si>
  <si>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US</t>
  </si>
  <si>
    <t>Irena</t>
  </si>
  <si>
    <t xml:space="preserve">Fixed operational and maintenance </t>
  </si>
  <si>
    <r>
      <t>euro/</t>
    </r>
    <r>
      <rPr>
        <sz val="12"/>
        <color theme="1"/>
        <rFont val="Calibri"/>
        <family val="2"/>
        <scheme val="minor"/>
      </rPr>
      <t>FLH</t>
    </r>
  </si>
  <si>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</si>
  <si>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</si>
  <si>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</si>
  <si>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</si>
  <si>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</si>
  <si>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</si>
  <si>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</si>
  <si>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</si>
  <si>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</si>
  <si>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</si>
  <si>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</si>
  <si>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</si>
  <si>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</si>
  <si>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</si>
  <si>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</si>
  <si>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</si>
  <si>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</si>
  <si>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</si>
  <si>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Costs</t>
  </si>
  <si>
    <r>
      <t>M</t>
    </r>
    <r>
      <rPr>
        <sz val="12"/>
        <color theme="1"/>
        <rFont val="Calibri"/>
        <family val="2"/>
        <scheme val="minor"/>
      </rPr>
      <t>W</t>
    </r>
  </si>
  <si>
    <t xml:space="preserve"> Fixed operational and maintenance costs</t>
  </si>
  <si>
    <t>Technical</t>
  </si>
  <si>
    <t>MW</t>
  </si>
  <si>
    <t>Cost</t>
  </si>
  <si>
    <t>Construction time</t>
  </si>
  <si>
    <t>http://www.iea.org/publications/freepublications/publication/technologyroadmaphydropower.pdf</t>
  </si>
  <si>
    <r>
      <t>euro/</t>
    </r>
    <r>
      <rPr>
        <sz val="12"/>
        <color theme="1"/>
        <rFont val="Calibri"/>
        <family val="2"/>
        <scheme val="minor"/>
      </rPr>
      <t>K</t>
    </r>
    <r>
      <rPr>
        <sz val="12"/>
        <color theme="1"/>
        <rFont val="Calibri"/>
        <family val="2"/>
        <scheme val="minor"/>
      </rPr>
      <t>W</t>
    </r>
  </si>
  <si>
    <t>iea-etsap</t>
  </si>
  <si>
    <t>http://www.iea-etsap.org/web/e-techds/pdf/e07-hydropower-gs-gct.pdf</t>
  </si>
  <si>
    <r>
      <t>euro</t>
    </r>
    <r>
      <rPr>
        <sz val="12"/>
        <color theme="1"/>
        <rFont val="Calibri"/>
        <family val="2"/>
        <scheme val="minor"/>
      </rPr>
      <t>/</t>
    </r>
    <r>
      <rPr>
        <sz val="12"/>
        <color theme="1"/>
        <rFont val="Calibri"/>
        <family val="2"/>
        <scheme val="minor"/>
      </rPr>
      <t>year</t>
    </r>
  </si>
  <si>
    <r>
      <t>euro</t>
    </r>
    <r>
      <rPr>
        <sz val="12"/>
        <color theme="1"/>
        <rFont val="Calibri"/>
        <family val="2"/>
        <scheme val="minor"/>
      </rPr>
      <t>/KW</t>
    </r>
    <r>
      <rPr>
        <sz val="12"/>
        <color theme="1"/>
        <rFont val="Calibri"/>
        <family val="2"/>
        <scheme val="minor"/>
      </rPr>
      <t>/year</t>
    </r>
  </si>
  <si>
    <t xml:space="preserve"> Initial investment costs</t>
  </si>
  <si>
    <t xml:space="preserve"> Initial investment costs </t>
  </si>
  <si>
    <t xml:space="preserve">Fixed operational and maintenance cost: </t>
  </si>
  <si>
    <t>Fixed operational and maintenance</t>
  </si>
  <si>
    <t>http://costing.irena.org/media/2769/Overview_Renewable-Power-Generation-Costs-in-2012.pdf</t>
  </si>
  <si>
    <t>Comments</t>
  </si>
  <si>
    <r>
      <t xml:space="preserve">                                                                            IRENA: 2-2.5% </t>
    </r>
    <r>
      <rPr>
        <sz val="12"/>
        <color theme="1"/>
        <rFont val="Calibri"/>
        <family val="2"/>
        <scheme val="minor"/>
      </rPr>
      <t>o</t>
    </r>
    <r>
      <rPr>
        <sz val="12"/>
        <color theme="1"/>
        <rFont val="Calibri"/>
        <family val="2"/>
        <scheme val="minor"/>
      </rPr>
      <t>f  the intial investment cost</t>
    </r>
  </si>
  <si>
    <t>Subject year</t>
  </si>
  <si>
    <t>Notes</t>
  </si>
  <si>
    <t xml:space="preserve">Sources </t>
  </si>
  <si>
    <t>p.19</t>
  </si>
  <si>
    <t>O&amp;M</t>
  </si>
  <si>
    <t>$/KW</t>
  </si>
  <si>
    <t>euro/KW</t>
  </si>
  <si>
    <t>O&amp;M cost</t>
  </si>
  <si>
    <t>investment cost</t>
  </si>
  <si>
    <t>p.38</t>
  </si>
  <si>
    <t>1300-8000</t>
  </si>
  <si>
    <t>Average</t>
  </si>
  <si>
    <t>euro/kW</t>
  </si>
  <si>
    <t>yr</t>
  </si>
  <si>
    <t>months</t>
  </si>
  <si>
    <t>construction time</t>
  </si>
  <si>
    <t>p.5</t>
  </si>
  <si>
    <r>
      <t xml:space="preserve">                                           iea-etsap: 4500 $(2008)</t>
    </r>
    <r>
      <rPr>
        <sz val="12"/>
        <color theme="1"/>
        <rFont val="Calibri"/>
        <family val="2"/>
        <scheme val="minor"/>
      </rPr>
      <t>/KW converted to euros</t>
    </r>
  </si>
  <si>
    <r>
      <t xml:space="preserve">                                                                             iea-etsap: 65 $</t>
    </r>
    <r>
      <rPr>
        <sz val="12"/>
        <color theme="1"/>
        <rFont val="Calibri"/>
        <family val="2"/>
        <scheme val="minor"/>
      </rPr>
      <t>(2008)</t>
    </r>
    <r>
      <rPr>
        <sz val="12"/>
        <color theme="1"/>
        <rFont val="Calibri"/>
        <family val="2"/>
        <scheme val="minor"/>
      </rPr>
      <t>/KW/year</t>
    </r>
  </si>
  <si>
    <r>
      <rPr>
        <sz val="12"/>
        <color theme="1"/>
        <rFont val="Calibri"/>
        <family val="2"/>
        <scheme val="minor"/>
      </rPr>
      <t xml:space="preserve"> IEA</t>
    </r>
  </si>
  <si>
    <t xml:space="preserve">                                                                             IEA: 2.5% of the initial investement cost</t>
  </si>
  <si>
    <r>
      <rPr>
        <sz val="12"/>
        <color theme="1"/>
        <rFont val="Calibri"/>
        <family val="2"/>
        <scheme val="minor"/>
      </rPr>
      <t xml:space="preserve">The IEA report is used for the </t>
    </r>
    <r>
      <rPr>
        <sz val="12"/>
        <color theme="1"/>
        <rFont val="Calibri"/>
        <family val="2"/>
        <scheme val="minor"/>
      </rPr>
      <t>Initial investment</t>
    </r>
    <r>
      <rPr>
        <sz val="12"/>
        <color theme="1"/>
        <rFont val="Calibri"/>
        <family val="2"/>
        <scheme val="minor"/>
      </rPr>
      <t xml:space="preserve"> and fixed O&amp;M costs</t>
    </r>
  </si>
  <si>
    <t>small hydro power</t>
  </si>
  <si>
    <t>small scale plant</t>
  </si>
  <si>
    <t>1300-5000</t>
  </si>
  <si>
    <r>
      <t xml:space="preserve">                                           IRENA: average between1300-5000 $(2011)</t>
    </r>
    <r>
      <rPr>
        <sz val="12"/>
        <color theme="1"/>
        <rFont val="Calibri"/>
        <family val="2"/>
        <scheme val="minor"/>
      </rPr>
      <t>/KW converted to euros</t>
    </r>
  </si>
  <si>
    <r>
      <t xml:space="preserve">                                           IEA: average between 130</t>
    </r>
    <r>
      <rPr>
        <sz val="12"/>
        <color theme="1"/>
        <rFont val="Calibri"/>
        <family val="2"/>
        <scheme val="minor"/>
      </rPr>
      <t>0-</t>
    </r>
    <r>
      <rPr>
        <sz val="12"/>
        <color theme="1"/>
        <rFont val="Calibri"/>
        <family val="2"/>
        <scheme val="minor"/>
      </rPr>
      <t>800</t>
    </r>
    <r>
      <rPr>
        <sz val="12"/>
        <color theme="1"/>
        <rFont val="Calibri"/>
        <family val="2"/>
        <scheme val="minor"/>
      </rPr>
      <t>0 $</t>
    </r>
    <r>
      <rPr>
        <sz val="12"/>
        <color theme="1"/>
        <rFont val="Calibri"/>
        <family val="2"/>
        <scheme val="minor"/>
      </rPr>
      <t>(2011)</t>
    </r>
    <r>
      <rPr>
        <sz val="12"/>
        <color theme="1"/>
        <rFont val="Calibri"/>
        <family val="2"/>
        <scheme val="minor"/>
      </rPr>
      <t>/KW converted to euros</t>
    </r>
  </si>
  <si>
    <t>ETM Library URL</t>
  </si>
  <si>
    <t>http://refman.et-model.com/publications/1924</t>
  </si>
  <si>
    <t>http://refman.et-model.com/publications/1925</t>
  </si>
  <si>
    <t>http://refman.et-model.com/publications/1926</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</si>
  <si>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</si>
  <si>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</si>
  <si>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energy_power_hydro_river.ad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</si>
</sst>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000000"/>
    <numFmt numFmtId="167" formatCode="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49">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54">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49" fontId="21" fillId="2"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xf numFmtId="0" fontId="20" fillId="2" borderId="0" xfId="0" applyFont="1" applyFill="1" applyAlignment="1">
      <alignment vertical="center"/>
    </xf>
    <xf numFmtId="1" fontId="20" fillId="2" borderId="0" xfId="0" applyNumberFormat="1" applyFont="1" applyFill="1" applyAlignment="1">
      <alignment vertical="center"/>
    </xf>
    <xf numFmtId="1" fontId="20" fillId="2" borderId="0" xfId="0" applyNumberFormat="1" applyFont="1" applyFill="1" applyAlignment="1">
      <alignment horizontal="right" vertical="center"/>
    </xf>
    <xf numFmtId="2" fontId="20" fillId="2" borderId="0" xfId="0" applyNumberFormat="1" applyFont="1" applyFill="1" applyAlignment="1">
      <alignment horizontal="right" vertical="center"/>
    </xf>
    <xf numFmtId="0" fontId="20" fillId="0" borderId="0" xfId="0" applyFont="1" applyAlignment="1">
      <alignment horizontal="left" vertical="center"/>
    </xf>
    <xf numFmtId="0" fontId="20" fillId="2" borderId="0" xfId="0" applyFont="1" applyFill="1"/>
    <xf numFmtId="0" fontId="20" fillId="2" borderId="5" xfId="0" applyFont="1" applyFill="1" applyBorder="1"/>
    <xf numFmtId="0" fontId="20" fillId="2" borderId="9" xfId="0" applyFont="1" applyFill="1" applyBorder="1"/>
    <xf numFmtId="49" fontId="20" fillId="2" borderId="0" xfId="0" applyNumberFormat="1" applyFont="1" applyFill="1"/>
    <xf numFmtId="49" fontId="20" fillId="2" borderId="9" xfId="0" applyNumberFormat="1" applyFont="1" applyFill="1" applyBorder="1"/>
    <xf numFmtId="0" fontId="20" fillId="2" borderId="4" xfId="0" applyFont="1" applyFill="1" applyBorder="1"/>
    <xf numFmtId="0" fontId="22" fillId="0" borderId="0" xfId="0" applyFont="1"/>
    <xf numFmtId="0" fontId="17" fillId="2" borderId="0" xfId="0" applyFont="1" applyFill="1"/>
    <xf numFmtId="0" fontId="21" fillId="0" borderId="0" xfId="0" applyFont="1"/>
    <xf numFmtId="0" fontId="20" fillId="2" borderId="6" xfId="0" applyFont="1" applyFill="1" applyBorder="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xf numFmtId="0" fontId="17" fillId="2" borderId="7" xfId="0" applyFont="1" applyFill="1" applyBorder="1"/>
    <xf numFmtId="0" fontId="20" fillId="2" borderId="19" xfId="0" applyFont="1" applyFill="1" applyBorder="1"/>
    <xf numFmtId="0" fontId="20" fillId="0" borderId="0" xfId="0" applyFont="1"/>
    <xf numFmtId="0" fontId="22" fillId="3" borderId="0" xfId="0" applyFont="1" applyFill="1"/>
    <xf numFmtId="0" fontId="20" fillId="2" borderId="0" xfId="0" applyFont="1" applyFill="1" applyAlignment="1">
      <alignment horizontal="left" vertical="center"/>
    </xf>
    <xf numFmtId="0" fontId="16" fillId="2" borderId="18"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0" borderId="0" xfId="0" applyFont="1"/>
    <xf numFmtId="0" fontId="16" fillId="2" borderId="6" xfId="0" applyFont="1" applyFill="1" applyBorder="1"/>
    <xf numFmtId="164" fontId="16" fillId="2" borderId="18" xfId="0" applyNumberFormat="1"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165" fontId="16" fillId="2" borderId="18" xfId="0" applyNumberFormat="1" applyFont="1" applyFill="1" applyBorder="1"/>
    <xf numFmtId="0" fontId="0" fillId="2" borderId="0" xfId="0" applyFill="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Alignment="1">
      <alignment horizontal="left" vertical="center"/>
    </xf>
    <xf numFmtId="1" fontId="15" fillId="2" borderId="0" xfId="0" applyNumberFormat="1" applyFont="1" applyFill="1" applyAlignment="1">
      <alignment vertical="center"/>
    </xf>
    <xf numFmtId="0" fontId="15" fillId="0" borderId="0" xfId="0" applyFont="1"/>
    <xf numFmtId="0" fontId="15" fillId="0" borderId="0" xfId="0" applyFont="1" applyAlignment="1">
      <alignment horizontal="left" vertical="center"/>
    </xf>
    <xf numFmtId="165" fontId="15" fillId="0" borderId="0" xfId="0" applyNumberFormat="1" applyFont="1" applyAlignment="1">
      <alignment vertical="center"/>
    </xf>
    <xf numFmtId="1" fontId="15" fillId="2" borderId="18" xfId="0" applyNumberFormat="1" applyFont="1" applyFill="1" applyBorder="1" applyAlignment="1">
      <alignment vertical="center"/>
    </xf>
    <xf numFmtId="165" fontId="15" fillId="2" borderId="0" xfId="0" applyNumberFormat="1" applyFont="1" applyFill="1" applyAlignment="1">
      <alignment vertical="center"/>
    </xf>
    <xf numFmtId="2" fontId="15" fillId="2" borderId="0" xfId="0" applyNumberFormat="1" applyFont="1" applyFill="1" applyAlignment="1">
      <alignment horizontal="right" vertical="center"/>
    </xf>
    <xf numFmtId="2" fontId="15" fillId="2" borderId="18" xfId="0" applyNumberFormat="1" applyFont="1" applyFill="1" applyBorder="1" applyAlignment="1">
      <alignment horizontal="right" vertical="center"/>
    </xf>
    <xf numFmtId="10" fontId="15" fillId="2" borderId="0" xfId="0" applyNumberFormat="1" applyFont="1" applyFill="1" applyAlignment="1">
      <alignment horizontal="left" vertical="center" indent="2"/>
    </xf>
    <xf numFmtId="0" fontId="15" fillId="0" borderId="0" xfId="0" applyFont="1" applyAlignment="1">
      <alignment horizontal="left" vertical="center" indent="2"/>
    </xf>
    <xf numFmtId="1" fontId="15" fillId="2" borderId="18" xfId="0" applyNumberFormat="1" applyFont="1" applyFill="1" applyBorder="1" applyAlignment="1">
      <alignment horizontal="right" vertical="center"/>
    </xf>
    <xf numFmtId="3" fontId="15" fillId="0" borderId="0" xfId="0" applyNumberFormat="1" applyFont="1" applyAlignment="1">
      <alignment horizontal="left" vertical="center" indent="2"/>
    </xf>
    <xf numFmtId="3" fontId="15" fillId="0" borderId="0" xfId="0" applyNumberFormat="1" applyFont="1" applyAlignment="1">
      <alignment horizontal="left" vertical="center" indent="3"/>
    </xf>
    <xf numFmtId="2" fontId="15" fillId="2" borderId="0" xfId="0" applyNumberFormat="1" applyFont="1" applyFill="1"/>
    <xf numFmtId="3" fontId="15" fillId="0" borderId="11" xfId="0" applyNumberFormat="1" applyFont="1" applyBorder="1" applyAlignment="1">
      <alignment horizontal="left" vertical="center" indent="3"/>
    </xf>
    <xf numFmtId="0" fontId="14" fillId="0" borderId="0" xfId="0" applyFont="1"/>
    <xf numFmtId="1" fontId="15" fillId="2" borderId="0" xfId="0" applyNumberFormat="1" applyFont="1" applyFill="1" applyAlignment="1">
      <alignment horizontal="right" vertical="center"/>
    </xf>
    <xf numFmtId="0" fontId="13" fillId="2" borderId="0" xfId="0" applyFont="1" applyFill="1"/>
    <xf numFmtId="49" fontId="13" fillId="2" borderId="0" xfId="0" applyNumberFormat="1" applyFont="1" applyFill="1"/>
    <xf numFmtId="0" fontId="13" fillId="2" borderId="3" xfId="0" applyFont="1" applyFill="1" applyBorder="1"/>
    <xf numFmtId="0" fontId="13" fillId="2" borderId="4" xfId="0" applyFont="1" applyFill="1" applyBorder="1"/>
    <xf numFmtId="49" fontId="13" fillId="2" borderId="4" xfId="0" applyNumberFormat="1" applyFont="1" applyFill="1" applyBorder="1"/>
    <xf numFmtId="0" fontId="13" fillId="2" borderId="6" xfId="0" applyFont="1" applyFill="1" applyBorder="1"/>
    <xf numFmtId="0" fontId="13" fillId="2" borderId="16" xfId="0" applyFont="1" applyFill="1" applyBorder="1"/>
    <xf numFmtId="0" fontId="13" fillId="0" borderId="0" xfId="0" applyFont="1" applyAlignment="1">
      <alignment vertical="top"/>
    </xf>
    <xf numFmtId="0" fontId="13" fillId="2" borderId="0" xfId="0" applyFont="1" applyFill="1" applyAlignment="1">
      <alignment vertical="top"/>
    </xf>
    <xf numFmtId="0" fontId="13" fillId="2" borderId="18" xfId="0" applyFont="1" applyFill="1" applyBorder="1"/>
    <xf numFmtId="0" fontId="12" fillId="2" borderId="0" xfId="0" applyFont="1" applyFill="1"/>
    <xf numFmtId="165" fontId="11" fillId="0" borderId="0" xfId="0" applyNumberFormat="1" applyFont="1" applyAlignment="1">
      <alignment vertical="center"/>
    </xf>
    <xf numFmtId="0" fontId="20" fillId="2" borderId="17" xfId="0" applyFont="1" applyFill="1" applyBorder="1"/>
    <xf numFmtId="0" fontId="10" fillId="2" borderId="2" xfId="0" applyFont="1" applyFill="1" applyBorder="1"/>
    <xf numFmtId="0" fontId="20" fillId="2" borderId="7" xfId="0" applyFont="1" applyFill="1" applyBorder="1"/>
    <xf numFmtId="0" fontId="10" fillId="2" borderId="0" xfId="0" applyFont="1" applyFill="1"/>
    <xf numFmtId="0" fontId="27" fillId="2" borderId="0" xfId="0" applyFont="1" applyFill="1"/>
    <xf numFmtId="0" fontId="10" fillId="2" borderId="18" xfId="0" applyFont="1" applyFill="1" applyBorder="1"/>
    <xf numFmtId="0" fontId="10" fillId="4" borderId="0" xfId="0" applyFont="1" applyFill="1"/>
    <xf numFmtId="0" fontId="10" fillId="5" borderId="0" xfId="0" applyFont="1" applyFill="1"/>
    <xf numFmtId="0" fontId="10" fillId="6" borderId="0" xfId="0" applyFont="1" applyFill="1"/>
    <xf numFmtId="0" fontId="10" fillId="7" borderId="0" xfId="0" applyFont="1" applyFill="1"/>
    <xf numFmtId="0" fontId="10" fillId="2" borderId="7" xfId="0" applyFont="1" applyFill="1" applyBorder="1"/>
    <xf numFmtId="0" fontId="10" fillId="8" borderId="0" xfId="0" applyFont="1" applyFill="1"/>
    <xf numFmtId="0" fontId="10" fillId="9" borderId="0" xfId="0" applyFont="1" applyFill="1"/>
    <xf numFmtId="0" fontId="10" fillId="10" borderId="0" xfId="0" applyFont="1" applyFill="1"/>
    <xf numFmtId="0" fontId="10" fillId="11" borderId="0" xfId="0" applyFont="1" applyFill="1"/>
    <xf numFmtId="0" fontId="20" fillId="2" borderId="9" xfId="0" applyFont="1" applyFill="1" applyBorder="1" applyAlignment="1">
      <alignment vertical="center"/>
    </xf>
    <xf numFmtId="1" fontId="20" fillId="2" borderId="2" xfId="0" applyNumberFormat="1" applyFont="1" applyFill="1" applyBorder="1" applyAlignment="1">
      <alignment vertical="center"/>
    </xf>
    <xf numFmtId="165" fontId="10" fillId="0" borderId="0" xfId="0" applyNumberFormat="1" applyFont="1" applyAlignment="1">
      <alignment vertical="center"/>
    </xf>
    <xf numFmtId="165" fontId="10" fillId="2" borderId="0" xfId="0" applyNumberFormat="1" applyFont="1" applyFill="1" applyAlignment="1">
      <alignment vertical="center"/>
    </xf>
    <xf numFmtId="165" fontId="11" fillId="2" borderId="0" xfId="0" applyNumberFormat="1" applyFont="1" applyFill="1" applyAlignment="1">
      <alignment vertical="center"/>
    </xf>
    <xf numFmtId="0" fontId="16" fillId="2" borderId="5" xfId="0" applyFont="1" applyFill="1" applyBorder="1"/>
    <xf numFmtId="2" fontId="16" fillId="2" borderId="18" xfId="0" applyNumberFormat="1" applyFont="1" applyFill="1" applyBorder="1"/>
    <xf numFmtId="164" fontId="25" fillId="2" borderId="20" xfId="0" applyNumberFormat="1" applyFont="1" applyFill="1" applyBorder="1"/>
    <xf numFmtId="0" fontId="21" fillId="2" borderId="0" xfId="0" applyFont="1" applyFill="1"/>
    <xf numFmtId="166" fontId="16" fillId="2" borderId="0" xfId="0" applyNumberFormat="1" applyFont="1" applyFill="1"/>
    <xf numFmtId="164" fontId="16" fillId="2" borderId="0" xfId="0" applyNumberFormat="1" applyFont="1" applyFill="1"/>
    <xf numFmtId="0" fontId="20" fillId="2" borderId="16" xfId="0" applyFont="1" applyFill="1" applyBorder="1"/>
    <xf numFmtId="0" fontId="22" fillId="2" borderId="9" xfId="0" applyFont="1" applyFill="1" applyBorder="1"/>
    <xf numFmtId="0" fontId="9" fillId="2" borderId="0" xfId="0" applyFont="1" applyFill="1"/>
    <xf numFmtId="0" fontId="9" fillId="2" borderId="6" xfId="0" applyFont="1" applyFill="1" applyBorder="1"/>
    <xf numFmtId="0" fontId="9" fillId="0" borderId="0" xfId="0" applyFont="1" applyAlignment="1">
      <alignment horizontal="left" vertical="center" indent="2"/>
    </xf>
    <xf numFmtId="0" fontId="9" fillId="2" borderId="0" xfId="0" applyFont="1" applyFill="1" applyAlignment="1">
      <alignment horizontal="left" vertical="center"/>
    </xf>
    <xf numFmtId="1" fontId="9" fillId="2" borderId="0" xfId="0" applyNumberFormat="1" applyFont="1" applyFill="1" applyAlignment="1">
      <alignment horizontal="right" vertical="center"/>
    </xf>
    <xf numFmtId="0" fontId="9" fillId="0" borderId="0" xfId="0" applyFont="1"/>
    <xf numFmtId="1" fontId="9" fillId="2" borderId="18" xfId="0" applyNumberFormat="1" applyFont="1" applyFill="1" applyBorder="1" applyAlignment="1">
      <alignment horizontal="right" vertical="center"/>
    </xf>
    <xf numFmtId="0" fontId="8" fillId="0" borderId="0" xfId="0" applyFont="1" applyAlignment="1">
      <alignment vertical="top"/>
    </xf>
    <xf numFmtId="0" fontId="8" fillId="2" borderId="0" xfId="0" applyFont="1" applyFill="1"/>
    <xf numFmtId="165" fontId="8" fillId="0" borderId="0" xfId="0" applyNumberFormat="1" applyFont="1" applyAlignment="1">
      <alignment vertical="center"/>
    </xf>
    <xf numFmtId="0" fontId="15" fillId="2" borderId="18" xfId="0" applyFont="1" applyFill="1" applyBorder="1"/>
    <xf numFmtId="0" fontId="8" fillId="2" borderId="6" xfId="0" applyFont="1" applyFill="1" applyBorder="1"/>
    <xf numFmtId="0" fontId="8" fillId="0" borderId="0" xfId="0" applyFont="1" applyAlignment="1">
      <alignment horizontal="left" vertical="center"/>
    </xf>
    <xf numFmtId="0" fontId="8" fillId="2" borderId="0" xfId="0" applyFont="1" applyFill="1" applyAlignment="1">
      <alignment horizontal="left" vertical="center"/>
    </xf>
    <xf numFmtId="2" fontId="8" fillId="2" borderId="18" xfId="0" applyNumberFormat="1" applyFont="1" applyFill="1" applyBorder="1" applyAlignment="1">
      <alignment horizontal="right" vertical="center"/>
    </xf>
    <xf numFmtId="2" fontId="8" fillId="2" borderId="0" xfId="0" applyNumberFormat="1" applyFont="1" applyFill="1" applyAlignment="1">
      <alignment horizontal="right" vertical="center"/>
    </xf>
    <xf numFmtId="0" fontId="7" fillId="0" borderId="0" xfId="0" applyFont="1" applyAlignment="1">
      <alignment horizontal="left" vertical="center" indent="2"/>
    </xf>
    <xf numFmtId="0" fontId="20" fillId="2" borderId="2" xfId="0" applyFont="1" applyFill="1" applyBorder="1" applyAlignment="1">
      <alignment vertical="center"/>
    </xf>
    <xf numFmtId="0" fontId="7" fillId="0" borderId="0" xfId="0" applyFont="1"/>
    <xf numFmtId="0" fontId="7" fillId="0" borderId="0" xfId="0" applyFont="1" applyAlignment="1">
      <alignment vertical="top"/>
    </xf>
    <xf numFmtId="0" fontId="7" fillId="2" borderId="0" xfId="0" applyFont="1" applyFill="1"/>
    <xf numFmtId="0" fontId="7" fillId="2" borderId="18" xfId="0" applyFont="1" applyFill="1" applyBorder="1"/>
    <xf numFmtId="0" fontId="6" fillId="0" borderId="0" xfId="0" applyFont="1"/>
    <xf numFmtId="0" fontId="5" fillId="2" borderId="0" xfId="0" applyFont="1" applyFill="1"/>
    <xf numFmtId="0" fontId="4" fillId="2" borderId="0" xfId="0" applyFont="1" applyFill="1"/>
    <xf numFmtId="0" fontId="20" fillId="2" borderId="9" xfId="0" applyFont="1" applyFill="1" applyBorder="1" applyAlignment="1">
      <alignment horizontal="center"/>
    </xf>
    <xf numFmtId="0" fontId="4" fillId="0" borderId="0" xfId="0" applyFont="1"/>
    <xf numFmtId="0" fontId="4" fillId="2" borderId="18" xfId="0" applyFont="1" applyFill="1" applyBorder="1"/>
    <xf numFmtId="1" fontId="9" fillId="2" borderId="18" xfId="0" applyNumberFormat="1" applyFont="1" applyFill="1" applyBorder="1"/>
    <xf numFmtId="0" fontId="5" fillId="2" borderId="6" xfId="0" applyFont="1" applyFill="1" applyBorder="1"/>
    <xf numFmtId="167" fontId="4" fillId="2" borderId="0" xfId="0" applyNumberFormat="1" applyFont="1" applyFill="1"/>
    <xf numFmtId="10" fontId="5" fillId="2" borderId="0" xfId="0" applyNumberFormat="1" applyFont="1" applyFill="1"/>
    <xf numFmtId="1" fontId="5" fillId="2" borderId="0" xfId="0" applyNumberFormat="1" applyFont="1" applyFill="1"/>
    <xf numFmtId="0" fontId="20" fillId="2" borderId="21" xfId="0" applyFont="1" applyFill="1" applyBorder="1"/>
    <xf numFmtId="0" fontId="20" fillId="2" borderId="22" xfId="0" applyFont="1" applyFill="1" applyBorder="1"/>
    <xf numFmtId="0" fontId="3" fillId="2" borderId="0" xfId="0" applyFont="1" applyFill="1"/>
    <xf numFmtId="0" fontId="2" fillId="2" borderId="0" xfId="0" applyFont="1" applyFill="1"/>
    <xf numFmtId="0" fontId="26" fillId="12" borderId="18" xfId="0" applyFont="1" applyFill="1" applyBorder="1"/>
    <xf numFmtId="0" fontId="26" fillId="12" borderId="17" xfId="0" applyFont="1" applyFill="1" applyBorder="1" applyAlignment="1">
      <alignment horizontal="left" vertical="top" wrapText="1"/>
    </xf>
    <xf numFmtId="0" fontId="26" fillId="12" borderId="2" xfId="0" applyFont="1" applyFill="1" applyBorder="1" applyAlignment="1">
      <alignment horizontal="left" vertical="top" wrapText="1"/>
    </xf>
    <xf numFmtId="0" fontId="26" fillId="12" borderId="13" xfId="0" applyFont="1" applyFill="1" applyBorder="1" applyAlignment="1">
      <alignment horizontal="left" vertical="top" wrapText="1"/>
    </xf>
    <xf numFmtId="0" fontId="26" fillId="12" borderId="7" xfId="0" applyFont="1" applyFill="1" applyBorder="1" applyAlignment="1">
      <alignment horizontal="left" vertical="top" wrapText="1"/>
    </xf>
    <xf numFmtId="0" fontId="26" fillId="12" borderId="0" xfId="0" applyFont="1" applyFill="1" applyAlignment="1">
      <alignment horizontal="left" vertical="top" wrapText="1"/>
    </xf>
    <xf numFmtId="0" fontId="26" fillId="12" borderId="8" xfId="0" applyFont="1" applyFill="1" applyBorder="1" applyAlignment="1">
      <alignment horizontal="left" vertical="top" wrapText="1"/>
    </xf>
    <xf numFmtId="0" fontId="26" fillId="12" borderId="1" xfId="0" applyFont="1" applyFill="1" applyBorder="1" applyAlignment="1">
      <alignment horizontal="left" vertical="top" wrapText="1"/>
    </xf>
    <xf numFmtId="0" fontId="26" fillId="12" borderId="9" xfId="0" applyFont="1" applyFill="1" applyBorder="1" applyAlignment="1">
      <alignment horizontal="left" vertical="top" wrapText="1"/>
    </xf>
    <xf numFmtId="0" fontId="26" fillId="12" borderId="14" xfId="0" applyFont="1" applyFill="1" applyBorder="1" applyAlignment="1">
      <alignment horizontal="left" vertical="top" wrapText="1"/>
    </xf>
  </cellXfs>
  <cellStyles count="2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127000</xdr:colOff>
      <xdr:row>24</xdr:row>
      <xdr:rowOff>23146</xdr:rowOff>
    </xdr:from>
    <xdr:to>
      <xdr:col>11</xdr:col>
      <xdr:colOff>812800</xdr:colOff>
      <xdr:row>46</xdr:row>
      <xdr:rowOff>88899</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3771900" y="4595146"/>
          <a:ext cx="8242300" cy="4256753"/>
        </a:xfrm>
        <a:prstGeom prst="rect">
          <a:avLst/>
        </a:prstGeom>
      </xdr:spPr>
    </xdr:pic>
    <xdr:clientData/>
  </xdr:twoCellAnchor>
  <xdr:twoCellAnchor editAs="oneCell">
    <xdr:from>
      <xdr:col>4</xdr:col>
      <xdr:colOff>688384</xdr:colOff>
      <xdr:row>47</xdr:row>
      <xdr:rowOff>76200</xdr:rowOff>
    </xdr:from>
    <xdr:to>
      <xdr:col>10</xdr:col>
      <xdr:colOff>952500</xdr:colOff>
      <xdr:row>78</xdr:row>
      <xdr:rowOff>152400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3952284" y="9029700"/>
          <a:ext cx="6741116" cy="5981700"/>
        </a:xfrm>
        <a:prstGeom prst="rect">
          <a:avLst/>
        </a:prstGeom>
      </xdr:spPr>
    </xdr:pic>
    <xdr:clientData/>
  </xdr:twoCellAnchor>
  <xdr:twoCellAnchor editAs="oneCell">
    <xdr:from>
      <xdr:col>4</xdr:col>
      <xdr:colOff>406400</xdr:colOff>
      <xdr:row>78</xdr:row>
      <xdr:rowOff>155766</xdr:rowOff>
    </xdr:from>
    <xdr:to>
      <xdr:col>10</xdr:col>
      <xdr:colOff>685800</xdr:colOff>
      <xdr:row>87</xdr:row>
      <xdr:rowOff>88899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3670300" y="15014766"/>
          <a:ext cx="6756400" cy="1647633"/>
        </a:xfrm>
        <a:prstGeom prst="rect">
          <a:avLst/>
        </a:prstGeom>
      </xdr:spPr>
    </xdr:pic>
    <xdr:clientData/>
  </xdr:twoCellAnchor>
  <xdr:twoCellAnchor editAs="oneCell">
    <xdr:from>
      <xdr:col>4</xdr:col>
      <xdr:colOff>774700</xdr:colOff>
      <xdr:row>90</xdr:row>
      <xdr:rowOff>127000</xdr:rowOff>
    </xdr:from>
    <xdr:to>
      <xdr:col>12</xdr:col>
      <xdr:colOff>406400</xdr:colOff>
      <xdr:row>125</xdr:row>
      <xdr:rowOff>12700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4038600" y="17272000"/>
          <a:ext cx="8267700" cy="6553200"/>
        </a:xfrm>
        <a:prstGeom prst="rect">
          <a:avLst/>
        </a:prstGeom>
      </xdr:spPr>
    </xdr:pic>
    <xdr:clientData/>
  </xdr:twoCellAnchor>
  <xdr:twoCellAnchor editAs="oneCell">
    <xdr:from>
      <xdr:col>5</xdr:col>
      <xdr:colOff>139700</xdr:colOff>
      <xdr:row>2</xdr:row>
      <xdr:rowOff>76200</xdr:rowOff>
    </xdr:from>
    <xdr:to>
      <xdr:col>9</xdr:col>
      <xdr:colOff>76200</xdr:colOff>
      <xdr:row>20</xdr:row>
      <xdr:rowOff>152400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5"/>
        <a:stretch>
          <a:fillRect/>
        </a:stretch>
      </xdr:blipFill>
      <xdr:spPr>
        <a:xfrm>
          <a:off x="4483100" y="457200"/>
          <a:ext cx="4254500" cy="3505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abSelected="1" workbookViewId="0">
      <selection activeCell="C5" sqref="C5"/>
    </sheetView>
  </sheetViews>
  <sheetFormatPr baseColWidth="10" defaultColWidth="10.7109375" defaultRowHeight="16"/>
  <cols>
    <col min="1" max="1" width="3.42578125" style="28" customWidth="1"/>
    <col min="2" max="2" width="10.85546875" style="21" customWidth="1"/>
    <col min="3" max="3" width="38.42578125" style="21" customWidth="1"/>
    <col min="4" max="16384" width="10.7109375" style="21"/>
  </cols>
  <sheetData>
    <row r="1" spans="1:3" s="26" customFormat="1">
      <c r="A1" s="24"/>
      <c r="B1" s="25"/>
      <c r="C1" s="25"/>
    </row>
    <row r="2" spans="1:3" ht="21">
      <c r="A2" s="1"/>
      <c r="B2" s="27" t="s">
        <v>16</v>
      </c>
      <c r="C2" s="27"/>
    </row>
    <row r="3" spans="1:3">
      <c r="A3" s="1"/>
      <c r="B3" s="8"/>
      <c r="C3" s="8"/>
    </row>
    <row r="4" spans="1:3">
      <c r="A4" s="1"/>
      <c r="B4" s="2" t="s">
        <v>17</v>
      </c>
      <c r="C4" s="3" t="s">
        <v>139</v>
      </c>
    </row>
    <row r="5" spans="1:3">
      <c r="A5" s="1"/>
      <c r="B5" s="4" t="s">
        <v>68</v>
      </c>
      <c r="C5" s="5" t="s">
        <v>69</v>
      </c>
    </row>
    <row r="6" spans="1:3">
      <c r="A6" s="1"/>
      <c r="B6" s="6" t="s">
        <v>19</v>
      </c>
      <c r="C6" s="7" t="s">
        <v>20</v>
      </c>
    </row>
    <row r="7" spans="1:3">
      <c r="A7" s="1"/>
      <c r="B7" s="8"/>
      <c r="C7" s="8"/>
    </row>
    <row r="8" spans="1:3">
      <c r="A8" s="1"/>
      <c r="B8" s="8"/>
      <c r="C8" s="8"/>
    </row>
    <row r="9" spans="1:3">
      <c r="A9" s="1"/>
      <c r="B9" s="79" t="s">
        <v>70</v>
      </c>
      <c r="C9" s="80"/>
    </row>
    <row r="10" spans="1:3">
      <c r="A10" s="1"/>
      <c r="B10" s="81"/>
      <c r="C10" s="82"/>
    </row>
    <row r="11" spans="1:3">
      <c r="A11" s="1"/>
      <c r="B11" s="81" t="s">
        <v>71</v>
      </c>
      <c r="C11" s="83" t="s">
        <v>72</v>
      </c>
    </row>
    <row r="12" spans="1:3" ht="17" thickBot="1">
      <c r="A12" s="1"/>
      <c r="B12" s="81"/>
      <c r="C12" s="14" t="s">
        <v>73</v>
      </c>
    </row>
    <row r="13" spans="1:3" ht="17" thickBot="1">
      <c r="A13" s="1"/>
      <c r="B13" s="81"/>
      <c r="C13" s="84" t="s">
        <v>74</v>
      </c>
    </row>
    <row r="14" spans="1:3">
      <c r="A14" s="1"/>
      <c r="B14" s="81"/>
      <c r="C14" s="82" t="s">
        <v>75</v>
      </c>
    </row>
    <row r="15" spans="1:3">
      <c r="A15" s="1"/>
      <c r="B15" s="81"/>
      <c r="C15" s="82"/>
    </row>
    <row r="16" spans="1:3">
      <c r="A16" s="1"/>
      <c r="B16" s="81" t="s">
        <v>76</v>
      </c>
      <c r="C16" s="85" t="s">
        <v>77</v>
      </c>
    </row>
    <row r="17" spans="1:3">
      <c r="A17" s="1"/>
      <c r="B17" s="81"/>
      <c r="C17" s="86" t="s">
        <v>78</v>
      </c>
    </row>
    <row r="18" spans="1:3">
      <c r="A18" s="1"/>
      <c r="B18" s="81"/>
      <c r="C18" s="87" t="s">
        <v>79</v>
      </c>
    </row>
    <row r="19" spans="1:3">
      <c r="A19" s="1"/>
      <c r="B19" s="81"/>
      <c r="C19" s="88" t="s">
        <v>80</v>
      </c>
    </row>
    <row r="20" spans="1:3">
      <c r="A20" s="1"/>
      <c r="B20" s="89"/>
      <c r="C20" s="90" t="s">
        <v>81</v>
      </c>
    </row>
    <row r="21" spans="1:3">
      <c r="A21" s="1"/>
      <c r="B21" s="89"/>
      <c r="C21" s="91" t="s">
        <v>82</v>
      </c>
    </row>
    <row r="22" spans="1:3">
      <c r="A22" s="1"/>
      <c r="B22" s="89"/>
      <c r="C22" s="92" t="s">
        <v>83</v>
      </c>
    </row>
    <row r="23" spans="1:3">
      <c r="B23" s="89"/>
      <c r="C23" s="93" t="s">
        <v>84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7"/>
  <sheetViews>
    <sheetView workbookViewId="0">
      <selection activeCell="I29" sqref="I29"/>
    </sheetView>
  </sheetViews>
  <sheetFormatPr baseColWidth="10" defaultColWidth="10.7109375" defaultRowHeight="16"/>
  <cols>
    <col min="1" max="1" width="3.42578125" style="34" customWidth="1"/>
    <col min="2" max="2" width="3.28515625" style="34" customWidth="1"/>
    <col min="3" max="3" width="46.85546875" style="34" customWidth="1"/>
    <col min="4" max="4" width="12.42578125" style="34" customWidth="1"/>
    <col min="5" max="5" width="17.42578125" style="34" customWidth="1"/>
    <col min="6" max="6" width="4.42578125" style="34" customWidth="1"/>
    <col min="7" max="7" width="43.28515625" style="34" customWidth="1"/>
    <col min="8" max="8" width="5.140625" style="34" customWidth="1"/>
    <col min="9" max="9" width="42.42578125" style="34" customWidth="1"/>
    <col min="10" max="10" width="5.42578125" style="34" customWidth="1"/>
    <col min="11" max="16384" width="10.7109375" style="34"/>
  </cols>
  <sheetData>
    <row r="2" spans="2:10">
      <c r="B2" s="145" t="s">
        <v>137</v>
      </c>
      <c r="C2" s="146"/>
      <c r="D2" s="146"/>
      <c r="E2" s="147"/>
    </row>
    <row r="3" spans="2:10">
      <c r="B3" s="148"/>
      <c r="C3" s="149"/>
      <c r="D3" s="149"/>
      <c r="E3" s="150"/>
    </row>
    <row r="4" spans="2:10">
      <c r="B4" s="148"/>
      <c r="C4" s="149"/>
      <c r="D4" s="149"/>
      <c r="E4" s="150"/>
    </row>
    <row r="5" spans="2:10">
      <c r="B5" s="151"/>
      <c r="C5" s="152"/>
      <c r="D5" s="152"/>
      <c r="E5" s="153"/>
    </row>
    <row r="6" spans="2:10" ht="17" thickBot="1"/>
    <row r="7" spans="2:10">
      <c r="B7" s="35"/>
      <c r="C7" s="19"/>
      <c r="D7" s="19"/>
      <c r="E7" s="19"/>
      <c r="F7" s="19"/>
      <c r="G7" s="19"/>
      <c r="H7" s="19"/>
      <c r="I7" s="19"/>
      <c r="J7" s="36"/>
    </row>
    <row r="8" spans="2:10" s="14" customFormat="1">
      <c r="B8" s="105"/>
      <c r="C8" s="16" t="s">
        <v>34</v>
      </c>
      <c r="D8" s="106" t="s">
        <v>13</v>
      </c>
      <c r="E8" s="16" t="s">
        <v>6</v>
      </c>
      <c r="F8" s="16"/>
      <c r="G8" s="16" t="s">
        <v>12</v>
      </c>
      <c r="H8" s="16"/>
      <c r="I8" s="16" t="s">
        <v>0</v>
      </c>
      <c r="J8" s="29"/>
    </row>
    <row r="9" spans="2:10" s="14" customFormat="1">
      <c r="B9" s="23"/>
      <c r="D9" s="31"/>
      <c r="J9" s="15"/>
    </row>
    <row r="10" spans="2:10" s="14" customFormat="1" ht="17" thickBot="1">
      <c r="B10" s="23"/>
      <c r="C10" s="14" t="s">
        <v>89</v>
      </c>
      <c r="D10" s="31"/>
      <c r="J10" s="15"/>
    </row>
    <row r="11" spans="2:10" s="14" customFormat="1" ht="17" thickBot="1">
      <c r="B11" s="23"/>
      <c r="C11" s="37" t="s">
        <v>35</v>
      </c>
      <c r="D11" s="20" t="s">
        <v>4</v>
      </c>
      <c r="E11" s="33">
        <v>0.98</v>
      </c>
      <c r="F11" s="37"/>
      <c r="G11" s="37"/>
      <c r="H11" s="30"/>
      <c r="I11" s="33" t="s">
        <v>58</v>
      </c>
      <c r="J11" s="15"/>
    </row>
    <row r="12" spans="2:10" ht="17" thickBot="1">
      <c r="B12" s="38"/>
      <c r="C12" s="37" t="s">
        <v>37</v>
      </c>
      <c r="D12" s="22" t="s">
        <v>4</v>
      </c>
      <c r="E12" s="33">
        <v>0.98</v>
      </c>
      <c r="F12" s="37"/>
      <c r="G12" s="37"/>
      <c r="H12" s="37"/>
      <c r="I12" s="33" t="s">
        <v>58</v>
      </c>
      <c r="J12" s="99"/>
    </row>
    <row r="13" spans="2:10" ht="17" thickBot="1">
      <c r="B13" s="38"/>
      <c r="C13" s="37" t="s">
        <v>38</v>
      </c>
      <c r="D13" s="22" t="s">
        <v>4</v>
      </c>
      <c r="E13" s="43">
        <v>0.98499999999999999</v>
      </c>
      <c r="F13" s="37"/>
      <c r="G13" s="37"/>
      <c r="H13" s="37"/>
      <c r="I13" s="33" t="s">
        <v>58</v>
      </c>
      <c r="J13" s="99"/>
    </row>
    <row r="14" spans="2:10" ht="17" thickBot="1">
      <c r="B14" s="38"/>
      <c r="C14" s="37" t="s">
        <v>40</v>
      </c>
      <c r="D14" s="22" t="s">
        <v>4</v>
      </c>
      <c r="E14" s="39">
        <v>0</v>
      </c>
      <c r="F14" s="37"/>
      <c r="G14" s="37"/>
      <c r="H14" s="37"/>
      <c r="I14" s="33" t="s">
        <v>58</v>
      </c>
      <c r="J14" s="99"/>
    </row>
    <row r="15" spans="2:10" ht="17" thickBot="1">
      <c r="B15" s="38"/>
      <c r="C15" s="37" t="s">
        <v>9</v>
      </c>
      <c r="D15" s="22" t="s">
        <v>4</v>
      </c>
      <c r="E15" s="39">
        <v>0</v>
      </c>
      <c r="F15" s="37"/>
      <c r="G15" s="37"/>
      <c r="H15" s="37"/>
      <c r="I15" s="33" t="s">
        <v>58</v>
      </c>
      <c r="J15" s="99"/>
    </row>
    <row r="16" spans="2:10" ht="17" thickBot="1">
      <c r="B16" s="38"/>
      <c r="C16" s="37" t="s">
        <v>43</v>
      </c>
      <c r="D16" s="22" t="s">
        <v>4</v>
      </c>
      <c r="E16" s="33">
        <v>0.1</v>
      </c>
      <c r="F16" s="37"/>
      <c r="G16" s="37"/>
      <c r="H16" s="37"/>
      <c r="I16" s="33" t="s">
        <v>58</v>
      </c>
      <c r="J16" s="99"/>
    </row>
    <row r="17" spans="2:10" ht="17" thickBot="1">
      <c r="B17" s="38"/>
      <c r="C17" s="37" t="s">
        <v>44</v>
      </c>
      <c r="D17" s="22" t="s">
        <v>4</v>
      </c>
      <c r="E17" s="33">
        <v>0.7</v>
      </c>
      <c r="F17" s="37"/>
      <c r="G17" s="37"/>
      <c r="H17" s="37"/>
      <c r="I17" s="33" t="s">
        <v>58</v>
      </c>
      <c r="J17" s="99"/>
    </row>
    <row r="18" spans="2:10" ht="17" thickBot="1">
      <c r="B18" s="38"/>
      <c r="C18" s="37" t="s">
        <v>45</v>
      </c>
      <c r="D18" s="22" t="s">
        <v>90</v>
      </c>
      <c r="E18" s="39">
        <f>'Research data'!H6</f>
        <v>10</v>
      </c>
      <c r="F18" s="37"/>
      <c r="G18" s="37" t="s">
        <v>29</v>
      </c>
      <c r="H18" s="37"/>
      <c r="I18" s="33" t="s">
        <v>58</v>
      </c>
      <c r="J18" s="99"/>
    </row>
    <row r="19" spans="2:10" ht="17" thickBot="1">
      <c r="B19" s="38"/>
      <c r="C19" s="37" t="s">
        <v>46</v>
      </c>
      <c r="D19" s="22" t="s">
        <v>90</v>
      </c>
      <c r="E19" s="39">
        <v>0</v>
      </c>
      <c r="F19" s="37"/>
      <c r="G19" s="37" t="s">
        <v>59</v>
      </c>
      <c r="H19" s="37"/>
      <c r="I19" s="33" t="s">
        <v>58</v>
      </c>
      <c r="J19" s="99"/>
    </row>
    <row r="20" spans="2:10">
      <c r="B20" s="38"/>
      <c r="D20" s="102"/>
      <c r="E20" s="103"/>
      <c r="J20" s="99"/>
    </row>
    <row r="21" spans="2:10" ht="17" thickBot="1">
      <c r="B21" s="38"/>
      <c r="C21" s="14" t="s">
        <v>91</v>
      </c>
      <c r="D21" s="102"/>
      <c r="E21" s="103"/>
      <c r="J21" s="99"/>
    </row>
    <row r="22" spans="2:10" ht="17" thickBot="1">
      <c r="B22" s="38"/>
      <c r="C22" s="37" t="s">
        <v>47</v>
      </c>
      <c r="D22" s="22" t="s">
        <v>36</v>
      </c>
      <c r="E22" s="39">
        <f>'Research data'!H13</f>
        <v>33410000</v>
      </c>
      <c r="F22" s="37"/>
      <c r="G22" s="37" t="s">
        <v>8</v>
      </c>
      <c r="H22" s="37"/>
      <c r="I22" s="134" t="s">
        <v>23</v>
      </c>
      <c r="J22" s="99"/>
    </row>
    <row r="23" spans="2:10" ht="17" thickBot="1">
      <c r="B23" s="38"/>
      <c r="C23" s="37" t="s">
        <v>48</v>
      </c>
      <c r="D23" s="22" t="s">
        <v>36</v>
      </c>
      <c r="E23" s="39">
        <v>0</v>
      </c>
      <c r="F23" s="37"/>
      <c r="G23" s="37" t="s">
        <v>60</v>
      </c>
      <c r="H23" s="37"/>
      <c r="I23" s="33" t="s">
        <v>58</v>
      </c>
      <c r="J23" s="99"/>
    </row>
    <row r="24" spans="2:10" ht="17" thickBot="1">
      <c r="B24" s="38"/>
      <c r="C24" s="37" t="s">
        <v>11</v>
      </c>
      <c r="D24" s="22" t="s">
        <v>36</v>
      </c>
      <c r="E24" s="39">
        <v>0</v>
      </c>
      <c r="F24" s="37"/>
      <c r="G24" s="37" t="s">
        <v>25</v>
      </c>
      <c r="H24" s="37"/>
      <c r="I24" s="33" t="s">
        <v>58</v>
      </c>
      <c r="J24" s="99"/>
    </row>
    <row r="25" spans="2:10" ht="17" thickBot="1">
      <c r="B25" s="38"/>
      <c r="C25" s="37" t="s">
        <v>49</v>
      </c>
      <c r="D25" s="22" t="s">
        <v>36</v>
      </c>
      <c r="E25" s="39">
        <v>0</v>
      </c>
      <c r="F25" s="37"/>
      <c r="G25" s="37" t="s">
        <v>28</v>
      </c>
      <c r="H25" s="37"/>
      <c r="I25" s="33" t="s">
        <v>58</v>
      </c>
      <c r="J25" s="99"/>
    </row>
    <row r="26" spans="2:10" ht="17" thickBot="1">
      <c r="B26" s="38"/>
      <c r="C26" s="37" t="s">
        <v>50</v>
      </c>
      <c r="D26" s="22" t="s">
        <v>56</v>
      </c>
      <c r="E26" s="101">
        <f>'Research data'!H15</f>
        <v>835250</v>
      </c>
      <c r="F26" s="37"/>
      <c r="G26" s="37" t="s">
        <v>61</v>
      </c>
      <c r="H26" s="37"/>
      <c r="I26" s="134" t="s">
        <v>23</v>
      </c>
      <c r="J26" s="99"/>
    </row>
    <row r="27" spans="2:10" ht="17" thickBot="1">
      <c r="B27" s="38"/>
      <c r="C27" s="37" t="s">
        <v>51</v>
      </c>
      <c r="D27" s="22" t="s">
        <v>57</v>
      </c>
      <c r="E27" s="39">
        <v>0</v>
      </c>
      <c r="F27" s="37"/>
      <c r="G27" s="37" t="s">
        <v>62</v>
      </c>
      <c r="H27" s="37"/>
      <c r="I27" s="33" t="s">
        <v>58</v>
      </c>
      <c r="J27" s="99"/>
    </row>
    <row r="28" spans="2:10" ht="17" thickBot="1">
      <c r="B28" s="38"/>
      <c r="C28" s="37" t="s">
        <v>52</v>
      </c>
      <c r="D28" s="22" t="s">
        <v>57</v>
      </c>
      <c r="E28" s="39">
        <v>0</v>
      </c>
      <c r="F28" s="37"/>
      <c r="G28" s="37" t="s">
        <v>63</v>
      </c>
      <c r="H28" s="37"/>
      <c r="I28" s="33" t="s">
        <v>58</v>
      </c>
      <c r="J28" s="99"/>
    </row>
    <row r="29" spans="2:10" ht="17" thickBot="1">
      <c r="B29" s="38"/>
      <c r="C29" s="37" t="s">
        <v>55</v>
      </c>
      <c r="D29" s="22" t="s">
        <v>2</v>
      </c>
      <c r="E29" s="39">
        <v>0.04</v>
      </c>
      <c r="F29" s="37"/>
      <c r="G29" s="37" t="s">
        <v>24</v>
      </c>
      <c r="H29" s="37"/>
      <c r="I29" s="144" t="s">
        <v>138</v>
      </c>
      <c r="J29" s="99"/>
    </row>
    <row r="30" spans="2:10" ht="17" thickBot="1">
      <c r="B30" s="38"/>
      <c r="C30" s="37" t="s">
        <v>42</v>
      </c>
      <c r="D30" s="22" t="s">
        <v>10</v>
      </c>
      <c r="E30" s="39">
        <v>1</v>
      </c>
      <c r="F30" s="37"/>
      <c r="G30" s="37"/>
      <c r="H30" s="37"/>
      <c r="I30" s="33" t="s">
        <v>58</v>
      </c>
      <c r="J30" s="99"/>
    </row>
    <row r="31" spans="2:10">
      <c r="B31" s="38"/>
      <c r="D31" s="102"/>
      <c r="E31" s="104"/>
      <c r="J31" s="99"/>
    </row>
    <row r="32" spans="2:10" ht="17" thickBot="1">
      <c r="B32" s="38"/>
      <c r="C32" s="14" t="s">
        <v>7</v>
      </c>
      <c r="D32" s="102"/>
      <c r="E32" s="104"/>
      <c r="J32" s="99"/>
    </row>
    <row r="33" spans="2:10" ht="17" thickBot="1">
      <c r="B33" s="38"/>
      <c r="C33" s="37" t="s">
        <v>41</v>
      </c>
      <c r="D33" s="22" t="s">
        <v>3</v>
      </c>
      <c r="E33" s="100">
        <v>0</v>
      </c>
      <c r="F33" s="37"/>
      <c r="G33" s="37" t="s">
        <v>14</v>
      </c>
      <c r="H33" s="37"/>
      <c r="I33" s="76" t="s">
        <v>58</v>
      </c>
      <c r="J33" s="99"/>
    </row>
    <row r="34" spans="2:10" ht="17" thickBot="1">
      <c r="B34" s="38"/>
      <c r="C34" s="37" t="s">
        <v>53</v>
      </c>
      <c r="D34" s="22" t="s">
        <v>1</v>
      </c>
      <c r="E34" s="39">
        <f>'Research data'!H9</f>
        <v>2</v>
      </c>
      <c r="F34" s="37"/>
      <c r="G34" s="37" t="s">
        <v>27</v>
      </c>
      <c r="H34" s="37"/>
      <c r="I34" s="134" t="s">
        <v>95</v>
      </c>
      <c r="J34" s="99"/>
    </row>
    <row r="35" spans="2:10" ht="17" thickBot="1">
      <c r="B35" s="38"/>
      <c r="C35" s="37" t="s">
        <v>54</v>
      </c>
      <c r="D35" s="22" t="s">
        <v>1</v>
      </c>
      <c r="E35" s="39">
        <f>'Research data'!H10</f>
        <v>50</v>
      </c>
      <c r="F35" s="37"/>
      <c r="G35" s="37" t="s">
        <v>26</v>
      </c>
      <c r="H35" s="37"/>
      <c r="I35" s="134" t="s">
        <v>125</v>
      </c>
      <c r="J35" s="99"/>
    </row>
    <row r="36" spans="2:10" ht="17" thickBot="1">
      <c r="B36" s="38"/>
      <c r="C36" s="37" t="s">
        <v>39</v>
      </c>
      <c r="D36" s="22" t="s">
        <v>4</v>
      </c>
      <c r="E36" s="39">
        <v>0</v>
      </c>
      <c r="F36" s="37"/>
      <c r="G36" s="37"/>
      <c r="H36" s="37"/>
      <c r="I36" s="128" t="s">
        <v>58</v>
      </c>
      <c r="J36" s="99"/>
    </row>
    <row r="37" spans="2:10" ht="15" customHeight="1" thickBot="1">
      <c r="B37" s="40"/>
      <c r="C37" s="41"/>
      <c r="D37" s="41"/>
      <c r="E37" s="41"/>
      <c r="F37" s="41"/>
      <c r="G37" s="41"/>
      <c r="H37" s="41"/>
      <c r="I37" s="41"/>
      <c r="J37" s="42"/>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P19"/>
  <sheetViews>
    <sheetView workbookViewId="0">
      <selection activeCell="F37" sqref="F37"/>
    </sheetView>
  </sheetViews>
  <sheetFormatPr baseColWidth="10" defaultColWidth="10.7109375" defaultRowHeight="16"/>
  <cols>
    <col min="1" max="1" width="3.28515625" style="45" customWidth="1"/>
    <col min="2" max="2" width="2.42578125" style="45" customWidth="1"/>
    <col min="3" max="3" width="35.85546875" style="45" customWidth="1"/>
    <col min="4" max="4" width="16.42578125" style="45" hidden="1" customWidth="1"/>
    <col min="5" max="5" width="13.85546875" style="45" hidden="1" customWidth="1"/>
    <col min="6" max="6" width="11.42578125" style="45" customWidth="1"/>
    <col min="7" max="7" width="3" style="45" customWidth="1"/>
    <col min="8" max="8" width="9.42578125" style="45" customWidth="1"/>
    <col min="9" max="9" width="2.42578125" style="45" customWidth="1"/>
    <col min="10" max="10" width="8.42578125" style="45" customWidth="1"/>
    <col min="11" max="11" width="2.140625" style="45" customWidth="1"/>
    <col min="12" max="12" width="8.7109375" style="45" customWidth="1"/>
    <col min="13" max="13" width="2.42578125" style="45" customWidth="1"/>
    <col min="14" max="14" width="9.42578125" style="45" customWidth="1"/>
    <col min="15" max="15" width="1.85546875" style="45" customWidth="1"/>
    <col min="16" max="16" width="55.140625" style="45" customWidth="1"/>
    <col min="17" max="16384" width="10.7109375" style="45"/>
  </cols>
  <sheetData>
    <row r="1" spans="2:16" ht="17" thickBot="1"/>
    <row r="2" spans="2:16">
      <c r="B2" s="46"/>
      <c r="C2" s="47"/>
      <c r="D2" s="47"/>
      <c r="E2" s="47"/>
      <c r="F2" s="47"/>
      <c r="G2" s="47"/>
      <c r="H2" s="47"/>
      <c r="I2" s="47"/>
      <c r="J2" s="47"/>
      <c r="K2" s="47"/>
      <c r="L2" s="47"/>
      <c r="M2" s="47"/>
      <c r="N2" s="47"/>
      <c r="O2" s="47"/>
      <c r="P2" s="47"/>
    </row>
    <row r="3" spans="2:16" s="14" customFormat="1">
      <c r="B3" s="23"/>
      <c r="C3" s="94" t="s">
        <v>85</v>
      </c>
      <c r="D3" s="9"/>
      <c r="E3" s="9"/>
      <c r="F3" s="94" t="s">
        <v>13</v>
      </c>
      <c r="G3" s="94"/>
      <c r="H3" s="94" t="s">
        <v>81</v>
      </c>
      <c r="I3" s="94"/>
      <c r="J3" s="9" t="s">
        <v>65</v>
      </c>
      <c r="K3" s="9"/>
      <c r="L3" s="94" t="s">
        <v>95</v>
      </c>
      <c r="M3" s="94"/>
      <c r="N3" s="94" t="s">
        <v>23</v>
      </c>
      <c r="O3" s="94"/>
      <c r="P3" s="94" t="s">
        <v>104</v>
      </c>
    </row>
    <row r="4" spans="2:16">
      <c r="B4" s="48"/>
      <c r="C4" s="49"/>
      <c r="D4" s="49"/>
      <c r="E4" s="49"/>
      <c r="F4" s="49"/>
      <c r="G4" s="49"/>
      <c r="H4" s="50"/>
      <c r="I4" s="50"/>
      <c r="J4" s="95"/>
      <c r="K4" s="95"/>
      <c r="L4" s="95"/>
      <c r="M4" s="124"/>
      <c r="N4" s="124"/>
      <c r="O4" s="9"/>
      <c r="P4" s="9"/>
    </row>
    <row r="5" spans="2:16" ht="17" thickBot="1">
      <c r="B5" s="48"/>
      <c r="C5" s="32" t="s">
        <v>89</v>
      </c>
      <c r="D5" s="32"/>
      <c r="E5" s="32"/>
      <c r="F5" s="32"/>
      <c r="G5" s="32"/>
      <c r="H5" s="10"/>
      <c r="I5" s="10"/>
      <c r="J5" s="10"/>
      <c r="K5" s="10"/>
      <c r="L5" s="10"/>
      <c r="M5" s="14"/>
      <c r="N5" s="14"/>
      <c r="O5" s="14"/>
      <c r="P5" s="51"/>
    </row>
    <row r="6" spans="2:16" ht="17" thickBot="1">
      <c r="B6" s="48"/>
      <c r="C6" s="52" t="s">
        <v>30</v>
      </c>
      <c r="D6" s="52"/>
      <c r="E6" s="52"/>
      <c r="F6" s="96" t="s">
        <v>87</v>
      </c>
      <c r="G6" s="97"/>
      <c r="H6" s="54">
        <f>ROUND(10,0)</f>
        <v>10</v>
      </c>
      <c r="I6" s="55"/>
      <c r="J6" s="55"/>
      <c r="L6" s="44"/>
      <c r="P6" s="65"/>
    </row>
    <row r="7" spans="2:16" ht="18" customHeight="1">
      <c r="B7" s="48"/>
      <c r="C7" s="58"/>
      <c r="D7" s="58"/>
      <c r="E7" s="58"/>
      <c r="H7" s="56"/>
      <c r="I7" s="56"/>
      <c r="J7" s="56"/>
      <c r="L7" s="44"/>
      <c r="P7" s="51"/>
    </row>
    <row r="8" spans="2:16" ht="18" customHeight="1" thickBot="1">
      <c r="B8" s="48"/>
      <c r="C8" s="32" t="s">
        <v>7</v>
      </c>
      <c r="D8" s="32"/>
      <c r="E8" s="32"/>
      <c r="F8" s="32"/>
      <c r="G8" s="32"/>
      <c r="H8" s="11"/>
      <c r="I8" s="11"/>
      <c r="J8" s="11"/>
      <c r="P8" s="65"/>
    </row>
    <row r="9" spans="2:16" s="107" customFormat="1" ht="18" customHeight="1" thickBot="1">
      <c r="B9" s="108"/>
      <c r="C9" s="109" t="s">
        <v>92</v>
      </c>
      <c r="D9" s="110"/>
      <c r="E9" s="110"/>
      <c r="F9" s="110" t="s">
        <v>1</v>
      </c>
      <c r="G9" s="110"/>
      <c r="H9" s="113">
        <f>ROUND(2,0)</f>
        <v>2</v>
      </c>
      <c r="I9" s="111"/>
      <c r="J9" s="111"/>
      <c r="L9" s="135">
        <f>Notes!D98/12</f>
        <v>1.5</v>
      </c>
      <c r="P9" s="112"/>
    </row>
    <row r="10" spans="2:16" ht="17" thickBot="1">
      <c r="B10" s="48"/>
      <c r="C10" s="59" t="s">
        <v>5</v>
      </c>
      <c r="D10" s="59"/>
      <c r="E10" s="59"/>
      <c r="F10" s="53" t="s">
        <v>1</v>
      </c>
      <c r="G10" s="55"/>
      <c r="H10" s="60">
        <f>ROUND(50,0)</f>
        <v>50</v>
      </c>
      <c r="I10" s="56"/>
      <c r="J10" s="66"/>
      <c r="L10" s="66"/>
      <c r="N10" s="117">
        <f>Notes!D84</f>
        <v>50</v>
      </c>
      <c r="P10" s="65"/>
    </row>
    <row r="11" spans="2:16">
      <c r="B11" s="48"/>
      <c r="C11" s="32"/>
      <c r="D11" s="32"/>
      <c r="E11" s="32"/>
      <c r="F11" s="32"/>
      <c r="G11" s="32"/>
      <c r="H11" s="12"/>
      <c r="I11" s="12"/>
      <c r="J11" s="12"/>
      <c r="P11" s="125"/>
    </row>
    <row r="12" spans="2:16" ht="17" thickBot="1">
      <c r="B12" s="48"/>
      <c r="C12" s="13" t="s">
        <v>86</v>
      </c>
      <c r="D12" s="13"/>
      <c r="E12" s="13"/>
      <c r="F12" s="13"/>
      <c r="G12" s="32"/>
      <c r="H12" s="12"/>
      <c r="I12" s="12"/>
      <c r="J12" s="12"/>
      <c r="P12" s="133" t="s">
        <v>127</v>
      </c>
    </row>
    <row r="13" spans="2:16" s="115" customFormat="1" ht="17" thickBot="1">
      <c r="B13" s="118"/>
      <c r="C13" s="109" t="s">
        <v>99</v>
      </c>
      <c r="D13" s="119"/>
      <c r="E13" s="119"/>
      <c r="F13" s="119" t="s">
        <v>36</v>
      </c>
      <c r="G13" s="120"/>
      <c r="H13" s="121">
        <f>ROUND(H14*H6*1000,2)</f>
        <v>33410000</v>
      </c>
      <c r="I13" s="122"/>
      <c r="J13" s="122"/>
      <c r="L13" s="122"/>
      <c r="M13" s="122"/>
      <c r="N13" s="122"/>
      <c r="O13" s="122"/>
      <c r="P13" s="133" t="s">
        <v>131</v>
      </c>
    </row>
    <row r="14" spans="2:16" ht="17" thickBot="1">
      <c r="B14" s="48"/>
      <c r="C14" s="123" t="s">
        <v>100</v>
      </c>
      <c r="D14" s="61"/>
      <c r="E14" s="61"/>
      <c r="F14" s="116" t="s">
        <v>94</v>
      </c>
      <c r="G14" s="55"/>
      <c r="H14" s="57">
        <f>ROUND(N14,2)</f>
        <v>3341</v>
      </c>
      <c r="I14" s="56"/>
      <c r="J14" s="57">
        <f>Notes!$D$10</f>
        <v>2688</v>
      </c>
      <c r="L14" s="57">
        <f>Notes!D109</f>
        <v>3387</v>
      </c>
      <c r="M14" s="56"/>
      <c r="N14" s="57">
        <f>Notes!D78</f>
        <v>3341</v>
      </c>
      <c r="O14" s="56"/>
      <c r="P14" s="133" t="s">
        <v>123</v>
      </c>
    </row>
    <row r="15" spans="2:16" ht="17" thickBot="1">
      <c r="B15" s="48"/>
      <c r="C15" s="109" t="s">
        <v>88</v>
      </c>
      <c r="D15" s="62"/>
      <c r="E15" s="62"/>
      <c r="F15" s="116" t="s">
        <v>97</v>
      </c>
      <c r="G15" s="97"/>
      <c r="H15" s="57">
        <f>ROUND(H16*H6*1000,2)</f>
        <v>835250</v>
      </c>
      <c r="I15" s="63"/>
      <c r="J15" s="56"/>
      <c r="L15" s="56"/>
      <c r="M15" s="56"/>
      <c r="N15" s="56"/>
      <c r="O15" s="56"/>
      <c r="P15" s="133" t="s">
        <v>132</v>
      </c>
    </row>
    <row r="16" spans="2:16" ht="17" thickBot="1">
      <c r="B16" s="48"/>
      <c r="C16" s="109" t="s">
        <v>88</v>
      </c>
      <c r="D16" s="62"/>
      <c r="E16" s="62"/>
      <c r="F16" s="116" t="s">
        <v>98</v>
      </c>
      <c r="G16" s="97"/>
      <c r="H16" s="57">
        <f>N16</f>
        <v>83.525000000000006</v>
      </c>
      <c r="I16" s="63"/>
      <c r="J16" s="57">
        <f>Notes!$D$44*J14</f>
        <v>67.2</v>
      </c>
      <c r="L16" s="57">
        <f>Notes!D112</f>
        <v>45.29</v>
      </c>
      <c r="M16" s="56"/>
      <c r="N16" s="57">
        <f>Notes!D86*N14</f>
        <v>83.525000000000006</v>
      </c>
      <c r="O16" s="56"/>
      <c r="P16" s="125" t="s">
        <v>101</v>
      </c>
    </row>
    <row r="17" spans="2:16" ht="17" thickBot="1">
      <c r="B17" s="48"/>
      <c r="C17" s="109" t="s">
        <v>62</v>
      </c>
      <c r="D17" s="64"/>
      <c r="E17" s="64"/>
      <c r="F17" s="78" t="s">
        <v>67</v>
      </c>
      <c r="G17" s="98"/>
      <c r="H17" s="57">
        <v>0</v>
      </c>
      <c r="I17" s="56"/>
      <c r="J17" s="56"/>
      <c r="L17" s="56"/>
      <c r="M17" s="56"/>
      <c r="N17" s="56"/>
      <c r="O17" s="56"/>
      <c r="P17" s="129" t="s">
        <v>105</v>
      </c>
    </row>
    <row r="18" spans="2:16">
      <c r="B18" s="48"/>
      <c r="C18" s="109"/>
      <c r="D18" s="62"/>
      <c r="E18" s="62"/>
      <c r="F18" s="78"/>
      <c r="G18" s="98"/>
      <c r="H18" s="56"/>
      <c r="I18" s="56"/>
      <c r="J18" s="56"/>
      <c r="L18" s="56"/>
      <c r="M18" s="56"/>
      <c r="N18" s="56"/>
      <c r="O18" s="56"/>
      <c r="P18" s="133" t="s">
        <v>124</v>
      </c>
    </row>
    <row r="19" spans="2:16">
      <c r="B19" s="48"/>
      <c r="P19" s="133" t="s">
        <v>126</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19"/>
  <sheetViews>
    <sheetView workbookViewId="0">
      <selection activeCell="H25" sqref="H25"/>
    </sheetView>
  </sheetViews>
  <sheetFormatPr baseColWidth="10" defaultColWidth="33.140625" defaultRowHeight="16"/>
  <cols>
    <col min="1" max="1" width="4.85546875" style="67" customWidth="1"/>
    <col min="2" max="2" width="2.42578125" style="67" customWidth="1"/>
    <col min="3" max="3" width="26.7109375" style="67" customWidth="1"/>
    <col min="4" max="4" width="16.140625" style="67" customWidth="1"/>
    <col min="5" max="5" width="10.28515625" style="67" customWidth="1"/>
    <col min="6" max="7" width="13.28515625" style="67" customWidth="1"/>
    <col min="8" max="8" width="12.7109375" style="68" customWidth="1"/>
    <col min="9" max="9" width="33.7109375" style="68" customWidth="1"/>
    <col min="10" max="10" width="71" style="67" customWidth="1"/>
    <col min="11" max="16384" width="33.140625" style="67"/>
  </cols>
  <sheetData>
    <row r="1" spans="2:10" ht="17" thickBot="1"/>
    <row r="2" spans="2:10">
      <c r="B2" s="69"/>
      <c r="C2" s="70"/>
      <c r="D2" s="70"/>
      <c r="E2" s="70"/>
      <c r="F2" s="70"/>
      <c r="G2" s="70"/>
      <c r="H2" s="71"/>
      <c r="I2" s="71"/>
      <c r="J2" s="70"/>
    </row>
    <row r="3" spans="2:10">
      <c r="B3" s="72"/>
      <c r="C3" s="14" t="s">
        <v>21</v>
      </c>
      <c r="D3" s="14"/>
      <c r="E3" s="14"/>
      <c r="F3" s="14"/>
      <c r="G3" s="14"/>
      <c r="H3" s="17"/>
      <c r="I3" s="17"/>
    </row>
    <row r="4" spans="2:10">
      <c r="B4" s="72"/>
    </row>
    <row r="5" spans="2:10">
      <c r="B5" s="73"/>
      <c r="C5" s="16" t="s">
        <v>31</v>
      </c>
      <c r="D5" s="16" t="s">
        <v>0</v>
      </c>
      <c r="E5" s="16" t="s">
        <v>18</v>
      </c>
      <c r="F5" s="16" t="s">
        <v>32</v>
      </c>
      <c r="G5" s="132" t="s">
        <v>106</v>
      </c>
      <c r="H5" s="18" t="s">
        <v>33</v>
      </c>
      <c r="I5" s="18" t="s">
        <v>133</v>
      </c>
      <c r="J5" s="16" t="s">
        <v>15</v>
      </c>
    </row>
    <row r="6" spans="2:10">
      <c r="B6" s="72"/>
      <c r="C6" s="14"/>
      <c r="D6" s="14"/>
      <c r="E6" s="14"/>
      <c r="F6" s="14"/>
      <c r="G6" s="14"/>
      <c r="H6" s="17"/>
      <c r="I6" s="17"/>
      <c r="J6" s="14"/>
    </row>
    <row r="7" spans="2:10">
      <c r="B7" s="72"/>
      <c r="C7" s="75"/>
      <c r="D7" s="67" t="s">
        <v>23</v>
      </c>
      <c r="E7" s="67" t="s">
        <v>22</v>
      </c>
      <c r="F7" s="67">
        <v>2012</v>
      </c>
      <c r="G7" s="67">
        <v>2012</v>
      </c>
      <c r="H7" s="67"/>
      <c r="I7" s="143" t="s">
        <v>134</v>
      </c>
      <c r="J7" s="142" t="s">
        <v>93</v>
      </c>
    </row>
    <row r="8" spans="2:10">
      <c r="B8" s="72"/>
      <c r="C8" s="126" t="s">
        <v>8</v>
      </c>
      <c r="H8" s="67"/>
      <c r="I8" s="67"/>
    </row>
    <row r="9" spans="2:10">
      <c r="B9" s="72"/>
      <c r="C9" s="126" t="s">
        <v>66</v>
      </c>
      <c r="H9" s="67"/>
      <c r="I9" s="67"/>
    </row>
    <row r="10" spans="2:10">
      <c r="B10" s="72"/>
      <c r="C10" s="114" t="s">
        <v>5</v>
      </c>
      <c r="E10" s="107"/>
      <c r="H10" s="67"/>
      <c r="I10" s="67"/>
    </row>
    <row r="11" spans="2:10">
      <c r="B11" s="72"/>
      <c r="C11" s="75"/>
      <c r="H11" s="67"/>
      <c r="I11" s="67"/>
    </row>
    <row r="12" spans="2:10">
      <c r="B12" s="72"/>
      <c r="C12" s="74"/>
      <c r="D12" s="127" t="s">
        <v>65</v>
      </c>
      <c r="E12" s="127" t="s">
        <v>64</v>
      </c>
      <c r="F12" s="67">
        <v>2013</v>
      </c>
      <c r="G12" s="67">
        <v>2012</v>
      </c>
      <c r="H12" s="67"/>
      <c r="I12" s="143" t="s">
        <v>135</v>
      </c>
      <c r="J12" s="142" t="s">
        <v>103</v>
      </c>
    </row>
    <row r="13" spans="2:10">
      <c r="B13" s="72"/>
      <c r="C13" s="74" t="s">
        <v>25</v>
      </c>
      <c r="H13" s="67"/>
      <c r="I13" s="67"/>
    </row>
    <row r="14" spans="2:10">
      <c r="B14" s="72"/>
      <c r="C14" s="74" t="s">
        <v>102</v>
      </c>
      <c r="H14" s="67"/>
      <c r="I14" s="67"/>
    </row>
    <row r="15" spans="2:10">
      <c r="B15" s="72"/>
      <c r="C15" s="75"/>
      <c r="H15" s="67"/>
      <c r="I15" s="67"/>
    </row>
    <row r="16" spans="2:10">
      <c r="B16" s="72"/>
      <c r="C16" s="75"/>
      <c r="D16" s="127" t="s">
        <v>95</v>
      </c>
      <c r="E16" s="127" t="s">
        <v>22</v>
      </c>
      <c r="F16" s="67">
        <v>2010</v>
      </c>
      <c r="G16" s="67">
        <v>2010</v>
      </c>
      <c r="H16" s="67"/>
      <c r="I16" s="67"/>
      <c r="J16" s="77"/>
    </row>
    <row r="17" spans="2:10">
      <c r="B17" s="72"/>
      <c r="C17" s="74" t="s">
        <v>8</v>
      </c>
      <c r="H17" s="67"/>
      <c r="I17" s="143" t="s">
        <v>136</v>
      </c>
      <c r="J17" s="142" t="s">
        <v>96</v>
      </c>
    </row>
    <row r="18" spans="2:10">
      <c r="B18" s="72"/>
      <c r="C18" s="74" t="s">
        <v>66</v>
      </c>
      <c r="H18" s="67"/>
      <c r="I18" s="67"/>
      <c r="J18" s="115"/>
    </row>
    <row r="19" spans="2:10">
      <c r="B19" s="72"/>
      <c r="C19" s="74" t="s">
        <v>92</v>
      </c>
      <c r="H19" s="67"/>
      <c r="I19" s="67"/>
      <c r="J19" s="115"/>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126"/>
  <sheetViews>
    <sheetView workbookViewId="0">
      <selection activeCell="C10" sqref="C10"/>
    </sheetView>
  </sheetViews>
  <sheetFormatPr baseColWidth="10" defaultColWidth="10.7109375" defaultRowHeight="16"/>
  <cols>
    <col min="1" max="1" width="4.85546875" style="130" customWidth="1"/>
    <col min="2" max="2" width="3.85546875" style="130" customWidth="1"/>
    <col min="3" max="3" width="12.7109375" style="130" customWidth="1"/>
    <col min="4" max="16384" width="10.7109375" style="130"/>
  </cols>
  <sheetData>
    <row r="1" spans="2:13" ht="17" thickBot="1"/>
    <row r="2" spans="2:13" s="14" customFormat="1">
      <c r="B2" s="140"/>
      <c r="C2" s="141" t="s">
        <v>108</v>
      </c>
      <c r="D2" s="141" t="s">
        <v>107</v>
      </c>
      <c r="E2" s="141"/>
      <c r="F2" s="141"/>
      <c r="G2" s="141"/>
      <c r="H2" s="141"/>
      <c r="I2" s="141"/>
      <c r="J2" s="141"/>
      <c r="K2" s="141"/>
      <c r="L2" s="141"/>
      <c r="M2" s="141"/>
    </row>
    <row r="3" spans="2:13">
      <c r="B3" s="136"/>
    </row>
    <row r="4" spans="2:13">
      <c r="B4" s="136"/>
      <c r="C4" s="131" t="s">
        <v>65</v>
      </c>
    </row>
    <row r="5" spans="2:13">
      <c r="B5" s="136"/>
      <c r="C5" s="131" t="s">
        <v>109</v>
      </c>
    </row>
    <row r="6" spans="2:13">
      <c r="B6" s="136"/>
    </row>
    <row r="7" spans="2:13">
      <c r="B7" s="136"/>
      <c r="C7" s="131" t="s">
        <v>129</v>
      </c>
    </row>
    <row r="8" spans="2:13">
      <c r="B8" s="136"/>
      <c r="C8" s="131" t="s">
        <v>114</v>
      </c>
      <c r="D8" s="131" t="s">
        <v>130</v>
      </c>
      <c r="E8" s="131" t="s">
        <v>111</v>
      </c>
    </row>
    <row r="9" spans="2:13">
      <c r="B9" s="136"/>
      <c r="C9" s="131" t="s">
        <v>117</v>
      </c>
      <c r="D9" s="130">
        <v>3700</v>
      </c>
      <c r="E9" s="131" t="s">
        <v>111</v>
      </c>
    </row>
    <row r="10" spans="2:13">
      <c r="B10" s="136"/>
      <c r="D10" s="130">
        <v>2688</v>
      </c>
      <c r="E10" s="131" t="s">
        <v>112</v>
      </c>
    </row>
    <row r="11" spans="2:13">
      <c r="B11" s="136"/>
    </row>
    <row r="12" spans="2:13">
      <c r="B12" s="136"/>
    </row>
    <row r="13" spans="2:13">
      <c r="B13" s="136"/>
    </row>
    <row r="14" spans="2:13">
      <c r="B14" s="136"/>
    </row>
    <row r="15" spans="2:13">
      <c r="B15" s="136"/>
    </row>
    <row r="16" spans="2:13">
      <c r="B16" s="136"/>
    </row>
    <row r="17" spans="2:3">
      <c r="B17" s="136"/>
    </row>
    <row r="18" spans="2:3">
      <c r="B18" s="136"/>
      <c r="C18" s="131"/>
    </row>
    <row r="19" spans="2:3">
      <c r="B19" s="136"/>
    </row>
    <row r="20" spans="2:3">
      <c r="B20" s="136"/>
    </row>
    <row r="21" spans="2:3">
      <c r="B21" s="136"/>
    </row>
    <row r="22" spans="2:3">
      <c r="B22" s="136"/>
    </row>
    <row r="23" spans="2:3">
      <c r="B23" s="136"/>
    </row>
    <row r="24" spans="2:3">
      <c r="B24" s="136"/>
    </row>
    <row r="25" spans="2:3">
      <c r="B25" s="136"/>
    </row>
    <row r="26" spans="2:3">
      <c r="B26" s="136"/>
    </row>
    <row r="27" spans="2:3">
      <c r="B27" s="136"/>
      <c r="C27" s="131"/>
    </row>
    <row r="28" spans="2:3">
      <c r="B28" s="136"/>
    </row>
    <row r="29" spans="2:3">
      <c r="B29" s="136"/>
    </row>
    <row r="30" spans="2:3">
      <c r="B30" s="136"/>
    </row>
    <row r="31" spans="2:3">
      <c r="B31" s="136"/>
    </row>
    <row r="32" spans="2:3">
      <c r="B32" s="136"/>
    </row>
    <row r="33" spans="2:4">
      <c r="B33" s="136"/>
    </row>
    <row r="34" spans="2:4">
      <c r="B34" s="136"/>
    </row>
    <row r="35" spans="2:4">
      <c r="B35" s="136"/>
    </row>
    <row r="36" spans="2:4">
      <c r="B36" s="136"/>
    </row>
    <row r="37" spans="2:4">
      <c r="B37" s="136"/>
    </row>
    <row r="38" spans="2:4">
      <c r="B38" s="136"/>
    </row>
    <row r="39" spans="2:4">
      <c r="B39" s="136"/>
    </row>
    <row r="40" spans="2:4">
      <c r="B40" s="136"/>
    </row>
    <row r="41" spans="2:4">
      <c r="B41" s="136"/>
    </row>
    <row r="42" spans="2:4">
      <c r="B42" s="136"/>
    </row>
    <row r="43" spans="2:4">
      <c r="B43" s="136"/>
    </row>
    <row r="44" spans="2:4">
      <c r="B44" s="136"/>
      <c r="C44" s="131" t="s">
        <v>113</v>
      </c>
      <c r="D44" s="137">
        <v>2.5000000000000001E-2</v>
      </c>
    </row>
    <row r="45" spans="2:4">
      <c r="B45" s="136"/>
    </row>
    <row r="46" spans="2:4">
      <c r="B46" s="136"/>
    </row>
    <row r="47" spans="2:4">
      <c r="B47" s="136"/>
    </row>
    <row r="48" spans="2:4">
      <c r="B48" s="136"/>
      <c r="C48" s="131" t="s">
        <v>23</v>
      </c>
    </row>
    <row r="49" spans="2:3">
      <c r="B49" s="136"/>
      <c r="C49" s="131" t="s">
        <v>115</v>
      </c>
    </row>
    <row r="50" spans="2:3">
      <c r="B50" s="136"/>
    </row>
    <row r="51" spans="2:3">
      <c r="B51" s="136"/>
    </row>
    <row r="52" spans="2:3">
      <c r="B52" s="136"/>
    </row>
    <row r="53" spans="2:3">
      <c r="B53" s="136"/>
    </row>
    <row r="54" spans="2:3">
      <c r="B54" s="136"/>
    </row>
    <row r="55" spans="2:3">
      <c r="B55" s="136"/>
    </row>
    <row r="56" spans="2:3">
      <c r="B56" s="136"/>
    </row>
    <row r="57" spans="2:3">
      <c r="B57" s="136"/>
    </row>
    <row r="58" spans="2:3">
      <c r="B58" s="136"/>
    </row>
    <row r="59" spans="2:3">
      <c r="B59" s="136"/>
    </row>
    <row r="60" spans="2:3">
      <c r="B60" s="136"/>
    </row>
    <row r="61" spans="2:3">
      <c r="B61" s="136"/>
    </row>
    <row r="62" spans="2:3">
      <c r="B62" s="136"/>
    </row>
    <row r="63" spans="2:3">
      <c r="B63" s="136"/>
    </row>
    <row r="64" spans="2:3">
      <c r="B64" s="136"/>
    </row>
    <row r="65" spans="2:5">
      <c r="B65" s="136"/>
    </row>
    <row r="66" spans="2:5">
      <c r="B66" s="136"/>
    </row>
    <row r="67" spans="2:5">
      <c r="B67" s="136"/>
    </row>
    <row r="68" spans="2:5">
      <c r="B68" s="136"/>
    </row>
    <row r="69" spans="2:5">
      <c r="B69" s="136"/>
    </row>
    <row r="70" spans="2:5">
      <c r="B70" s="136"/>
    </row>
    <row r="71" spans="2:5">
      <c r="B71" s="136"/>
    </row>
    <row r="72" spans="2:5">
      <c r="B72" s="136"/>
    </row>
    <row r="73" spans="2:5">
      <c r="B73" s="136"/>
    </row>
    <row r="74" spans="2:5">
      <c r="B74" s="136"/>
    </row>
    <row r="75" spans="2:5">
      <c r="B75" s="136"/>
      <c r="D75" s="131" t="s">
        <v>129</v>
      </c>
    </row>
    <row r="76" spans="2:5">
      <c r="B76" s="136"/>
      <c r="D76" s="131" t="s">
        <v>116</v>
      </c>
      <c r="E76" s="131" t="s">
        <v>111</v>
      </c>
    </row>
    <row r="77" spans="2:5">
      <c r="B77" s="136"/>
      <c r="C77" s="131" t="s">
        <v>117</v>
      </c>
      <c r="D77" s="130">
        <v>4500</v>
      </c>
      <c r="E77" s="131" t="s">
        <v>111</v>
      </c>
    </row>
    <row r="78" spans="2:5">
      <c r="B78" s="136"/>
      <c r="D78" s="130">
        <v>3341</v>
      </c>
      <c r="E78" s="131" t="s">
        <v>118</v>
      </c>
    </row>
    <row r="79" spans="2:5">
      <c r="B79" s="136"/>
    </row>
    <row r="80" spans="2:5">
      <c r="B80" s="136"/>
    </row>
    <row r="81" spans="2:5">
      <c r="B81" s="136"/>
    </row>
    <row r="82" spans="2:5">
      <c r="B82" s="136"/>
    </row>
    <row r="83" spans="2:5">
      <c r="B83" s="136"/>
    </row>
    <row r="84" spans="2:5">
      <c r="B84" s="136"/>
      <c r="D84" s="130">
        <v>50</v>
      </c>
      <c r="E84" s="131" t="s">
        <v>119</v>
      </c>
    </row>
    <row r="85" spans="2:5">
      <c r="B85" s="136"/>
    </row>
    <row r="86" spans="2:5">
      <c r="B86" s="136"/>
      <c r="D86" s="138">
        <v>2.5000000000000001E-2</v>
      </c>
    </row>
    <row r="87" spans="2:5">
      <c r="B87" s="136"/>
    </row>
    <row r="88" spans="2:5">
      <c r="B88" s="136"/>
    </row>
    <row r="89" spans="2:5">
      <c r="B89" s="136"/>
    </row>
    <row r="90" spans="2:5">
      <c r="B90" s="136"/>
      <c r="C90" s="131" t="s">
        <v>95</v>
      </c>
    </row>
    <row r="91" spans="2:5">
      <c r="B91" s="136"/>
      <c r="C91" s="131" t="s">
        <v>122</v>
      </c>
    </row>
    <row r="92" spans="2:5">
      <c r="B92" s="136"/>
    </row>
    <row r="93" spans="2:5">
      <c r="B93" s="136"/>
    </row>
    <row r="94" spans="2:5">
      <c r="B94" s="136"/>
    </row>
    <row r="95" spans="2:5">
      <c r="B95" s="136"/>
    </row>
    <row r="96" spans="2:5">
      <c r="B96" s="136"/>
    </row>
    <row r="97" spans="2:5">
      <c r="B97" s="136"/>
    </row>
    <row r="98" spans="2:5">
      <c r="B98" s="136"/>
      <c r="C98" s="131" t="s">
        <v>121</v>
      </c>
      <c r="D98" s="139">
        <v>18</v>
      </c>
      <c r="E98" s="131" t="s">
        <v>120</v>
      </c>
    </row>
    <row r="99" spans="2:5">
      <c r="B99" s="136"/>
    </row>
    <row r="100" spans="2:5">
      <c r="B100" s="136"/>
    </row>
    <row r="101" spans="2:5">
      <c r="B101" s="136"/>
    </row>
    <row r="102" spans="2:5">
      <c r="B102" s="136"/>
    </row>
    <row r="103" spans="2:5">
      <c r="B103" s="136"/>
    </row>
    <row r="104" spans="2:5">
      <c r="B104" s="136"/>
    </row>
    <row r="105" spans="2:5">
      <c r="B105" s="136"/>
    </row>
    <row r="106" spans="2:5">
      <c r="B106" s="136"/>
    </row>
    <row r="107" spans="2:5">
      <c r="B107" s="136"/>
      <c r="C107" s="131" t="s">
        <v>128</v>
      </c>
    </row>
    <row r="108" spans="2:5">
      <c r="B108" s="136"/>
      <c r="C108" s="131" t="s">
        <v>114</v>
      </c>
      <c r="D108" s="130">
        <v>4500</v>
      </c>
      <c r="E108" s="131" t="s">
        <v>111</v>
      </c>
    </row>
    <row r="109" spans="2:5">
      <c r="B109" s="136"/>
      <c r="D109" s="130">
        <v>3387</v>
      </c>
      <c r="E109" s="131" t="s">
        <v>112</v>
      </c>
    </row>
    <row r="110" spans="2:5">
      <c r="B110" s="136"/>
      <c r="C110" s="131"/>
    </row>
    <row r="111" spans="2:5">
      <c r="B111" s="136"/>
      <c r="C111" s="131" t="s">
        <v>110</v>
      </c>
      <c r="D111" s="130">
        <v>65</v>
      </c>
      <c r="E111" s="131" t="s">
        <v>111</v>
      </c>
    </row>
    <row r="112" spans="2:5">
      <c r="B112" s="136"/>
      <c r="D112" s="130">
        <v>45.29</v>
      </c>
      <c r="E112" s="131" t="s">
        <v>112</v>
      </c>
    </row>
    <row r="113" spans="2:2">
      <c r="B113" s="136"/>
    </row>
    <row r="114" spans="2:2">
      <c r="B114" s="136"/>
    </row>
    <row r="115" spans="2:2">
      <c r="B115" s="136"/>
    </row>
    <row r="116" spans="2:2">
      <c r="B116" s="136"/>
    </row>
    <row r="117" spans="2:2">
      <c r="B117" s="136"/>
    </row>
    <row r="118" spans="2:2">
      <c r="B118" s="136"/>
    </row>
    <row r="119" spans="2:2">
      <c r="B119" s="136"/>
    </row>
    <row r="120" spans="2:2">
      <c r="B120" s="136"/>
    </row>
    <row r="121" spans="2:2">
      <c r="B121" s="136"/>
    </row>
    <row r="122" spans="2:2">
      <c r="B122" s="136"/>
    </row>
    <row r="123" spans="2:2">
      <c r="B123" s="136"/>
    </row>
    <row r="124" spans="2:2">
      <c r="B124" s="136"/>
    </row>
    <row r="125" spans="2:2">
      <c r="B125" s="136"/>
    </row>
    <row r="126" spans="2:2">
      <c r="B126" s="13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2023-08-01T07:46:29Z</dcterms:modified>
</cp:coreProperties>
</file>