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66AE0D9-4D44-6E4E-BAD7-DB3C370CE950}" xr6:coauthVersionLast="47" xr6:coauthVersionMax="47" xr10:uidLastSave="{00000000-0000-0000-0000-000000000000}"/>
  <bookViews>
    <workbookView xWindow="-3360" yWindow="-17060" windowWidth="25600" windowHeight="1606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M16" i="13" s="1"/>
  <c r="I15" i="13"/>
  <c r="K15" i="13"/>
  <c r="M15" i="13"/>
  <c r="O18" i="13"/>
  <c r="O17" i="13"/>
  <c r="G17" i="13"/>
  <c r="G19" i="13"/>
  <c r="E28" i="12" s="1"/>
  <c r="G22" i="13"/>
  <c r="O19" i="13"/>
  <c r="O20" i="13" s="1"/>
  <c r="E19" i="12"/>
  <c r="G11" i="13"/>
  <c r="E35" i="12" s="1"/>
  <c r="G10" i="13"/>
  <c r="E34" i="12" s="1"/>
  <c r="O6" i="13"/>
  <c r="I9" i="13"/>
  <c r="G9" i="13"/>
  <c r="E36" i="12" s="1"/>
  <c r="O9" i="13"/>
  <c r="G15" i="13" l="1"/>
  <c r="G14" i="13" s="1"/>
  <c r="E23" i="12" s="1"/>
  <c r="E27" i="12"/>
  <c r="G20" i="13"/>
  <c r="G16" i="13" s="1"/>
  <c r="O16" i="13"/>
</calcChain>
</file>

<file path=xl/sharedStrings.xml><?xml version="1.0" encoding="utf-8"?>
<sst xmlns="http://schemas.openxmlformats.org/spreadsheetml/2006/main" count="240" uniqueCount="166">
  <si>
    <t>Source</t>
  </si>
  <si>
    <t>Construction time</t>
  </si>
  <si>
    <t>years</t>
  </si>
  <si>
    <t>%</t>
  </si>
  <si>
    <t>Land use per unit</t>
  </si>
  <si>
    <t>km2</t>
  </si>
  <si>
    <t>-</t>
  </si>
  <si>
    <t>Technical lifetime</t>
  </si>
  <si>
    <t>Value</t>
  </si>
  <si>
    <t>Other</t>
  </si>
  <si>
    <t>Initial investment costs</t>
  </si>
  <si>
    <t>Fixed operating and maintenance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</si>
  <si>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</si>
  <si>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</si>
  <si>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</si>
  <si>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</si>
  <si>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</si>
  <si>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</si>
  <si>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</si>
  <si>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</si>
  <si>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</si>
  <si>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</si>
  <si>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</si>
  <si>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</si>
  <si>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</si>
  <si>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</si>
  <si>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</si>
  <si>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</si>
  <si>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</si>
  <si>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</si>
  <si>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</si>
  <si>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</si>
  <si>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</si>
  <si>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</si>
  <si>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</si>
  <si>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</si>
  <si>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</si>
  <si>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</si>
  <si>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</si>
  <si>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</si>
  <si>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</si>
  <si>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</si>
  <si>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</si>
  <si>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</si>
  <si>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</si>
  <si>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</si>
  <si>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</si>
  <si>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</si>
  <si>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</si>
  <si>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</si>
  <si>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</si>
  <si>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</si>
  <si>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</si>
  <si>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</si>
  <si>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</si>
  <si>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</si>
  <si>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</si>
  <si>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</si>
  <si>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</si>
  <si>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</si>
  <si>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</si>
  <si>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</si>
  <si>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</si>
  <si>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</si>
  <si>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</si>
  <si>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</si>
  <si>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EC</t>
  </si>
  <si>
    <t>2012</t>
  </si>
  <si>
    <t>2013</t>
  </si>
  <si>
    <t>http://www.irena.org/DocumentDownloads/Publications/IRENA-ETSAP%20Tech%20Brief%20E10%20Concentrating%20Solar%20Power.pdf</t>
  </si>
  <si>
    <t>http://setis.ec.europa.eu/energy-research/sites/default/files/docs/ERKC%20TRS%20Concentrating%20Solar%20Power_print.pdf</t>
  </si>
  <si>
    <t>sbc</t>
  </si>
  <si>
    <t>sbc: 1km2 for 50 MW</t>
  </si>
  <si>
    <t>worlenergy</t>
  </si>
  <si>
    <t xml:space="preserve">  Fixed operational and maintenance costs </t>
  </si>
  <si>
    <t>FLH</t>
  </si>
  <si>
    <t>MWh</t>
  </si>
  <si>
    <t>Land use of the plant</t>
  </si>
  <si>
    <t>worldenergy</t>
  </si>
  <si>
    <t>ES, US</t>
  </si>
  <si>
    <t>http://www.worldenergy.org/wp-content/uploads/2013/09/WEC_J1143_CostofTECHNOLOGIES_021013_WEB_Final.pdf</t>
  </si>
  <si>
    <t>Total operating and maintenance costs</t>
  </si>
  <si>
    <t>Variable operating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</si>
  <si>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</si>
  <si>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</si>
  <si>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</si>
  <si>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</si>
  <si>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</si>
  <si>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</si>
  <si>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</si>
  <si>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</si>
  <si>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</si>
  <si>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</si>
  <si>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</si>
  <si>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</si>
  <si>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</si>
  <si>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</si>
  <si>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</si>
  <si>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</si>
  <si>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</si>
  <si>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MW</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</si>
  <si>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</si>
  <si>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year</t>
    </r>
  </si>
  <si>
    <r>
      <t>euro/</t>
    </r>
    <r>
      <rPr>
        <sz val="12"/>
        <color theme="1"/>
        <rFont val="Calibri"/>
        <family val="2"/>
        <scheme val="minor"/>
      </rPr>
      <t>K</t>
    </r>
    <r>
      <rPr>
        <sz val="12"/>
        <color theme="1"/>
        <rFont val="Calibri"/>
        <family val="2"/>
        <scheme val="minor"/>
      </rPr>
      <t>Wp/year</t>
    </r>
  </si>
  <si>
    <t>Costs</t>
  </si>
  <si>
    <r>
      <rPr>
        <sz val="12"/>
        <color theme="1"/>
        <rFont val="Calibri"/>
        <family val="2"/>
        <scheme val="minor"/>
      </rPr>
      <t xml:space="preserve"> </t>
    </r>
    <r>
      <rPr>
        <sz val="12"/>
        <color theme="1"/>
        <rFont val="Calibri"/>
        <family val="2"/>
        <scheme val="minor"/>
      </rPr>
      <t>Full load hours</t>
    </r>
  </si>
  <si>
    <r>
      <t xml:space="preserve"> </t>
    </r>
    <r>
      <rPr>
        <sz val="12"/>
        <color theme="1"/>
        <rFont val="Calibri"/>
        <family val="2"/>
        <scheme val="minor"/>
      </rPr>
      <t xml:space="preserve">        </t>
    </r>
    <r>
      <rPr>
        <sz val="12"/>
        <color theme="1"/>
        <rFont val="Calibri"/>
        <family val="2"/>
        <scheme val="minor"/>
      </rPr>
      <t xml:space="preserve"> Fixed operational and maintenance costs </t>
    </r>
  </si>
  <si>
    <r>
      <t xml:space="preserve">  </t>
    </r>
    <r>
      <rPr>
        <sz val="12"/>
        <color theme="1"/>
        <rFont val="Calibri"/>
        <family val="2"/>
        <scheme val="minor"/>
      </rPr>
      <t xml:space="preserve">        </t>
    </r>
    <r>
      <rPr>
        <sz val="12"/>
        <color theme="1"/>
        <rFont val="Calibri"/>
        <family val="2"/>
        <scheme val="minor"/>
      </rPr>
      <t>Total operational and maintenance costs</t>
    </r>
  </si>
  <si>
    <r>
      <rPr>
        <sz val="12"/>
        <color theme="1"/>
        <rFont val="Calibri"/>
        <family val="2"/>
        <scheme val="minor"/>
      </rPr>
      <t xml:space="preserve"> Variable operational and maintenance costs</t>
    </r>
  </si>
  <si>
    <r>
      <t xml:space="preserve"> </t>
    </r>
    <r>
      <rPr>
        <sz val="12"/>
        <color theme="1"/>
        <rFont val="Calibri"/>
        <family val="2"/>
        <scheme val="minor"/>
      </rPr>
      <t xml:space="preserve">        </t>
    </r>
    <r>
      <rPr>
        <sz val="12"/>
        <color theme="1"/>
        <rFont val="Calibri"/>
        <family val="2"/>
        <scheme val="minor"/>
      </rPr>
      <t xml:space="preserve"> Variable operational and maintenance costs</t>
    </r>
  </si>
  <si>
    <t xml:space="preserve">Technical </t>
  </si>
  <si>
    <t xml:space="preserve">Land use of plant </t>
  </si>
  <si>
    <t xml:space="preserve">         Initial investment costs </t>
  </si>
  <si>
    <t xml:space="preserve">Initial investment costs </t>
  </si>
  <si>
    <t>Parameters</t>
  </si>
  <si>
    <t>Cost</t>
  </si>
  <si>
    <t>Technical</t>
  </si>
  <si>
    <r>
      <rPr>
        <sz val="12"/>
        <color theme="1"/>
        <rFont val="Calibri"/>
        <family val="2"/>
        <scheme val="minor"/>
      </rPr>
      <t xml:space="preserve">                                                                                 </t>
    </r>
  </si>
  <si>
    <t>Comments</t>
  </si>
  <si>
    <r>
      <t xml:space="preserve">  </t>
    </r>
    <r>
      <rPr>
        <sz val="12"/>
        <color theme="1"/>
        <rFont val="Calibri"/>
        <family val="2"/>
        <scheme val="minor"/>
      </rPr>
      <t xml:space="preserve">       Production Electricity yearly</t>
    </r>
  </si>
  <si>
    <t>p.45</t>
  </si>
  <si>
    <t>$/KW</t>
  </si>
  <si>
    <t>Subject year</t>
  </si>
  <si>
    <r>
      <t>201</t>
    </r>
    <r>
      <rPr>
        <sz val="12"/>
        <color theme="1"/>
        <rFont val="Calibri"/>
        <family val="2"/>
        <scheme val="minor"/>
      </rPr>
      <t>3</t>
    </r>
  </si>
  <si>
    <t>euro/kw</t>
  </si>
  <si>
    <t>$/MWh</t>
  </si>
  <si>
    <t>p.57</t>
  </si>
  <si>
    <t>p.24</t>
  </si>
  <si>
    <t>euro/KW</t>
  </si>
  <si>
    <t>p.13</t>
  </si>
  <si>
    <t>ha/MW</t>
  </si>
  <si>
    <t>p.25</t>
  </si>
  <si>
    <t>Lifetime</t>
  </si>
  <si>
    <t>30 y</t>
  </si>
  <si>
    <t>Construction</t>
  </si>
  <si>
    <t>1-3 y</t>
  </si>
  <si>
    <t>p.4</t>
  </si>
  <si>
    <t>p.23</t>
  </si>
  <si>
    <t xml:space="preserve">                                                                           </t>
  </si>
  <si>
    <r>
      <t xml:space="preserve"> Fixed operational and maintenance cost: </t>
    </r>
    <r>
      <rPr>
        <sz val="12"/>
        <color theme="1"/>
        <rFont val="Calibri"/>
        <family val="2"/>
        <scheme val="minor"/>
      </rPr>
      <t>sbc 65$(2012)/KW/yr</t>
    </r>
  </si>
  <si>
    <t xml:space="preserve">                                                                                 </t>
  </si>
  <si>
    <r>
      <t xml:space="preserve"> Variable operational and maintenance cost: </t>
    </r>
    <r>
      <rPr>
        <sz val="12"/>
        <color theme="1"/>
        <rFont val="Calibri"/>
        <family val="2"/>
        <scheme val="minor"/>
      </rPr>
      <t>sbc 3$(2012/MWh</t>
    </r>
  </si>
  <si>
    <t>Total operational and maintenance cost: worldenergy 68.2 $(2013)/KW/yr</t>
  </si>
  <si>
    <t xml:space="preserve"> sbc</t>
  </si>
  <si>
    <t>Notes</t>
  </si>
  <si>
    <t>ETM Library URL</t>
  </si>
  <si>
    <r>
      <t>IRENA</t>
    </r>
    <r>
      <rPr>
        <sz val="12"/>
        <color theme="1"/>
        <rFont val="Calibri"/>
        <family val="2"/>
        <scheme val="minor"/>
      </rPr>
      <t>/ iea-etsap</t>
    </r>
  </si>
  <si>
    <t>IRENA/ iea-etsap</t>
  </si>
  <si>
    <r>
      <rPr>
        <sz val="12"/>
        <color theme="1"/>
        <rFont val="Calibri"/>
        <family val="2"/>
        <scheme val="minor"/>
      </rPr>
      <t>IRENA/ iea-etsap</t>
    </r>
    <r>
      <rPr>
        <sz val="12"/>
        <color theme="1"/>
        <rFont val="Calibri"/>
        <family val="2"/>
        <scheme val="minor"/>
      </rPr>
      <t>: 2 ha/MW</t>
    </r>
  </si>
  <si>
    <r>
      <t xml:space="preserve">Initial investment cost:   </t>
    </r>
    <r>
      <rPr>
        <sz val="12"/>
        <color theme="1"/>
        <rFont val="Calibri"/>
        <family val="2"/>
        <scheme val="minor"/>
      </rPr>
      <t>IRENA/ iea-etsap</t>
    </r>
    <r>
      <rPr>
        <sz val="12"/>
        <color theme="1"/>
        <rFont val="Calibri"/>
        <family val="2"/>
        <scheme val="minor"/>
      </rPr>
      <t xml:space="preserve">  4200 $(2012)/KW</t>
    </r>
  </si>
  <si>
    <r>
      <rPr>
        <sz val="12"/>
        <color theme="1"/>
        <rFont val="Calibri"/>
        <family val="2"/>
        <scheme val="minor"/>
      </rPr>
      <t>IRENA/ iea-etsap</t>
    </r>
    <r>
      <rPr>
        <sz val="12"/>
        <color theme="1"/>
        <rFont val="Calibri"/>
        <family val="2"/>
        <scheme val="minor"/>
      </rPr>
      <t>, worldenergy, EC</t>
    </r>
  </si>
  <si>
    <r>
      <rPr>
        <sz val="12"/>
        <color theme="1"/>
        <rFont val="Calibri"/>
        <family val="2"/>
        <scheme val="minor"/>
      </rPr>
      <t>IRENA/ iea-etsap</t>
    </r>
    <r>
      <rPr>
        <sz val="12"/>
        <color theme="1"/>
        <rFont val="Calibri"/>
        <family val="2"/>
        <scheme val="minor"/>
      </rPr>
      <t>, sbc</t>
    </r>
  </si>
  <si>
    <t>http://www.sbc.slb.com/SBCInstitute/Publications/~/media/Files/SBC%20Energy%20Institute/SBC%20Energy%20Institute_Solar_Factbook_Jun%202013.pdf</t>
  </si>
  <si>
    <r>
      <t xml:space="preserve">                                             worlenergy </t>
    </r>
    <r>
      <rPr>
        <sz val="12"/>
        <color theme="1"/>
        <rFont val="Calibri"/>
        <family val="2"/>
        <scheme val="minor"/>
      </rPr>
      <t>4080 $(2012)/KW</t>
    </r>
  </si>
  <si>
    <t>Initial investment cost</t>
  </si>
  <si>
    <t>Fixed O&amp;M cost</t>
  </si>
  <si>
    <t>Variable O&amp;M cost</t>
  </si>
  <si>
    <t>Land use</t>
  </si>
  <si>
    <t>The 50 MW plant is a large scale plant.</t>
  </si>
  <si>
    <t>http://refman.et-model.com/publications/1911</t>
  </si>
  <si>
    <t>http://refman.et-model.com/publications/1922</t>
  </si>
  <si>
    <t>http://refman.et-model.com/publications/1927</t>
  </si>
  <si>
    <t>http://refman.et-model.com/publications/1923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</si>
  <si>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</si>
  <si>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</si>
  <si>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energy_power_solar_csp_solar_radiation.ad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</si>
</sst>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75">
    <xf numFmtId="0" fontId="0" fillId="0" borderId="0" xfId="0"/>
    <xf numFmtId="0" fontId="0" fillId="2" borderId="0" xfId="0" applyFill="1"/>
    <xf numFmtId="0" fontId="23" fillId="2" borderId="0" xfId="0" applyFont="1" applyFill="1"/>
    <xf numFmtId="0" fontId="0" fillId="2" borderId="12" xfId="0" applyFill="1" applyBorder="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19" fillId="2" borderId="0" xfId="0" applyFont="1" applyFill="1"/>
    <xf numFmtId="0" fontId="24" fillId="2" borderId="0" xfId="0" applyFont="1" applyFill="1" applyAlignment="1">
      <alignment vertical="center"/>
    </xf>
    <xf numFmtId="1" fontId="24" fillId="2" borderId="0" xfId="0" applyNumberFormat="1"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3" fillId="2" borderId="5" xfId="0" applyFont="1" applyFill="1" applyBorder="1"/>
    <xf numFmtId="0" fontId="24" fillId="2" borderId="0" xfId="0" applyFont="1" applyFill="1"/>
    <xf numFmtId="0" fontId="24" fillId="2" borderId="9" xfId="0" applyFont="1" applyFill="1" applyBorder="1"/>
    <xf numFmtId="0" fontId="0" fillId="2" borderId="15" xfId="0"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18" fillId="2" borderId="3" xfId="0" applyFont="1" applyFill="1" applyBorder="1"/>
    <xf numFmtId="0" fontId="18" fillId="0" borderId="0" xfId="0" applyFont="1"/>
    <xf numFmtId="0" fontId="26" fillId="0" borderId="0" xfId="0" applyFont="1"/>
    <xf numFmtId="0" fontId="18" fillId="2" borderId="0" xfId="0" applyFont="1" applyFill="1"/>
    <xf numFmtId="0" fontId="18" fillId="2" borderId="18" xfId="0" applyFont="1" applyFill="1" applyBorder="1"/>
    <xf numFmtId="0" fontId="18" fillId="2" borderId="6" xfId="0" applyFont="1" applyFill="1" applyBorder="1"/>
    <xf numFmtId="0" fontId="25" fillId="0" borderId="0" xfId="0" applyFont="1"/>
    <xf numFmtId="2" fontId="18" fillId="2" borderId="18" xfId="0" applyNumberFormat="1" applyFont="1" applyFill="1" applyBorder="1"/>
    <xf numFmtId="0" fontId="18" fillId="2" borderId="10" xfId="0" applyFont="1" applyFill="1" applyBorder="1"/>
    <xf numFmtId="0" fontId="18" fillId="2" borderId="11" xfId="0" applyFont="1" applyFill="1" applyBorder="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18" fillId="2" borderId="2" xfId="0" applyFont="1" applyFill="1" applyBorder="1"/>
    <xf numFmtId="0" fontId="29" fillId="3" borderId="0" xfId="0" applyFont="1" applyFill="1"/>
    <xf numFmtId="0" fontId="18"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17" fillId="0" borderId="0" xfId="0" applyFont="1"/>
    <xf numFmtId="0" fontId="16" fillId="0" borderId="0" xfId="0" applyFont="1"/>
    <xf numFmtId="0" fontId="15" fillId="0" borderId="0" xfId="0" applyFont="1"/>
    <xf numFmtId="0" fontId="14" fillId="0" borderId="0" xfId="0" applyFont="1"/>
    <xf numFmtId="164" fontId="18" fillId="2" borderId="18" xfId="0" applyNumberFormat="1" applyFont="1" applyFill="1" applyBorder="1"/>
    <xf numFmtId="0" fontId="13" fillId="2" borderId="18" xfId="0" applyFont="1" applyFill="1" applyBorder="1"/>
    <xf numFmtId="0" fontId="11" fillId="0" borderId="0" xfId="0" applyFont="1"/>
    <xf numFmtId="0" fontId="10" fillId="0" borderId="0" xfId="0" applyFont="1"/>
    <xf numFmtId="3" fontId="9" fillId="0" borderId="0" xfId="0" applyNumberFormat="1" applyFont="1" applyAlignment="1">
      <alignment horizontal="left" vertical="center" indent="3"/>
    </xf>
    <xf numFmtId="166" fontId="9" fillId="0" borderId="0" xfId="0" applyNumberFormat="1" applyFont="1" applyAlignment="1">
      <alignment vertical="center"/>
    </xf>
    <xf numFmtId="0" fontId="9" fillId="0" borderId="0" xfId="0" applyFont="1" applyAlignment="1">
      <alignment horizontal="left" vertical="center"/>
    </xf>
    <xf numFmtId="0" fontId="9" fillId="2" borderId="0" xfId="0" applyFont="1" applyFill="1" applyAlignment="1">
      <alignment horizontal="left" vertical="center"/>
    </xf>
    <xf numFmtId="0" fontId="9" fillId="0" borderId="0" xfId="0" applyFont="1"/>
    <xf numFmtId="0" fontId="9" fillId="2" borderId="18" xfId="0" applyFont="1" applyFill="1" applyBorder="1"/>
    <xf numFmtId="0" fontId="9" fillId="2" borderId="0" xfId="0" applyFont="1" applyFill="1"/>
    <xf numFmtId="0" fontId="9" fillId="0" borderId="0" xfId="0" applyFont="1" applyAlignment="1">
      <alignment vertical="top"/>
    </xf>
    <xf numFmtId="0" fontId="9" fillId="2" borderId="0" xfId="0" applyFont="1" applyFill="1" applyAlignment="1">
      <alignment vertical="top"/>
    </xf>
    <xf numFmtId="49" fontId="9" fillId="2" borderId="0" xfId="0" applyNumberFormat="1" applyFont="1" applyFill="1"/>
    <xf numFmtId="0" fontId="9" fillId="2" borderId="0" xfId="0" applyFont="1" applyFill="1" applyAlignment="1">
      <alignment vertical="top" wrapText="1"/>
    </xf>
    <xf numFmtId="49" fontId="9" fillId="2" borderId="0" xfId="0" applyNumberFormat="1" applyFont="1" applyFill="1" applyAlignment="1">
      <alignment vertical="top" wrapText="1"/>
    </xf>
    <xf numFmtId="0" fontId="9" fillId="2" borderId="0" xfId="0" applyFont="1" applyFill="1" applyAlignment="1">
      <alignment wrapText="1"/>
    </xf>
    <xf numFmtId="49" fontId="24" fillId="2" borderId="0" xfId="0" applyNumberFormat="1" applyFont="1" applyFill="1" applyAlignment="1">
      <alignment horizontal="center"/>
    </xf>
    <xf numFmtId="49" fontId="9" fillId="2" borderId="0" xfId="0" applyNumberFormat="1" applyFont="1" applyFill="1" applyAlignment="1">
      <alignment horizontal="center"/>
    </xf>
    <xf numFmtId="49" fontId="9" fillId="2" borderId="0" xfId="0" applyNumberFormat="1" applyFont="1" applyFill="1" applyAlignment="1">
      <alignment horizontal="center" vertical="top" wrapText="1"/>
    </xf>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16" xfId="0" applyFont="1" applyFill="1" applyBorder="1"/>
    <xf numFmtId="0" fontId="9" fillId="2" borderId="0" xfId="177" applyFont="1" applyFill="1" applyBorder="1" applyAlignment="1" applyProtection="1">
      <alignment vertical="top"/>
    </xf>
    <xf numFmtId="49" fontId="9" fillId="2" borderId="0" xfId="0" applyNumberFormat="1" applyFont="1" applyFill="1" applyAlignment="1">
      <alignment wrapText="1"/>
    </xf>
    <xf numFmtId="1" fontId="9" fillId="2" borderId="0" xfId="0" applyNumberFormat="1" applyFont="1" applyFill="1" applyAlignment="1">
      <alignment vertical="center"/>
    </xf>
    <xf numFmtId="1" fontId="9" fillId="2" borderId="18" xfId="0" applyNumberFormat="1" applyFont="1" applyFill="1" applyBorder="1" applyAlignment="1">
      <alignment vertical="center"/>
    </xf>
    <xf numFmtId="166" fontId="9" fillId="2" borderId="0" xfId="0" applyNumberFormat="1" applyFont="1" applyFill="1" applyAlignment="1">
      <alignment vertical="center"/>
    </xf>
    <xf numFmtId="10" fontId="9" fillId="0" borderId="0" xfId="0" applyNumberFormat="1" applyFont="1" applyAlignment="1">
      <alignment horizontal="left" vertical="center" indent="2"/>
    </xf>
    <xf numFmtId="165" fontId="9" fillId="2" borderId="0" xfId="0" applyNumberFormat="1" applyFont="1" applyFill="1" applyAlignment="1">
      <alignment horizontal="right" vertical="center"/>
    </xf>
    <xf numFmtId="164" fontId="9" fillId="2" borderId="18" xfId="0" applyNumberFormat="1" applyFont="1" applyFill="1" applyBorder="1" applyAlignment="1">
      <alignment horizontal="right" vertical="center"/>
    </xf>
    <xf numFmtId="164" fontId="9" fillId="2" borderId="0" xfId="0" applyNumberFormat="1" applyFont="1" applyFill="1" applyAlignment="1">
      <alignment horizontal="right" vertical="center"/>
    </xf>
    <xf numFmtId="10" fontId="9" fillId="2" borderId="0" xfId="0" applyNumberFormat="1" applyFont="1" applyFill="1" applyAlignment="1">
      <alignment horizontal="left" vertical="center" indent="2"/>
    </xf>
    <xf numFmtId="2" fontId="9" fillId="2" borderId="0" xfId="0" applyNumberFormat="1" applyFont="1" applyFill="1" applyAlignment="1">
      <alignment horizontal="right" vertical="center"/>
    </xf>
    <xf numFmtId="164" fontId="9" fillId="0" borderId="0" xfId="0" applyNumberFormat="1" applyFont="1" applyAlignment="1">
      <alignment horizontal="left" vertical="center" indent="2"/>
    </xf>
    <xf numFmtId="1" fontId="9" fillId="2" borderId="18" xfId="0" applyNumberFormat="1" applyFont="1" applyFill="1" applyBorder="1" applyAlignment="1">
      <alignment horizontal="right" vertical="center"/>
    </xf>
    <xf numFmtId="1" fontId="9" fillId="2" borderId="0" xfId="0" applyNumberFormat="1" applyFont="1" applyFill="1" applyAlignment="1">
      <alignment horizontal="right" vertical="center"/>
    </xf>
    <xf numFmtId="0" fontId="9" fillId="0" borderId="0" xfId="0" applyFont="1" applyAlignment="1">
      <alignment horizontal="left" vertical="center" indent="2"/>
    </xf>
    <xf numFmtId="1" fontId="9" fillId="2" borderId="21" xfId="0" applyNumberFormat="1" applyFont="1" applyFill="1" applyBorder="1" applyAlignment="1">
      <alignment horizontal="right" vertical="center"/>
    </xf>
    <xf numFmtId="2" fontId="9" fillId="2" borderId="18" xfId="0" applyNumberFormat="1" applyFont="1" applyFill="1" applyBorder="1" applyAlignment="1">
      <alignment horizontal="right" vertical="center"/>
    </xf>
    <xf numFmtId="164" fontId="9" fillId="2" borderId="0" xfId="0" applyNumberFormat="1" applyFont="1" applyFill="1"/>
    <xf numFmtId="3" fontId="9" fillId="0" borderId="0" xfId="0" applyNumberFormat="1" applyFont="1" applyAlignment="1">
      <alignment horizontal="left" vertical="center" indent="2"/>
    </xf>
    <xf numFmtId="2" fontId="9" fillId="2" borderId="21" xfId="0" applyNumberFormat="1" applyFont="1" applyFill="1" applyBorder="1" applyAlignment="1">
      <alignment horizontal="right" vertical="center"/>
    </xf>
    <xf numFmtId="2" fontId="9" fillId="2" borderId="0" xfId="0" applyNumberFormat="1" applyFont="1" applyFill="1"/>
    <xf numFmtId="2" fontId="30" fillId="2" borderId="18" xfId="0" applyNumberFormat="1" applyFont="1" applyFill="1" applyBorder="1" applyAlignment="1">
      <alignment horizontal="right" vertical="center"/>
    </xf>
    <xf numFmtId="2" fontId="9" fillId="2" borderId="18" xfId="0" applyNumberFormat="1" applyFont="1" applyFill="1" applyBorder="1"/>
    <xf numFmtId="3" fontId="9" fillId="2" borderId="0" xfId="0" applyNumberFormat="1" applyFont="1" applyFill="1" applyAlignment="1">
      <alignment horizontal="right" vertical="center"/>
    </xf>
    <xf numFmtId="3" fontId="9" fillId="0" borderId="0" xfId="0" applyNumberFormat="1" applyFont="1" applyAlignment="1">
      <alignment horizontal="left" vertical="center" indent="4"/>
    </xf>
    <xf numFmtId="2" fontId="9" fillId="2" borderId="20" xfId="0" applyNumberFormat="1" applyFont="1" applyFill="1" applyBorder="1" applyAlignment="1">
      <alignment horizontal="right" vertical="center"/>
    </xf>
    <xf numFmtId="3" fontId="9" fillId="0" borderId="11" xfId="0" applyNumberFormat="1" applyFont="1" applyBorder="1" applyAlignment="1">
      <alignment horizontal="left" vertical="center" indent="3"/>
    </xf>
    <xf numFmtId="0" fontId="24" fillId="2" borderId="17" xfId="0" applyFont="1" applyFill="1" applyBorder="1"/>
    <xf numFmtId="0" fontId="8" fillId="2" borderId="2" xfId="0" applyFont="1" applyFill="1" applyBorder="1"/>
    <xf numFmtId="0" fontId="24" fillId="2" borderId="7" xfId="0" applyFont="1" applyFill="1" applyBorder="1"/>
    <xf numFmtId="0" fontId="8" fillId="2" borderId="0" xfId="0" applyFont="1" applyFill="1"/>
    <xf numFmtId="0" fontId="32" fillId="2" borderId="0" xfId="0" applyFont="1" applyFill="1"/>
    <xf numFmtId="0" fontId="8" fillId="2" borderId="18" xfId="0" applyFont="1" applyFill="1" applyBorder="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2" borderId="7" xfId="0" applyFont="1" applyFill="1" applyBorder="1"/>
    <xf numFmtId="0" fontId="8" fillId="9" borderId="0" xfId="0" applyFont="1" applyFill="1"/>
    <xf numFmtId="0" fontId="8" fillId="10" borderId="0" xfId="0" applyFont="1" applyFill="1"/>
    <xf numFmtId="0" fontId="8" fillId="11" borderId="0" xfId="0" applyFont="1" applyFill="1"/>
    <xf numFmtId="0" fontId="8" fillId="12" borderId="0" xfId="0" applyFont="1" applyFill="1"/>
    <xf numFmtId="164" fontId="12" fillId="2" borderId="18" xfId="0" applyNumberFormat="1" applyFont="1" applyFill="1" applyBorder="1"/>
    <xf numFmtId="2" fontId="18" fillId="2" borderId="21" xfId="0" applyNumberFormat="1" applyFont="1" applyFill="1" applyBorder="1"/>
    <xf numFmtId="0" fontId="11" fillId="2" borderId="0" xfId="0" applyFont="1" applyFill="1"/>
    <xf numFmtId="166" fontId="8" fillId="0" borderId="0" xfId="0" applyNumberFormat="1" applyFont="1" applyAlignment="1">
      <alignment vertical="center"/>
    </xf>
    <xf numFmtId="0" fontId="8" fillId="0" borderId="0" xfId="0" applyFont="1" applyAlignment="1">
      <alignment horizontal="left" vertical="center"/>
    </xf>
    <xf numFmtId="3" fontId="8" fillId="0" borderId="0" xfId="0" applyNumberFormat="1" applyFont="1" applyAlignment="1">
      <alignment horizontal="left" vertical="center" indent="2"/>
    </xf>
    <xf numFmtId="10" fontId="8" fillId="0" borderId="0" xfId="0" applyNumberFormat="1" applyFont="1" applyAlignment="1">
      <alignment horizontal="left" vertical="center" indent="2"/>
    </xf>
    <xf numFmtId="0" fontId="24" fillId="2" borderId="9" xfId="0" applyFont="1" applyFill="1" applyBorder="1" applyAlignment="1">
      <alignment vertical="center"/>
    </xf>
    <xf numFmtId="0" fontId="28" fillId="2" borderId="0" xfId="0" applyFont="1" applyFill="1" applyAlignment="1">
      <alignment vertical="center"/>
    </xf>
    <xf numFmtId="166" fontId="8" fillId="2" borderId="0" xfId="0" applyNumberFormat="1" applyFont="1" applyFill="1" applyAlignment="1">
      <alignment vertical="center"/>
    </xf>
    <xf numFmtId="0" fontId="15" fillId="2" borderId="0" xfId="0" applyFont="1" applyFill="1"/>
    <xf numFmtId="0" fontId="25" fillId="2" borderId="0" xfId="0" applyFont="1" applyFill="1"/>
    <xf numFmtId="164" fontId="18" fillId="2" borderId="0" xfId="0" applyNumberFormat="1" applyFont="1" applyFill="1"/>
    <xf numFmtId="0" fontId="31" fillId="2" borderId="0" xfId="0" applyFont="1" applyFill="1"/>
    <xf numFmtId="0" fontId="13" fillId="2" borderId="0" xfId="0" applyFont="1" applyFill="1"/>
    <xf numFmtId="0" fontId="33" fillId="0" borderId="0" xfId="0" applyFont="1"/>
    <xf numFmtId="0" fontId="33" fillId="4" borderId="6" xfId="0" applyFont="1" applyFill="1" applyBorder="1"/>
    <xf numFmtId="164" fontId="33" fillId="4" borderId="18" xfId="0" applyNumberFormat="1" applyFont="1" applyFill="1" applyBorder="1"/>
    <xf numFmtId="0" fontId="33" fillId="4" borderId="18" xfId="0" applyFont="1" applyFill="1" applyBorder="1"/>
    <xf numFmtId="0" fontId="23" fillId="2" borderId="19" xfId="0" applyFont="1" applyFill="1" applyBorder="1"/>
    <xf numFmtId="0" fontId="0" fillId="2" borderId="5" xfId="0" applyFill="1" applyBorder="1"/>
    <xf numFmtId="0" fontId="20" fillId="2" borderId="5" xfId="0" applyFont="1" applyFill="1" applyBorder="1"/>
    <xf numFmtId="0" fontId="8" fillId="0" borderId="0" xfId="0" applyFont="1"/>
    <xf numFmtId="0" fontId="7" fillId="0" borderId="0" xfId="0" applyFont="1" applyAlignment="1">
      <alignment horizontal="left" vertical="center"/>
    </xf>
    <xf numFmtId="0" fontId="6" fillId="2" borderId="0" xfId="0" applyFont="1" applyFill="1"/>
    <xf numFmtId="2" fontId="9" fillId="2" borderId="11" xfId="0" applyNumberFormat="1" applyFont="1" applyFill="1" applyBorder="1" applyAlignment="1">
      <alignment horizontal="right" vertical="center"/>
    </xf>
    <xf numFmtId="49" fontId="6" fillId="2" borderId="0" xfId="0" applyNumberFormat="1" applyFont="1" applyFill="1" applyAlignment="1">
      <alignment horizontal="center" wrapText="1"/>
    </xf>
    <xf numFmtId="0" fontId="6" fillId="0" borderId="0" xfId="0" applyFont="1"/>
    <xf numFmtId="49" fontId="6" fillId="2" borderId="0" xfId="0" applyNumberFormat="1" applyFont="1" applyFill="1" applyAlignment="1">
      <alignment horizontal="center"/>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24" fillId="2" borderId="16" xfId="0" applyFont="1" applyFill="1" applyBorder="1"/>
    <xf numFmtId="1" fontId="18" fillId="2" borderId="18" xfId="0" applyNumberFormat="1" applyFont="1" applyFill="1" applyBorder="1"/>
    <xf numFmtId="0" fontId="5" fillId="2" borderId="0" xfId="0" applyFont="1" applyFill="1"/>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xf>
    <xf numFmtId="0" fontId="4" fillId="2" borderId="0" xfId="0" applyFont="1" applyFill="1"/>
    <xf numFmtId="0" fontId="4" fillId="0" borderId="0" xfId="0" applyFont="1"/>
    <xf numFmtId="0" fontId="4" fillId="2" borderId="18" xfId="0" applyFont="1" applyFill="1" applyBorder="1"/>
    <xf numFmtId="0" fontId="4" fillId="2" borderId="0" xfId="0" applyFont="1" applyFill="1" applyAlignment="1">
      <alignment vertical="top"/>
    </xf>
    <xf numFmtId="0" fontId="3" fillId="0" borderId="0" xfId="0" applyFont="1"/>
    <xf numFmtId="0" fontId="3" fillId="2" borderId="0" xfId="0" applyFont="1" applyFill="1"/>
    <xf numFmtId="49" fontId="2" fillId="2" borderId="0" xfId="0" applyNumberFormat="1" applyFont="1" applyFill="1"/>
    <xf numFmtId="49" fontId="2" fillId="2" borderId="0" xfId="0" applyNumberFormat="1" applyFont="1" applyFill="1" applyAlignment="1">
      <alignment vertical="top" wrapText="1"/>
    </xf>
    <xf numFmtId="49" fontId="2" fillId="2" borderId="0" xfId="0" applyNumberFormat="1" applyFont="1" applyFill="1" applyAlignment="1">
      <alignment wrapText="1"/>
    </xf>
    <xf numFmtId="0" fontId="34" fillId="4" borderId="18" xfId="0"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863600</xdr:colOff>
      <xdr:row>5</xdr:row>
      <xdr:rowOff>0</xdr:rowOff>
    </xdr:from>
    <xdr:to>
      <xdr:col>9</xdr:col>
      <xdr:colOff>723900</xdr:colOff>
      <xdr:row>14</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49700" y="952500"/>
          <a:ext cx="5041900" cy="1739900"/>
        </a:xfrm>
        <a:prstGeom prst="rect">
          <a:avLst/>
        </a:prstGeom>
      </xdr:spPr>
    </xdr:pic>
    <xdr:clientData/>
  </xdr:twoCellAnchor>
  <xdr:twoCellAnchor editAs="oneCell">
    <xdr:from>
      <xdr:col>4</xdr:col>
      <xdr:colOff>965200</xdr:colOff>
      <xdr:row>15</xdr:row>
      <xdr:rowOff>38100</xdr:rowOff>
    </xdr:from>
    <xdr:to>
      <xdr:col>9</xdr:col>
      <xdr:colOff>812800</xdr:colOff>
      <xdr:row>23</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051300" y="2895600"/>
          <a:ext cx="5130800" cy="1498600"/>
        </a:xfrm>
        <a:prstGeom prst="rect">
          <a:avLst/>
        </a:prstGeom>
      </xdr:spPr>
    </xdr:pic>
    <xdr:clientData/>
  </xdr:twoCellAnchor>
  <xdr:twoCellAnchor editAs="oneCell">
    <xdr:from>
      <xdr:col>5</xdr:col>
      <xdr:colOff>76200</xdr:colOff>
      <xdr:row>24</xdr:row>
      <xdr:rowOff>60578</xdr:rowOff>
    </xdr:from>
    <xdr:to>
      <xdr:col>12</xdr:col>
      <xdr:colOff>292100</xdr:colOff>
      <xdr:row>40</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l="6135"/>
        <a:stretch/>
      </xdr:blipFill>
      <xdr:spPr>
        <a:xfrm>
          <a:off x="4470400" y="4645278"/>
          <a:ext cx="7772400" cy="3038222"/>
        </a:xfrm>
        <a:prstGeom prst="rect">
          <a:avLst/>
        </a:prstGeom>
      </xdr:spPr>
    </xdr:pic>
    <xdr:clientData/>
  </xdr:twoCellAnchor>
  <xdr:twoCellAnchor editAs="oneCell">
    <xdr:from>
      <xdr:col>5</xdr:col>
      <xdr:colOff>584200</xdr:colOff>
      <xdr:row>41</xdr:row>
      <xdr:rowOff>114301</xdr:rowOff>
    </xdr:from>
    <xdr:to>
      <xdr:col>11</xdr:col>
      <xdr:colOff>749300</xdr:colOff>
      <xdr:row>73</xdr:row>
      <xdr:rowOff>116481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r="6001"/>
        <a:stretch/>
      </xdr:blipFill>
      <xdr:spPr>
        <a:xfrm>
          <a:off x="4978400" y="7937501"/>
          <a:ext cx="6642100" cy="6098180"/>
        </a:xfrm>
        <a:prstGeom prst="rect">
          <a:avLst/>
        </a:prstGeom>
      </xdr:spPr>
    </xdr:pic>
    <xdr:clientData/>
  </xdr:twoCellAnchor>
  <xdr:twoCellAnchor editAs="oneCell">
    <xdr:from>
      <xdr:col>5</xdr:col>
      <xdr:colOff>558800</xdr:colOff>
      <xdr:row>77</xdr:row>
      <xdr:rowOff>12700</xdr:rowOff>
    </xdr:from>
    <xdr:to>
      <xdr:col>13</xdr:col>
      <xdr:colOff>952500</xdr:colOff>
      <xdr:row>87</xdr:row>
      <xdr:rowOff>12700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4693900"/>
          <a:ext cx="9029700" cy="1905000"/>
        </a:xfrm>
        <a:prstGeom prst="rect">
          <a:avLst/>
        </a:prstGeom>
      </xdr:spPr>
    </xdr:pic>
    <xdr:clientData/>
  </xdr:twoCellAnchor>
  <xdr:twoCellAnchor editAs="oneCell">
    <xdr:from>
      <xdr:col>5</xdr:col>
      <xdr:colOff>393700</xdr:colOff>
      <xdr:row>91</xdr:row>
      <xdr:rowOff>63500</xdr:rowOff>
    </xdr:from>
    <xdr:to>
      <xdr:col>11</xdr:col>
      <xdr:colOff>825500</xdr:colOff>
      <xdr:row>103</xdr:row>
      <xdr:rowOff>101600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787900" y="17411700"/>
          <a:ext cx="6908800" cy="232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43" customWidth="1"/>
    <col min="2" max="2" width="11.140625" style="30" customWidth="1"/>
    <col min="3" max="3" width="40.42578125" style="30" customWidth="1"/>
    <col min="4" max="16384" width="10.7109375" style="30"/>
  </cols>
  <sheetData>
    <row r="1" spans="1:3" s="41" customFormat="1">
      <c r="A1" s="39"/>
      <c r="B1" s="40"/>
      <c r="C1" s="40"/>
    </row>
    <row r="2" spans="1:3" ht="21">
      <c r="A2" s="4"/>
      <c r="B2" s="42" t="s">
        <v>19</v>
      </c>
      <c r="C2" s="42"/>
    </row>
    <row r="3" spans="1:3">
      <c r="A3" s="4"/>
      <c r="B3" s="11"/>
      <c r="C3" s="11"/>
    </row>
    <row r="4" spans="1:3">
      <c r="A4" s="4"/>
      <c r="B4" s="5" t="s">
        <v>20</v>
      </c>
      <c r="C4" s="6" t="s">
        <v>165</v>
      </c>
    </row>
    <row r="5" spans="1:3">
      <c r="A5" s="4"/>
      <c r="B5" s="7" t="s">
        <v>98</v>
      </c>
      <c r="C5" s="8" t="s">
        <v>99</v>
      </c>
    </row>
    <row r="6" spans="1:3">
      <c r="A6" s="4"/>
      <c r="B6" s="9" t="s">
        <v>22</v>
      </c>
      <c r="C6" s="10" t="s">
        <v>23</v>
      </c>
    </row>
    <row r="7" spans="1:3">
      <c r="A7" s="4"/>
      <c r="B7" s="11"/>
      <c r="C7" s="11"/>
    </row>
    <row r="8" spans="1:3">
      <c r="A8" s="4"/>
      <c r="B8" s="11"/>
      <c r="C8" s="11"/>
    </row>
    <row r="9" spans="1:3">
      <c r="A9" s="4"/>
      <c r="B9" s="103" t="s">
        <v>83</v>
      </c>
      <c r="C9" s="104"/>
    </row>
    <row r="10" spans="1:3">
      <c r="A10" s="4"/>
      <c r="B10" s="105"/>
      <c r="C10" s="106"/>
    </row>
    <row r="11" spans="1:3">
      <c r="A11" s="4"/>
      <c r="B11" s="105" t="s">
        <v>84</v>
      </c>
      <c r="C11" s="107" t="s">
        <v>85</v>
      </c>
    </row>
    <row r="12" spans="1:3" ht="17" thickBot="1">
      <c r="A12" s="4"/>
      <c r="B12" s="105"/>
      <c r="C12" s="19" t="s">
        <v>86</v>
      </c>
    </row>
    <row r="13" spans="1:3" ht="17" thickBot="1">
      <c r="A13" s="4"/>
      <c r="B13" s="105"/>
      <c r="C13" s="108" t="s">
        <v>87</v>
      </c>
    </row>
    <row r="14" spans="1:3">
      <c r="A14" s="4"/>
      <c r="B14" s="105"/>
      <c r="C14" s="106" t="s">
        <v>88</v>
      </c>
    </row>
    <row r="15" spans="1:3">
      <c r="A15" s="4"/>
      <c r="B15" s="105"/>
      <c r="C15" s="106"/>
    </row>
    <row r="16" spans="1:3">
      <c r="A16" s="4"/>
      <c r="B16" s="105" t="s">
        <v>89</v>
      </c>
      <c r="C16" s="109" t="s">
        <v>90</v>
      </c>
    </row>
    <row r="17" spans="1:3">
      <c r="A17" s="4"/>
      <c r="B17" s="105"/>
      <c r="C17" s="110" t="s">
        <v>91</v>
      </c>
    </row>
    <row r="18" spans="1:3">
      <c r="A18" s="4"/>
      <c r="B18" s="105"/>
      <c r="C18" s="111" t="s">
        <v>92</v>
      </c>
    </row>
    <row r="19" spans="1:3">
      <c r="A19" s="4"/>
      <c r="B19" s="105"/>
      <c r="C19" s="112" t="s">
        <v>93</v>
      </c>
    </row>
    <row r="20" spans="1:3">
      <c r="A20" s="4"/>
      <c r="B20" s="113"/>
      <c r="C20" s="114" t="s">
        <v>94</v>
      </c>
    </row>
    <row r="21" spans="1:3">
      <c r="A21" s="4"/>
      <c r="B21" s="113"/>
      <c r="C21" s="115" t="s">
        <v>95</v>
      </c>
    </row>
    <row r="22" spans="1:3">
      <c r="A22" s="4"/>
      <c r="B22" s="113"/>
      <c r="C22" s="116" t="s">
        <v>96</v>
      </c>
    </row>
    <row r="23" spans="1:3">
      <c r="A23" s="4"/>
      <c r="B23" s="113"/>
      <c r="C23" s="117" t="s">
        <v>97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1"/>
  <sheetViews>
    <sheetView workbookViewId="0">
      <selection activeCell="I30" sqref="I30"/>
    </sheetView>
  </sheetViews>
  <sheetFormatPr baseColWidth="10" defaultColWidth="10.7109375" defaultRowHeight="16"/>
  <cols>
    <col min="1" max="1" width="4.42578125" style="1" customWidth="1"/>
    <col min="2" max="2" width="3.7109375" style="1" customWidth="1"/>
    <col min="3" max="3" width="47" style="1" customWidth="1"/>
    <col min="4" max="4" width="12.42578125" style="1" customWidth="1"/>
    <col min="5" max="5" width="15.42578125" style="1" customWidth="1"/>
    <col min="6" max="6" width="3.7109375" style="1" customWidth="1"/>
    <col min="7" max="7" width="35.28515625" style="1" customWidth="1"/>
    <col min="8" max="8" width="4.28515625" style="1" customWidth="1"/>
    <col min="9" max="9" width="42.42578125" style="1" customWidth="1"/>
    <col min="10" max="10" width="5.42578125" style="1" customWidth="1"/>
    <col min="11" max="16384" width="10.7109375" style="1"/>
  </cols>
  <sheetData>
    <row r="1" spans="2:10">
      <c r="B1" s="12"/>
      <c r="C1" s="12"/>
      <c r="D1" s="12"/>
      <c r="E1" s="12"/>
      <c r="F1" s="12"/>
      <c r="G1" s="12"/>
      <c r="H1" s="12"/>
      <c r="I1" s="12"/>
    </row>
    <row r="2" spans="2:10">
      <c r="B2" s="166" t="s">
        <v>163</v>
      </c>
      <c r="C2" s="167"/>
      <c r="D2" s="167"/>
      <c r="E2" s="168"/>
      <c r="F2" s="12"/>
      <c r="G2" s="12"/>
      <c r="H2" s="12"/>
      <c r="I2" s="12"/>
    </row>
    <row r="3" spans="2:10">
      <c r="B3" s="169"/>
      <c r="C3" s="170"/>
      <c r="D3" s="170"/>
      <c r="E3" s="171"/>
      <c r="F3" s="12"/>
      <c r="G3" s="12"/>
      <c r="H3" s="12"/>
      <c r="I3" s="12"/>
    </row>
    <row r="4" spans="2:10">
      <c r="B4" s="169"/>
      <c r="C4" s="170"/>
      <c r="D4" s="170"/>
      <c r="E4" s="171"/>
      <c r="F4" s="12"/>
      <c r="G4" s="12"/>
      <c r="H4" s="12"/>
      <c r="I4" s="12"/>
    </row>
    <row r="5" spans="2:10">
      <c r="B5" s="172"/>
      <c r="C5" s="173"/>
      <c r="D5" s="173"/>
      <c r="E5" s="174"/>
      <c r="F5" s="12"/>
      <c r="G5" s="12"/>
      <c r="H5" s="12"/>
      <c r="I5" s="12"/>
    </row>
    <row r="6" spans="2:10" ht="17" thickBot="1">
      <c r="B6" s="12"/>
      <c r="C6" s="12"/>
      <c r="D6" s="12"/>
      <c r="E6" s="12"/>
      <c r="F6" s="12"/>
      <c r="G6" s="12"/>
      <c r="H6" s="12"/>
      <c r="I6" s="12"/>
    </row>
    <row r="7" spans="2:10">
      <c r="B7" s="27"/>
      <c r="C7" s="26"/>
      <c r="D7" s="26"/>
      <c r="E7" s="26"/>
      <c r="F7" s="26"/>
      <c r="G7" s="26"/>
      <c r="H7" s="26"/>
      <c r="I7" s="26"/>
      <c r="J7" s="21"/>
    </row>
    <row r="8" spans="2:10" s="2" customFormat="1" ht="18">
      <c r="B8" s="37"/>
      <c r="C8" s="22" t="s">
        <v>36</v>
      </c>
      <c r="D8" s="23" t="s">
        <v>16</v>
      </c>
      <c r="E8" s="20" t="s">
        <v>8</v>
      </c>
      <c r="F8" s="22"/>
      <c r="G8" s="22" t="s">
        <v>15</v>
      </c>
      <c r="H8" s="22"/>
      <c r="I8" s="22" t="s">
        <v>0</v>
      </c>
      <c r="J8" s="137"/>
    </row>
    <row r="9" spans="2:10" s="2" customFormat="1" ht="18">
      <c r="B9" s="38"/>
      <c r="C9" s="19"/>
      <c r="D9" s="45"/>
      <c r="E9" s="19"/>
      <c r="F9" s="19"/>
      <c r="G9" s="19"/>
      <c r="H9" s="19"/>
      <c r="I9" s="19"/>
      <c r="J9" s="18"/>
    </row>
    <row r="10" spans="2:10" s="2" customFormat="1" ht="19" thickBot="1">
      <c r="B10" s="38"/>
      <c r="C10" s="19" t="s">
        <v>116</v>
      </c>
      <c r="D10" s="45"/>
      <c r="E10" s="19"/>
      <c r="F10" s="19"/>
      <c r="G10" s="19"/>
      <c r="H10" s="19"/>
      <c r="I10" s="19"/>
      <c r="J10" s="18"/>
    </row>
    <row r="11" spans="2:10" s="2" customFormat="1" ht="19" thickBot="1">
      <c r="B11" s="38"/>
      <c r="C11" s="48" t="s">
        <v>37</v>
      </c>
      <c r="D11" s="29" t="s">
        <v>6</v>
      </c>
      <c r="E11" s="31">
        <v>0.35</v>
      </c>
      <c r="F11" s="28"/>
      <c r="G11" s="54"/>
      <c r="H11" s="44"/>
      <c r="I11" s="31" t="s">
        <v>62</v>
      </c>
      <c r="J11" s="18"/>
    </row>
    <row r="12" spans="2:10" ht="17" thickBot="1">
      <c r="B12" s="32"/>
      <c r="C12" s="48" t="s">
        <v>39</v>
      </c>
      <c r="D12" s="33" t="s">
        <v>6</v>
      </c>
      <c r="E12" s="31">
        <v>0.99</v>
      </c>
      <c r="F12" s="28"/>
      <c r="G12" s="28"/>
      <c r="H12" s="28"/>
      <c r="I12" s="31" t="s">
        <v>62</v>
      </c>
      <c r="J12" s="138"/>
    </row>
    <row r="13" spans="2:10" ht="17" thickBot="1">
      <c r="B13" s="32"/>
      <c r="C13" s="47" t="s">
        <v>40</v>
      </c>
      <c r="D13" s="33" t="s">
        <v>6</v>
      </c>
      <c r="E13" s="51">
        <v>0</v>
      </c>
      <c r="F13" s="28"/>
      <c r="G13" s="28"/>
      <c r="H13" s="28"/>
      <c r="I13" s="31" t="s">
        <v>62</v>
      </c>
      <c r="J13" s="138"/>
    </row>
    <row r="14" spans="2:10" ht="17" thickBot="1">
      <c r="B14" s="32"/>
      <c r="C14" s="47" t="s">
        <v>41</v>
      </c>
      <c r="D14" s="33" t="s">
        <v>6</v>
      </c>
      <c r="E14" s="51">
        <v>0</v>
      </c>
      <c r="F14" s="28"/>
      <c r="G14" s="28"/>
      <c r="H14" s="28"/>
      <c r="I14" s="31" t="s">
        <v>62</v>
      </c>
      <c r="J14" s="138"/>
    </row>
    <row r="15" spans="2:10" ht="17" thickBot="1">
      <c r="B15" s="32"/>
      <c r="C15" s="47" t="s">
        <v>42</v>
      </c>
      <c r="D15" s="33" t="s">
        <v>6</v>
      </c>
      <c r="E15" s="51">
        <v>0</v>
      </c>
      <c r="F15" s="28"/>
      <c r="G15" s="28"/>
      <c r="H15" s="28"/>
      <c r="I15" s="31" t="s">
        <v>62</v>
      </c>
      <c r="J15" s="138"/>
    </row>
    <row r="16" spans="2:10" ht="17" thickBot="1">
      <c r="B16" s="32"/>
      <c r="C16" s="47" t="s">
        <v>12</v>
      </c>
      <c r="D16" s="33" t="s">
        <v>6</v>
      </c>
      <c r="E16" s="51">
        <v>0</v>
      </c>
      <c r="F16" s="28"/>
      <c r="G16" s="28"/>
      <c r="H16" s="28"/>
      <c r="I16" s="31" t="s">
        <v>62</v>
      </c>
      <c r="J16" s="138"/>
    </row>
    <row r="17" spans="2:10" ht="17" thickBot="1">
      <c r="B17" s="32"/>
      <c r="C17" s="49" t="s">
        <v>45</v>
      </c>
      <c r="D17" s="33" t="s">
        <v>6</v>
      </c>
      <c r="E17" s="31">
        <v>0.1</v>
      </c>
      <c r="F17" s="28"/>
      <c r="G17" s="28"/>
      <c r="H17" s="28"/>
      <c r="I17" s="31" t="s">
        <v>62</v>
      </c>
      <c r="J17" s="138"/>
    </row>
    <row r="18" spans="2:10" ht="17" thickBot="1">
      <c r="B18" s="32"/>
      <c r="C18" s="49" t="s">
        <v>46</v>
      </c>
      <c r="D18" s="33" t="s">
        <v>6</v>
      </c>
      <c r="E18" s="31">
        <v>0.7</v>
      </c>
      <c r="F18" s="28"/>
      <c r="G18" s="28"/>
      <c r="H18" s="28"/>
      <c r="I18" s="31" t="s">
        <v>62</v>
      </c>
      <c r="J18" s="138"/>
    </row>
    <row r="19" spans="2:10" ht="17" thickBot="1">
      <c r="B19" s="32"/>
      <c r="C19" s="49" t="s">
        <v>47</v>
      </c>
      <c r="D19" s="33" t="s">
        <v>100</v>
      </c>
      <c r="E19" s="152">
        <f>'Research data'!G6</f>
        <v>50</v>
      </c>
      <c r="F19" s="28"/>
      <c r="G19" s="28" t="s">
        <v>30</v>
      </c>
      <c r="H19" s="28"/>
      <c r="I19" s="31" t="s">
        <v>62</v>
      </c>
      <c r="J19" s="138"/>
    </row>
    <row r="20" spans="2:10" ht="17" thickBot="1">
      <c r="B20" s="32"/>
      <c r="C20" s="49" t="s">
        <v>48</v>
      </c>
      <c r="D20" s="33" t="s">
        <v>100</v>
      </c>
      <c r="E20" s="51">
        <v>0</v>
      </c>
      <c r="F20" s="28"/>
      <c r="G20" s="53" t="s">
        <v>63</v>
      </c>
      <c r="H20" s="28"/>
      <c r="I20" s="31" t="s">
        <v>62</v>
      </c>
      <c r="J20" s="138"/>
    </row>
    <row r="21" spans="2:10">
      <c r="B21" s="32"/>
      <c r="C21" s="128"/>
      <c r="D21" s="129"/>
      <c r="E21" s="130"/>
      <c r="F21" s="30"/>
      <c r="G21" s="131"/>
      <c r="H21" s="30"/>
      <c r="I21" s="30"/>
      <c r="J21" s="138"/>
    </row>
    <row r="22" spans="2:10" ht="17" thickBot="1">
      <c r="B22" s="32"/>
      <c r="C22" s="19" t="s">
        <v>115</v>
      </c>
      <c r="D22" s="129"/>
      <c r="E22" s="130"/>
      <c r="F22" s="30"/>
      <c r="G22" s="131"/>
      <c r="H22" s="30"/>
      <c r="I22" s="30"/>
      <c r="J22" s="138"/>
    </row>
    <row r="23" spans="2:10" ht="17" thickBot="1">
      <c r="B23" s="32"/>
      <c r="C23" s="49" t="s">
        <v>49</v>
      </c>
      <c r="D23" s="33" t="s">
        <v>38</v>
      </c>
      <c r="E23" s="34">
        <f>'Research data'!G14</f>
        <v>157216666.66999999</v>
      </c>
      <c r="F23" s="28"/>
      <c r="G23" s="28" t="s">
        <v>10</v>
      </c>
      <c r="H23" s="28"/>
      <c r="I23" s="158" t="s">
        <v>150</v>
      </c>
      <c r="J23" s="139"/>
    </row>
    <row r="24" spans="2:10" ht="17" thickBot="1">
      <c r="B24" s="32"/>
      <c r="C24" s="49" t="s">
        <v>50</v>
      </c>
      <c r="D24" s="33" t="s">
        <v>38</v>
      </c>
      <c r="E24" s="51">
        <v>0</v>
      </c>
      <c r="F24" s="28"/>
      <c r="G24" s="53" t="s">
        <v>64</v>
      </c>
      <c r="H24" s="28"/>
      <c r="I24" s="31" t="s">
        <v>62</v>
      </c>
      <c r="J24" s="139"/>
    </row>
    <row r="25" spans="2:10" ht="17" thickBot="1">
      <c r="B25" s="32"/>
      <c r="C25" s="49" t="s">
        <v>14</v>
      </c>
      <c r="D25" s="33" t="s">
        <v>38</v>
      </c>
      <c r="E25" s="51">
        <v>0</v>
      </c>
      <c r="F25" s="28"/>
      <c r="G25" s="28" t="s">
        <v>26</v>
      </c>
      <c r="H25" s="28"/>
      <c r="I25" s="31" t="s">
        <v>62</v>
      </c>
      <c r="J25" s="138"/>
    </row>
    <row r="26" spans="2:10" ht="17" thickBot="1">
      <c r="B26" s="32"/>
      <c r="C26" s="49" t="s">
        <v>51</v>
      </c>
      <c r="D26" s="33" t="s">
        <v>38</v>
      </c>
      <c r="E26" s="51">
        <v>0</v>
      </c>
      <c r="F26" s="28"/>
      <c r="G26" s="28" t="s">
        <v>29</v>
      </c>
      <c r="H26" s="28"/>
      <c r="I26" s="31" t="s">
        <v>62</v>
      </c>
      <c r="J26" s="138"/>
    </row>
    <row r="27" spans="2:10" ht="17" thickBot="1">
      <c r="B27" s="32"/>
      <c r="C27" s="49" t="s">
        <v>52</v>
      </c>
      <c r="D27" s="33" t="s">
        <v>58</v>
      </c>
      <c r="E27" s="119">
        <f>'Research data'!G17</f>
        <v>2525000</v>
      </c>
      <c r="F27" s="28"/>
      <c r="G27" s="50" t="s">
        <v>60</v>
      </c>
      <c r="H27" s="28"/>
      <c r="I27" s="147" t="s">
        <v>143</v>
      </c>
      <c r="J27" s="138"/>
    </row>
    <row r="28" spans="2:10" ht="17" thickBot="1">
      <c r="B28" s="32"/>
      <c r="C28" s="49" t="s">
        <v>53</v>
      </c>
      <c r="D28" s="33" t="s">
        <v>59</v>
      </c>
      <c r="E28" s="51">
        <f>'Research data'!G19</f>
        <v>112</v>
      </c>
      <c r="F28" s="28"/>
      <c r="G28" s="53" t="s">
        <v>61</v>
      </c>
      <c r="H28" s="28"/>
      <c r="I28" s="147" t="s">
        <v>71</v>
      </c>
      <c r="J28" s="138"/>
    </row>
    <row r="29" spans="2:10" ht="17" thickBot="1">
      <c r="B29" s="32"/>
      <c r="C29" s="49" t="s">
        <v>54</v>
      </c>
      <c r="D29" s="33" t="s">
        <v>59</v>
      </c>
      <c r="E29" s="51">
        <v>0</v>
      </c>
      <c r="F29" s="28"/>
      <c r="G29" s="53" t="s">
        <v>65</v>
      </c>
      <c r="H29" s="28"/>
      <c r="I29" s="52" t="s">
        <v>62</v>
      </c>
      <c r="J29" s="138"/>
    </row>
    <row r="30" spans="2:10" ht="17" thickBot="1">
      <c r="B30" s="32"/>
      <c r="C30" s="49" t="s">
        <v>57</v>
      </c>
      <c r="D30" s="33" t="s">
        <v>3</v>
      </c>
      <c r="E30" s="34">
        <v>0.04</v>
      </c>
      <c r="F30" s="28"/>
      <c r="G30" s="28" t="s">
        <v>25</v>
      </c>
      <c r="H30" s="28"/>
      <c r="I30" s="165" t="s">
        <v>164</v>
      </c>
      <c r="J30" s="138"/>
    </row>
    <row r="31" spans="2:10" ht="17" thickBot="1">
      <c r="B31" s="32"/>
      <c r="C31" s="49" t="s">
        <v>44</v>
      </c>
      <c r="D31" s="33" t="s">
        <v>13</v>
      </c>
      <c r="E31" s="51">
        <v>0</v>
      </c>
      <c r="F31" s="28"/>
      <c r="G31" s="28"/>
      <c r="H31" s="28"/>
      <c r="I31" s="31" t="s">
        <v>62</v>
      </c>
      <c r="J31" s="138"/>
    </row>
    <row r="32" spans="2:10">
      <c r="B32" s="32"/>
      <c r="C32" s="128"/>
      <c r="D32" s="129"/>
      <c r="E32" s="130"/>
      <c r="F32" s="30"/>
      <c r="G32" s="120"/>
      <c r="H32" s="30"/>
      <c r="I32" s="132"/>
      <c r="J32" s="138"/>
    </row>
    <row r="33" spans="2:10" ht="17" thickBot="1">
      <c r="B33" s="32"/>
      <c r="C33" s="19" t="s">
        <v>9</v>
      </c>
      <c r="D33" s="129"/>
      <c r="E33" s="130"/>
      <c r="F33" s="30"/>
      <c r="G33" s="120"/>
      <c r="H33" s="30"/>
      <c r="I33" s="132"/>
      <c r="J33" s="138"/>
    </row>
    <row r="34" spans="2:10" ht="17" thickBot="1">
      <c r="B34" s="32"/>
      <c r="C34" s="49" t="s">
        <v>55</v>
      </c>
      <c r="D34" s="33" t="s">
        <v>2</v>
      </c>
      <c r="E34" s="51">
        <f>'Research data'!G10</f>
        <v>1</v>
      </c>
      <c r="F34" s="28"/>
      <c r="G34" s="28" t="s">
        <v>28</v>
      </c>
      <c r="H34" s="28"/>
      <c r="I34" s="60" t="s">
        <v>147</v>
      </c>
      <c r="J34" s="138"/>
    </row>
    <row r="35" spans="2:10" ht="17" thickBot="1">
      <c r="B35" s="32"/>
      <c r="C35" s="49" t="s">
        <v>56</v>
      </c>
      <c r="D35" s="33" t="s">
        <v>2</v>
      </c>
      <c r="E35" s="51">
        <f>'Research data'!G11</f>
        <v>30</v>
      </c>
      <c r="F35" s="28"/>
      <c r="G35" s="28" t="s">
        <v>27</v>
      </c>
      <c r="H35" s="28"/>
      <c r="I35" s="147" t="s">
        <v>147</v>
      </c>
      <c r="J35" s="138"/>
    </row>
    <row r="36" spans="2:10" ht="17" thickBot="1">
      <c r="B36" s="32"/>
      <c r="C36" s="47" t="s">
        <v>43</v>
      </c>
      <c r="D36" s="33" t="s">
        <v>5</v>
      </c>
      <c r="E36" s="118">
        <f>'Research data'!G9</f>
        <v>1</v>
      </c>
      <c r="F36" s="28"/>
      <c r="G36" s="28" t="s">
        <v>17</v>
      </c>
      <c r="H36" s="28"/>
      <c r="I36" s="158" t="s">
        <v>151</v>
      </c>
      <c r="J36" s="138"/>
    </row>
    <row r="37" spans="2:10" ht="17" thickBot="1">
      <c r="B37" s="134"/>
      <c r="C37" s="133" t="s">
        <v>41</v>
      </c>
      <c r="D37" s="133" t="s">
        <v>6</v>
      </c>
      <c r="E37" s="135">
        <v>0</v>
      </c>
      <c r="F37" s="133"/>
      <c r="G37" s="133"/>
      <c r="H37" s="133"/>
      <c r="I37" s="136" t="s">
        <v>62</v>
      </c>
      <c r="J37" s="138"/>
    </row>
    <row r="38" spans="2:10" ht="20" customHeight="1" thickBot="1">
      <c r="B38" s="35"/>
      <c r="C38" s="36"/>
      <c r="D38" s="36"/>
      <c r="E38" s="36"/>
      <c r="F38" s="36"/>
      <c r="G38" s="36"/>
      <c r="H38" s="36"/>
      <c r="I38" s="36"/>
      <c r="J38" s="3"/>
    </row>
    <row r="39" spans="2:10">
      <c r="B39" s="30"/>
      <c r="C39" s="30"/>
      <c r="D39" s="30"/>
      <c r="E39" s="30"/>
      <c r="F39" s="30"/>
      <c r="G39" s="30"/>
      <c r="H39" s="30"/>
      <c r="I39" s="30"/>
    </row>
    <row r="40" spans="2:10">
      <c r="B40" s="12"/>
      <c r="C40" s="12"/>
      <c r="D40" s="12"/>
      <c r="E40" s="12"/>
      <c r="F40" s="12"/>
      <c r="G40" s="12"/>
      <c r="H40" s="12"/>
      <c r="I40" s="12"/>
    </row>
    <row r="41" spans="2:10">
      <c r="B41" s="12"/>
      <c r="C41" s="12"/>
      <c r="D41" s="12"/>
      <c r="E41" s="12"/>
      <c r="F41" s="12"/>
      <c r="G41" s="12"/>
      <c r="H41" s="12"/>
      <c r="I41" s="12"/>
    </row>
    <row r="42" spans="2:10">
      <c r="B42" s="12"/>
      <c r="C42" s="12"/>
      <c r="D42" s="12"/>
      <c r="E42" s="12"/>
      <c r="F42" s="12"/>
      <c r="G42" s="12"/>
      <c r="H42" s="12"/>
      <c r="I42" s="12"/>
    </row>
    <row r="43" spans="2:10">
      <c r="B43" s="12"/>
      <c r="C43" s="12"/>
      <c r="D43" s="12"/>
      <c r="E43" s="12"/>
      <c r="F43" s="12"/>
      <c r="G43" s="12"/>
      <c r="H43" s="12"/>
      <c r="I43" s="12"/>
    </row>
    <row r="44" spans="2:10">
      <c r="B44" s="12"/>
      <c r="C44" s="12"/>
      <c r="D44" s="12"/>
      <c r="E44" s="12"/>
      <c r="F44" s="12"/>
      <c r="G44" s="12"/>
      <c r="H44" s="12"/>
      <c r="I44" s="12"/>
    </row>
    <row r="45" spans="2:10">
      <c r="B45" s="12"/>
      <c r="C45" s="12"/>
      <c r="D45" s="12"/>
      <c r="E45" s="12"/>
      <c r="F45" s="12"/>
      <c r="G45" s="12"/>
      <c r="H45" s="12"/>
      <c r="I45" s="12"/>
    </row>
    <row r="46" spans="2:10">
      <c r="B46" s="12"/>
      <c r="C46" s="12"/>
      <c r="D46" s="12"/>
      <c r="E46" s="12"/>
      <c r="F46" s="12"/>
      <c r="G46" s="12"/>
      <c r="H46" s="12"/>
      <c r="I46" s="12"/>
    </row>
    <row r="47" spans="2:10">
      <c r="B47" s="12"/>
      <c r="C47" s="12"/>
      <c r="D47" s="12"/>
      <c r="E47" s="12"/>
      <c r="F47" s="12"/>
      <c r="G47" s="12"/>
      <c r="H47" s="12"/>
      <c r="I47" s="12"/>
    </row>
    <row r="48" spans="2:10">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2"/>
  <sheetViews>
    <sheetView topLeftCell="E1" workbookViewId="0">
      <selection activeCell="M17" sqref="M17"/>
    </sheetView>
  </sheetViews>
  <sheetFormatPr baseColWidth="10" defaultColWidth="10.7109375" defaultRowHeight="16"/>
  <cols>
    <col min="1" max="2" width="3.42578125" style="61" customWidth="1"/>
    <col min="3" max="3" width="37.7109375" style="61" customWidth="1"/>
    <col min="4" max="4" width="16.42578125" style="61" hidden="1" customWidth="1"/>
    <col min="5" max="5" width="12.42578125" style="61" customWidth="1"/>
    <col min="6" max="6" width="3.140625" style="61" customWidth="1"/>
    <col min="7" max="7" width="9.42578125" style="61" customWidth="1"/>
    <col min="8" max="8" width="3.42578125" style="61" customWidth="1"/>
    <col min="9" max="9" width="12.42578125" style="61" customWidth="1"/>
    <col min="10" max="10" width="2.42578125" style="61" customWidth="1"/>
    <col min="11" max="11" width="9.85546875" style="61" customWidth="1"/>
    <col min="12" max="12" width="2.42578125" style="61" customWidth="1"/>
    <col min="13" max="13" width="11.85546875" style="61" customWidth="1"/>
    <col min="14" max="14" width="3" style="61" customWidth="1"/>
    <col min="15" max="15" width="10.85546875" style="61" customWidth="1"/>
    <col min="16" max="16" width="2.7109375" style="61" customWidth="1"/>
    <col min="17" max="17" width="44.42578125" style="61" customWidth="1"/>
    <col min="18" max="16384" width="10.7109375" style="61"/>
  </cols>
  <sheetData>
    <row r="1" spans="2:17" ht="17" thickBot="1"/>
    <row r="2" spans="2:17">
      <c r="B2" s="71"/>
      <c r="C2" s="72"/>
      <c r="D2" s="72"/>
      <c r="E2" s="72"/>
      <c r="F2" s="72"/>
      <c r="G2" s="72"/>
      <c r="H2" s="72"/>
      <c r="I2" s="72"/>
      <c r="J2" s="72"/>
      <c r="K2" s="72"/>
      <c r="L2" s="72"/>
      <c r="M2" s="72"/>
      <c r="N2" s="72"/>
      <c r="O2" s="72"/>
      <c r="P2" s="72"/>
      <c r="Q2" s="72"/>
    </row>
    <row r="3" spans="2:17" s="19" customFormat="1">
      <c r="B3" s="38"/>
      <c r="C3" s="125" t="s">
        <v>114</v>
      </c>
      <c r="D3" s="13"/>
      <c r="E3" s="125" t="s">
        <v>16</v>
      </c>
      <c r="F3" s="125"/>
      <c r="G3" s="125" t="s">
        <v>94</v>
      </c>
      <c r="H3" s="125"/>
      <c r="I3" s="125" t="s">
        <v>147</v>
      </c>
      <c r="J3" s="125"/>
      <c r="K3" s="125" t="s">
        <v>66</v>
      </c>
      <c r="L3" s="125"/>
      <c r="M3" s="125" t="s">
        <v>73</v>
      </c>
      <c r="N3" s="125"/>
      <c r="O3" s="125" t="s">
        <v>71</v>
      </c>
      <c r="P3" s="125"/>
      <c r="Q3" s="125" t="s">
        <v>118</v>
      </c>
    </row>
    <row r="4" spans="2:17">
      <c r="B4" s="74"/>
      <c r="C4" s="58"/>
      <c r="D4" s="58"/>
      <c r="E4" s="58"/>
      <c r="F4" s="58"/>
      <c r="G4" s="78"/>
      <c r="H4" s="78"/>
      <c r="I4" s="14"/>
      <c r="J4" s="14"/>
      <c r="K4" s="14"/>
      <c r="L4" s="14"/>
      <c r="M4" s="13"/>
      <c r="N4" s="126"/>
      <c r="O4" s="13"/>
      <c r="P4" s="13"/>
      <c r="Q4" s="13"/>
    </row>
    <row r="5" spans="2:17" ht="17" thickBot="1">
      <c r="B5" s="74"/>
      <c r="C5" s="46" t="s">
        <v>110</v>
      </c>
      <c r="D5" s="46"/>
      <c r="E5" s="46"/>
      <c r="F5" s="46"/>
      <c r="G5" s="14"/>
      <c r="H5" s="14"/>
      <c r="I5" s="14"/>
      <c r="J5" s="14"/>
      <c r="K5" s="14"/>
      <c r="L5" s="14"/>
      <c r="Q5" s="59"/>
    </row>
    <row r="6" spans="2:17" ht="17" thickBot="1">
      <c r="B6" s="74"/>
      <c r="C6" s="57" t="s">
        <v>32</v>
      </c>
      <c r="D6" s="57"/>
      <c r="E6" s="121" t="s">
        <v>100</v>
      </c>
      <c r="F6" s="127"/>
      <c r="G6" s="79">
        <f>ROUND(50,0)</f>
        <v>50</v>
      </c>
      <c r="H6" s="80"/>
      <c r="I6" s="78"/>
      <c r="J6" s="78"/>
      <c r="K6" s="78"/>
      <c r="L6" s="78"/>
      <c r="O6" s="79">
        <f>Notes!D18</f>
        <v>50</v>
      </c>
      <c r="Q6" s="59"/>
    </row>
    <row r="7" spans="2:17">
      <c r="B7" s="74"/>
      <c r="C7" s="85"/>
      <c r="D7" s="85"/>
      <c r="G7" s="86"/>
      <c r="H7" s="86"/>
      <c r="I7" s="86"/>
      <c r="J7" s="86"/>
      <c r="K7" s="86"/>
      <c r="L7" s="86"/>
      <c r="Q7" s="59"/>
    </row>
    <row r="8" spans="2:17" ht="17" thickBot="1">
      <c r="B8" s="74"/>
      <c r="C8" s="46" t="s">
        <v>9</v>
      </c>
      <c r="D8" s="46"/>
      <c r="E8" s="46"/>
      <c r="F8" s="46"/>
      <c r="G8" s="15"/>
      <c r="H8" s="15"/>
      <c r="I8" s="15"/>
      <c r="J8" s="15"/>
      <c r="K8" s="15"/>
      <c r="L8" s="15"/>
      <c r="Q8" s="59"/>
    </row>
    <row r="9" spans="2:17" ht="17" thickBot="1">
      <c r="B9" s="74"/>
      <c r="C9" s="124" t="s">
        <v>111</v>
      </c>
      <c r="D9" s="81"/>
      <c r="E9" s="56" t="s">
        <v>5</v>
      </c>
      <c r="F9" s="80"/>
      <c r="G9" s="83">
        <f>ROUND(1,0)</f>
        <v>1</v>
      </c>
      <c r="H9" s="82"/>
      <c r="I9" s="83">
        <f>Notes!E66/100*G6</f>
        <v>1</v>
      </c>
      <c r="J9" s="82"/>
      <c r="K9" s="82"/>
      <c r="L9" s="82"/>
      <c r="M9" s="84"/>
      <c r="O9" s="83">
        <f>Notes!D19</f>
        <v>1</v>
      </c>
      <c r="Q9" s="157" t="s">
        <v>148</v>
      </c>
    </row>
    <row r="10" spans="2:17" ht="17" thickBot="1">
      <c r="B10" s="74"/>
      <c r="C10" s="87" t="s">
        <v>1</v>
      </c>
      <c r="D10" s="87"/>
      <c r="E10" s="56" t="s">
        <v>2</v>
      </c>
      <c r="F10" s="80"/>
      <c r="G10" s="88">
        <f>ROUND(1,0)</f>
        <v>1</v>
      </c>
      <c r="H10" s="86"/>
      <c r="I10" s="88">
        <v>1</v>
      </c>
      <c r="J10" s="89"/>
      <c r="K10" s="89"/>
      <c r="L10" s="86"/>
      <c r="Q10" s="59" t="s">
        <v>72</v>
      </c>
    </row>
    <row r="11" spans="2:17" ht="17" thickBot="1">
      <c r="B11" s="74"/>
      <c r="C11" s="90" t="s">
        <v>7</v>
      </c>
      <c r="D11" s="90"/>
      <c r="E11" s="56" t="s">
        <v>2</v>
      </c>
      <c r="F11" s="80"/>
      <c r="G11" s="91">
        <f>ROUND(30,0)</f>
        <v>30</v>
      </c>
      <c r="H11" s="86"/>
      <c r="I11" s="91">
        <v>30</v>
      </c>
      <c r="J11" s="89"/>
      <c r="K11" s="89"/>
      <c r="L11" s="86"/>
      <c r="Q11" s="59"/>
    </row>
    <row r="12" spans="2:17">
      <c r="B12" s="74"/>
      <c r="C12" s="46"/>
      <c r="D12" s="46"/>
      <c r="E12" s="46"/>
      <c r="F12" s="46"/>
      <c r="G12" s="16"/>
      <c r="H12" s="16"/>
      <c r="I12" s="15"/>
      <c r="J12" s="15"/>
      <c r="K12" s="15"/>
      <c r="L12" s="15"/>
      <c r="Q12" s="59"/>
    </row>
    <row r="13" spans="2:17" ht="17" thickBot="1">
      <c r="B13" s="74"/>
      <c r="C13" s="17" t="s">
        <v>104</v>
      </c>
      <c r="D13" s="17"/>
      <c r="E13" s="17"/>
      <c r="F13" s="46"/>
      <c r="G13" s="16"/>
      <c r="H13" s="16"/>
      <c r="I13" s="15"/>
      <c r="J13" s="15"/>
      <c r="K13" s="15"/>
      <c r="L13" s="15"/>
      <c r="Q13" s="160" t="s">
        <v>158</v>
      </c>
    </row>
    <row r="14" spans="2:17" ht="17" thickBot="1">
      <c r="B14" s="74"/>
      <c r="C14" s="122" t="s">
        <v>112</v>
      </c>
      <c r="D14" s="17"/>
      <c r="E14" s="57" t="s">
        <v>38</v>
      </c>
      <c r="F14" s="58"/>
      <c r="G14" s="92">
        <f>ROUND(G15*G6*1000,2)</f>
        <v>157216666.66999999</v>
      </c>
      <c r="H14" s="16"/>
      <c r="I14" s="143"/>
      <c r="J14" s="15"/>
      <c r="K14" s="143"/>
      <c r="L14" s="15"/>
      <c r="M14" s="143"/>
      <c r="N14" s="93"/>
      <c r="O14" s="93"/>
      <c r="P14" s="86"/>
      <c r="Q14" s="157" t="s">
        <v>149</v>
      </c>
    </row>
    <row r="15" spans="2:17" ht="17" thickBot="1">
      <c r="B15" s="74"/>
      <c r="C15" s="123" t="s">
        <v>113</v>
      </c>
      <c r="D15" s="94"/>
      <c r="E15" s="121" t="s">
        <v>101</v>
      </c>
      <c r="F15" s="127"/>
      <c r="G15" s="95">
        <f>AVERAGE(I15,K15,M15)</f>
        <v>3144.3333333333335</v>
      </c>
      <c r="H15" s="86"/>
      <c r="I15" s="92">
        <f>Notes!$D$82</f>
        <v>3263</v>
      </c>
      <c r="J15" s="86"/>
      <c r="K15" s="95">
        <f>Notes!$D$99</f>
        <v>3000</v>
      </c>
      <c r="L15" s="86"/>
      <c r="M15" s="95">
        <f>Notes!D33</f>
        <v>3170</v>
      </c>
      <c r="N15" s="86"/>
      <c r="O15" s="86"/>
      <c r="P15" s="86"/>
      <c r="Q15" s="160" t="s">
        <v>153</v>
      </c>
    </row>
    <row r="16" spans="2:17" ht="17" thickBot="1">
      <c r="B16" s="74"/>
      <c r="C16" s="122" t="s">
        <v>107</v>
      </c>
      <c r="D16" s="46"/>
      <c r="E16" s="57" t="s">
        <v>38</v>
      </c>
      <c r="F16" s="58"/>
      <c r="G16" s="97">
        <f>G17+G20</f>
        <v>2736456</v>
      </c>
      <c r="H16" s="16"/>
      <c r="I16" s="1"/>
      <c r="J16" s="15"/>
      <c r="K16" s="86"/>
      <c r="L16" s="15"/>
      <c r="M16" s="98">
        <f>Notes!D37*G6*1000</f>
        <v>2640000</v>
      </c>
      <c r="O16" s="97">
        <f>O17+O20</f>
        <v>2736456</v>
      </c>
      <c r="Q16" s="140"/>
    </row>
    <row r="17" spans="2:17" ht="17" thickBot="1">
      <c r="B17" s="74"/>
      <c r="C17" s="123" t="s">
        <v>74</v>
      </c>
      <c r="D17" s="55"/>
      <c r="E17" s="121" t="s">
        <v>102</v>
      </c>
      <c r="F17" s="127"/>
      <c r="G17" s="98">
        <f>ROUND(G18*G6*1000,2)</f>
        <v>2525000</v>
      </c>
      <c r="H17" s="96"/>
      <c r="I17" s="1"/>
      <c r="J17" s="99"/>
      <c r="K17" s="99"/>
      <c r="L17" s="99"/>
      <c r="M17" s="96"/>
      <c r="O17" s="98">
        <f>O18*G6*1000</f>
        <v>2525000</v>
      </c>
      <c r="Q17" s="145" t="s">
        <v>142</v>
      </c>
    </row>
    <row r="18" spans="2:17" ht="17" thickBot="1">
      <c r="B18" s="74"/>
      <c r="C18" s="122" t="s">
        <v>106</v>
      </c>
      <c r="D18" s="100"/>
      <c r="E18" s="121" t="s">
        <v>103</v>
      </c>
      <c r="F18" s="127"/>
      <c r="G18" s="101">
        <v>50.5</v>
      </c>
      <c r="H18" s="86"/>
      <c r="I18" s="1"/>
      <c r="J18" s="86"/>
      <c r="K18" s="86"/>
      <c r="L18" s="86"/>
      <c r="M18" s="86"/>
      <c r="N18" s="96"/>
      <c r="O18" s="101">
        <f>Notes!D9</f>
        <v>50.5</v>
      </c>
      <c r="P18" s="96"/>
      <c r="Q18" s="145" t="s">
        <v>139</v>
      </c>
    </row>
    <row r="19" spans="2:17" ht="17" thickBot="1">
      <c r="B19" s="74"/>
      <c r="C19" s="123" t="s">
        <v>108</v>
      </c>
      <c r="D19" s="102"/>
      <c r="E19" s="56" t="s">
        <v>59</v>
      </c>
      <c r="F19" s="80"/>
      <c r="G19" s="92">
        <f>ROUND(112,2)</f>
        <v>112</v>
      </c>
      <c r="H19" s="86"/>
      <c r="I19" s="1"/>
      <c r="J19" s="86"/>
      <c r="K19" s="86"/>
      <c r="L19" s="86"/>
      <c r="M19" s="86"/>
      <c r="N19" s="86"/>
      <c r="O19" s="92">
        <f>Notes!D12*G22/G21</f>
        <v>112.00000000000001</v>
      </c>
      <c r="P19" s="96"/>
      <c r="Q19" s="145" t="s">
        <v>138</v>
      </c>
    </row>
    <row r="20" spans="2:17" ht="17" thickBot="1">
      <c r="B20" s="74"/>
      <c r="C20" s="122" t="s">
        <v>109</v>
      </c>
      <c r="D20" s="102"/>
      <c r="E20" s="56" t="s">
        <v>38</v>
      </c>
      <c r="F20" s="80"/>
      <c r="G20" s="92">
        <f>G19*G21</f>
        <v>211456</v>
      </c>
      <c r="H20" s="96"/>
      <c r="I20" s="1"/>
      <c r="J20" s="86"/>
      <c r="K20" s="86"/>
      <c r="L20" s="86"/>
      <c r="M20" s="86"/>
      <c r="N20" s="86"/>
      <c r="O20" s="92">
        <f>O19*G21</f>
        <v>211456.00000000003</v>
      </c>
      <c r="P20" s="96"/>
      <c r="Q20" s="145" t="s">
        <v>141</v>
      </c>
    </row>
    <row r="21" spans="2:17" ht="17" thickBot="1">
      <c r="B21" s="74"/>
      <c r="C21" s="94" t="s">
        <v>105</v>
      </c>
      <c r="D21" s="102"/>
      <c r="E21" s="56" t="s">
        <v>75</v>
      </c>
      <c r="F21" s="80"/>
      <c r="G21" s="92">
        <v>1888</v>
      </c>
      <c r="H21" s="86"/>
      <c r="I21" s="86"/>
      <c r="J21" s="86"/>
      <c r="K21" s="86"/>
      <c r="L21" s="86"/>
      <c r="M21" s="86"/>
      <c r="N21" s="86"/>
      <c r="O21" s="96"/>
      <c r="P21" s="96"/>
      <c r="Q21" s="145" t="s">
        <v>140</v>
      </c>
    </row>
    <row r="22" spans="2:17" ht="17" thickBot="1">
      <c r="B22" s="74"/>
      <c r="C22" s="141" t="s">
        <v>119</v>
      </c>
      <c r="D22" s="102"/>
      <c r="E22" s="56" t="s">
        <v>76</v>
      </c>
      <c r="F22" s="80"/>
      <c r="G22" s="95">
        <f>G21*G6</f>
        <v>94400</v>
      </c>
      <c r="H22" s="86"/>
      <c r="I22" s="86"/>
      <c r="J22" s="86"/>
      <c r="K22" s="86"/>
      <c r="L22" s="86"/>
      <c r="M22" s="86"/>
      <c r="N22" s="86"/>
      <c r="O22" s="96"/>
      <c r="P22" s="96"/>
      <c r="Q22" s="140" t="s">
        <v>117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3"/>
  <sheetViews>
    <sheetView topLeftCell="D1" workbookViewId="0">
      <selection activeCell="I25" sqref="I25"/>
    </sheetView>
  </sheetViews>
  <sheetFormatPr baseColWidth="10" defaultColWidth="33.140625" defaultRowHeight="16"/>
  <cols>
    <col min="1" max="1" width="3.42578125" style="61" customWidth="1"/>
    <col min="2" max="2" width="7.140625" style="61" customWidth="1"/>
    <col min="3" max="3" width="27.85546875" style="61" customWidth="1"/>
    <col min="4" max="4" width="16.140625" style="61" customWidth="1"/>
    <col min="5" max="5" width="10.28515625" style="61" customWidth="1"/>
    <col min="6" max="7" width="13.28515625" style="61" customWidth="1"/>
    <col min="8" max="8" width="12.7109375" style="64" customWidth="1"/>
    <col min="9" max="9" width="38.42578125" style="64" customWidth="1"/>
    <col min="10" max="10" width="102.28515625" style="61" customWidth="1"/>
    <col min="11" max="16384" width="33.140625" style="61"/>
  </cols>
  <sheetData>
    <row r="1" spans="2:10" ht="17" thickBot="1"/>
    <row r="2" spans="2:10">
      <c r="B2" s="71"/>
      <c r="C2" s="72"/>
      <c r="D2" s="72"/>
      <c r="E2" s="72"/>
      <c r="F2" s="72"/>
      <c r="G2" s="72"/>
      <c r="H2" s="73"/>
      <c r="I2" s="73"/>
      <c r="J2" s="72"/>
    </row>
    <row r="3" spans="2:10">
      <c r="B3" s="74"/>
      <c r="C3" s="19" t="s">
        <v>24</v>
      </c>
      <c r="D3" s="19"/>
      <c r="E3" s="19"/>
      <c r="F3" s="19"/>
      <c r="G3" s="19"/>
      <c r="H3" s="24"/>
      <c r="I3" s="24"/>
    </row>
    <row r="4" spans="2:10">
      <c r="B4" s="74"/>
    </row>
    <row r="5" spans="2:10">
      <c r="B5" s="75"/>
      <c r="C5" s="20" t="s">
        <v>33</v>
      </c>
      <c r="D5" s="20" t="s">
        <v>0</v>
      </c>
      <c r="E5" s="20" t="s">
        <v>21</v>
      </c>
      <c r="F5" s="20" t="s">
        <v>34</v>
      </c>
      <c r="G5" s="20" t="s">
        <v>122</v>
      </c>
      <c r="H5" s="25" t="s">
        <v>35</v>
      </c>
      <c r="I5" s="25" t="s">
        <v>145</v>
      </c>
      <c r="J5" s="20" t="s">
        <v>18</v>
      </c>
    </row>
    <row r="6" spans="2:10">
      <c r="B6" s="74"/>
      <c r="C6" s="19"/>
      <c r="D6" s="19"/>
      <c r="E6" s="19"/>
      <c r="F6" s="68"/>
      <c r="G6" s="68"/>
      <c r="H6" s="24"/>
      <c r="I6" s="24"/>
      <c r="J6" s="19"/>
    </row>
    <row r="7" spans="2:10">
      <c r="B7" s="74"/>
      <c r="C7" s="63"/>
      <c r="D7" s="61" t="s">
        <v>66</v>
      </c>
      <c r="E7" s="142" t="s">
        <v>79</v>
      </c>
      <c r="F7" s="69">
        <v>2013</v>
      </c>
      <c r="G7" s="155" t="s">
        <v>67</v>
      </c>
      <c r="I7" s="162" t="s">
        <v>159</v>
      </c>
      <c r="J7" s="156" t="s">
        <v>70</v>
      </c>
    </row>
    <row r="8" spans="2:10">
      <c r="B8" s="74"/>
      <c r="C8" s="62" t="s">
        <v>10</v>
      </c>
      <c r="F8" s="69"/>
      <c r="G8" s="69"/>
    </row>
    <row r="9" spans="2:10">
      <c r="B9" s="74"/>
      <c r="C9" s="63"/>
      <c r="F9" s="69"/>
      <c r="G9" s="69"/>
    </row>
    <row r="10" spans="2:10">
      <c r="B10" s="74"/>
      <c r="C10" s="63"/>
      <c r="D10" s="156" t="s">
        <v>146</v>
      </c>
      <c r="E10" s="61" t="s">
        <v>79</v>
      </c>
      <c r="F10" s="69" t="s">
        <v>68</v>
      </c>
      <c r="G10" s="146" t="s">
        <v>67</v>
      </c>
      <c r="I10" s="162" t="s">
        <v>160</v>
      </c>
      <c r="J10" s="156" t="s">
        <v>69</v>
      </c>
    </row>
    <row r="11" spans="2:10">
      <c r="B11" s="74"/>
      <c r="C11" s="63" t="s">
        <v>10</v>
      </c>
      <c r="F11" s="69"/>
      <c r="G11" s="69"/>
      <c r="J11" s="142"/>
    </row>
    <row r="12" spans="2:10">
      <c r="B12" s="74"/>
      <c r="C12" s="63" t="s">
        <v>77</v>
      </c>
      <c r="F12" s="69"/>
      <c r="G12" s="69"/>
    </row>
    <row r="13" spans="2:10">
      <c r="B13" s="74"/>
      <c r="C13" s="63" t="s">
        <v>1</v>
      </c>
      <c r="F13" s="69"/>
      <c r="G13" s="69"/>
    </row>
    <row r="14" spans="2:10">
      <c r="B14" s="74"/>
      <c r="C14" s="63" t="s">
        <v>7</v>
      </c>
      <c r="F14" s="69"/>
      <c r="G14" s="69"/>
    </row>
    <row r="15" spans="2:10">
      <c r="B15" s="74"/>
      <c r="C15" s="63"/>
      <c r="D15" s="63"/>
      <c r="E15" s="65"/>
      <c r="F15" s="70"/>
      <c r="G15" s="70"/>
      <c r="H15" s="66"/>
      <c r="I15" s="66"/>
      <c r="J15" s="63"/>
    </row>
    <row r="16" spans="2:10" ht="17">
      <c r="B16" s="74"/>
      <c r="C16" s="63"/>
      <c r="D16" s="63" t="s">
        <v>78</v>
      </c>
      <c r="E16" s="65" t="s">
        <v>79</v>
      </c>
      <c r="F16" s="70" t="s">
        <v>68</v>
      </c>
      <c r="G16" s="154" t="s">
        <v>67</v>
      </c>
      <c r="H16" s="66"/>
      <c r="I16" s="163" t="s">
        <v>161</v>
      </c>
      <c r="J16" s="159" t="s">
        <v>80</v>
      </c>
    </row>
    <row r="17" spans="2:10">
      <c r="B17" s="74"/>
      <c r="C17" s="63" t="s">
        <v>10</v>
      </c>
      <c r="D17" s="63"/>
      <c r="E17" s="65"/>
      <c r="F17" s="70"/>
      <c r="G17" s="70"/>
      <c r="H17" s="66"/>
      <c r="I17" s="66"/>
      <c r="J17" s="63"/>
    </row>
    <row r="18" spans="2:10">
      <c r="B18" s="74"/>
      <c r="C18" s="63" t="s">
        <v>81</v>
      </c>
      <c r="D18" s="63"/>
      <c r="F18" s="69"/>
      <c r="G18" s="69"/>
      <c r="J18" s="76"/>
    </row>
    <row r="19" spans="2:10">
      <c r="B19" s="74"/>
      <c r="C19" s="63"/>
      <c r="D19" s="63"/>
      <c r="F19" s="69"/>
      <c r="G19" s="69"/>
      <c r="J19" s="76"/>
    </row>
    <row r="20" spans="2:10" ht="17">
      <c r="B20" s="74"/>
      <c r="C20" s="62"/>
      <c r="D20" s="63" t="s">
        <v>71</v>
      </c>
      <c r="E20" s="67" t="s">
        <v>79</v>
      </c>
      <c r="F20" s="144" t="s">
        <v>123</v>
      </c>
      <c r="G20" s="144" t="s">
        <v>67</v>
      </c>
      <c r="H20" s="77"/>
      <c r="I20" s="164" t="s">
        <v>162</v>
      </c>
      <c r="J20" s="159" t="s">
        <v>152</v>
      </c>
    </row>
    <row r="21" spans="2:10">
      <c r="B21" s="74"/>
      <c r="C21" s="63" t="s">
        <v>11</v>
      </c>
      <c r="D21" s="63"/>
      <c r="F21" s="69"/>
      <c r="G21" s="69"/>
      <c r="I21" s="76"/>
      <c r="J21" s="76"/>
    </row>
    <row r="22" spans="2:10">
      <c r="B22" s="74"/>
      <c r="C22" s="63" t="s">
        <v>82</v>
      </c>
      <c r="D22" s="63"/>
      <c r="F22" s="69"/>
      <c r="G22" s="69"/>
      <c r="J22" s="63"/>
    </row>
    <row r="23" spans="2:10">
      <c r="B23" s="74"/>
      <c r="C23" s="62" t="s">
        <v>4</v>
      </c>
      <c r="D23" s="63"/>
      <c r="F23" s="69"/>
      <c r="G23" s="69"/>
      <c r="J23" s="63"/>
    </row>
  </sheetData>
  <pageMargins left="0.75" right="0.75" top="1" bottom="1" header="0.5" footer="0.5"/>
  <pageSetup paperSize="9" orientation="portrait" horizontalDpi="4294967292" verticalDpi="4294967292"/>
  <ignoredErrors>
    <ignoredError sqref="F10 F16:G16 F20:G20 G10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104"/>
  <sheetViews>
    <sheetView topLeftCell="A27" workbookViewId="0">
      <selection activeCell="C33" sqref="C33"/>
    </sheetView>
  </sheetViews>
  <sheetFormatPr baseColWidth="10" defaultColWidth="10.7109375" defaultRowHeight="16"/>
  <cols>
    <col min="1" max="1" width="5.42578125" style="142" customWidth="1"/>
    <col min="2" max="2" width="3.7109375" style="142" customWidth="1"/>
    <col min="3" max="3" width="16" style="142" customWidth="1"/>
    <col min="4" max="4" width="10.28515625" style="142" customWidth="1"/>
    <col min="5" max="5" width="7.85546875" style="142" customWidth="1"/>
    <col min="6" max="16384" width="10.7109375" style="142"/>
  </cols>
  <sheetData>
    <row r="1" spans="2:14" ht="17" thickBot="1"/>
    <row r="2" spans="2:14">
      <c r="B2" s="148"/>
      <c r="C2" s="149"/>
      <c r="D2" s="149"/>
      <c r="E2" s="149"/>
      <c r="F2" s="149"/>
      <c r="G2" s="149"/>
      <c r="H2" s="149"/>
      <c r="I2" s="149"/>
      <c r="J2" s="149"/>
      <c r="K2" s="149"/>
      <c r="L2" s="149"/>
      <c r="M2" s="149"/>
      <c r="N2" s="149"/>
    </row>
    <row r="3" spans="2:14" s="19" customFormat="1">
      <c r="B3" s="151"/>
      <c r="C3" s="20" t="s">
        <v>0</v>
      </c>
      <c r="D3" s="20" t="s">
        <v>144</v>
      </c>
      <c r="E3" s="20"/>
      <c r="F3" s="20"/>
      <c r="G3" s="20"/>
      <c r="H3" s="20"/>
      <c r="I3" s="20"/>
      <c r="J3" s="20"/>
      <c r="K3" s="20"/>
      <c r="L3" s="20"/>
      <c r="M3" s="20"/>
      <c r="N3" s="20"/>
    </row>
    <row r="4" spans="2:14">
      <c r="B4" s="150"/>
    </row>
    <row r="5" spans="2:14">
      <c r="B5" s="150"/>
      <c r="C5" s="142" t="s">
        <v>71</v>
      </c>
    </row>
    <row r="6" spans="2:14">
      <c r="B6" s="150"/>
      <c r="C6" s="142" t="s">
        <v>120</v>
      </c>
    </row>
    <row r="7" spans="2:14">
      <c r="B7" s="150"/>
    </row>
    <row r="8" spans="2:14">
      <c r="B8" s="150"/>
      <c r="C8" s="161" t="s">
        <v>155</v>
      </c>
      <c r="D8" s="142">
        <v>65</v>
      </c>
      <c r="E8" s="142" t="s">
        <v>121</v>
      </c>
    </row>
    <row r="9" spans="2:14">
      <c r="B9" s="150"/>
      <c r="D9" s="142">
        <v>50.5</v>
      </c>
      <c r="E9" s="142" t="s">
        <v>124</v>
      </c>
    </row>
    <row r="10" spans="2:14">
      <c r="B10" s="150"/>
    </row>
    <row r="11" spans="2:14">
      <c r="B11" s="150"/>
      <c r="C11" s="161" t="s">
        <v>156</v>
      </c>
      <c r="D11" s="142">
        <v>3</v>
      </c>
      <c r="E11" s="142" t="s">
        <v>125</v>
      </c>
    </row>
    <row r="12" spans="2:14">
      <c r="B12" s="150"/>
      <c r="D12" s="142">
        <v>2.2400000000000002</v>
      </c>
      <c r="E12" s="142" t="s">
        <v>31</v>
      </c>
    </row>
    <row r="13" spans="2:14">
      <c r="B13" s="150"/>
    </row>
    <row r="14" spans="2:14">
      <c r="B14" s="150"/>
    </row>
    <row r="15" spans="2:14">
      <c r="B15" s="150"/>
    </row>
    <row r="16" spans="2:14">
      <c r="B16" s="150"/>
      <c r="C16" s="142" t="s">
        <v>126</v>
      </c>
    </row>
    <row r="17" spans="2:5">
      <c r="B17" s="150"/>
    </row>
    <row r="18" spans="2:5">
      <c r="B18" s="150"/>
      <c r="D18" s="142">
        <v>50</v>
      </c>
      <c r="E18" s="142" t="s">
        <v>100</v>
      </c>
    </row>
    <row r="19" spans="2:5">
      <c r="B19" s="150"/>
      <c r="D19" s="142">
        <v>1</v>
      </c>
      <c r="E19" s="142" t="s">
        <v>5</v>
      </c>
    </row>
    <row r="20" spans="2:5">
      <c r="B20" s="150"/>
    </row>
    <row r="21" spans="2:5">
      <c r="B21" s="150"/>
    </row>
    <row r="22" spans="2:5">
      <c r="B22" s="150"/>
    </row>
    <row r="23" spans="2:5">
      <c r="B23" s="150"/>
    </row>
    <row r="24" spans="2:5">
      <c r="B24" s="150"/>
    </row>
    <row r="25" spans="2:5">
      <c r="B25" s="150"/>
      <c r="C25" s="142" t="s">
        <v>73</v>
      </c>
    </row>
    <row r="26" spans="2:5">
      <c r="B26" s="150"/>
      <c r="C26" s="142" t="s">
        <v>127</v>
      </c>
    </row>
    <row r="27" spans="2:5">
      <c r="B27" s="150"/>
    </row>
    <row r="28" spans="2:5">
      <c r="B28" s="150"/>
    </row>
    <row r="29" spans="2:5">
      <c r="B29" s="150"/>
    </row>
    <row r="30" spans="2:5">
      <c r="B30" s="150"/>
    </row>
    <row r="31" spans="2:5">
      <c r="B31" s="150"/>
    </row>
    <row r="32" spans="2:5">
      <c r="B32" s="150"/>
      <c r="C32" s="142" t="s">
        <v>154</v>
      </c>
      <c r="D32" s="142">
        <v>4080</v>
      </c>
      <c r="E32" s="142" t="s">
        <v>121</v>
      </c>
    </row>
    <row r="33" spans="2:5">
      <c r="B33" s="150"/>
      <c r="C33" s="161"/>
      <c r="D33" s="142">
        <v>3170</v>
      </c>
      <c r="E33" s="142" t="s">
        <v>128</v>
      </c>
    </row>
    <row r="34" spans="2:5">
      <c r="B34" s="150"/>
    </row>
    <row r="35" spans="2:5">
      <c r="B35" s="150"/>
    </row>
    <row r="36" spans="2:5">
      <c r="B36" s="150"/>
      <c r="D36" s="142">
        <v>68.260000000000005</v>
      </c>
      <c r="E36" s="142" t="s">
        <v>121</v>
      </c>
    </row>
    <row r="37" spans="2:5">
      <c r="B37" s="150"/>
      <c r="D37" s="142">
        <v>52.8</v>
      </c>
      <c r="E37" s="142" t="s">
        <v>128</v>
      </c>
    </row>
    <row r="38" spans="2:5">
      <c r="B38" s="150"/>
    </row>
    <row r="39" spans="2:5">
      <c r="B39" s="150"/>
    </row>
    <row r="40" spans="2:5">
      <c r="B40" s="150"/>
      <c r="C40" s="142" t="s">
        <v>147</v>
      </c>
    </row>
    <row r="41" spans="2:5">
      <c r="B41" s="150"/>
      <c r="C41" s="142" t="s">
        <v>129</v>
      </c>
    </row>
    <row r="42" spans="2:5">
      <c r="B42" s="150"/>
    </row>
    <row r="43" spans="2:5">
      <c r="B43" s="150"/>
    </row>
    <row r="44" spans="2:5">
      <c r="B44" s="150"/>
    </row>
    <row r="45" spans="2:5">
      <c r="B45" s="150"/>
    </row>
    <row r="46" spans="2:5">
      <c r="B46" s="150"/>
    </row>
    <row r="47" spans="2:5">
      <c r="B47" s="150"/>
    </row>
    <row r="48" spans="2:5">
      <c r="B48" s="150"/>
    </row>
    <row r="49" spans="2:2">
      <c r="B49" s="150"/>
    </row>
    <row r="50" spans="2:2">
      <c r="B50" s="150"/>
    </row>
    <row r="51" spans="2:2">
      <c r="B51" s="150"/>
    </row>
    <row r="52" spans="2:2">
      <c r="B52" s="150"/>
    </row>
    <row r="53" spans="2:2">
      <c r="B53" s="150"/>
    </row>
    <row r="54" spans="2:2">
      <c r="B54" s="150"/>
    </row>
    <row r="55" spans="2:2">
      <c r="B55" s="150"/>
    </row>
    <row r="56" spans="2:2">
      <c r="B56" s="150"/>
    </row>
    <row r="57" spans="2:2">
      <c r="B57" s="150"/>
    </row>
    <row r="58" spans="2:2">
      <c r="B58" s="150"/>
    </row>
    <row r="59" spans="2:2">
      <c r="B59" s="150"/>
    </row>
    <row r="60" spans="2:2">
      <c r="B60" s="150"/>
    </row>
    <row r="61" spans="2:2">
      <c r="B61" s="150"/>
    </row>
    <row r="62" spans="2:2">
      <c r="B62" s="150"/>
    </row>
    <row r="63" spans="2:2">
      <c r="B63" s="150"/>
    </row>
    <row r="64" spans="2:2">
      <c r="B64" s="150"/>
    </row>
    <row r="65" spans="2:7">
      <c r="B65" s="150"/>
    </row>
    <row r="66" spans="2:7">
      <c r="B66" s="150"/>
      <c r="E66" s="142">
        <v>2</v>
      </c>
      <c r="F66" s="142" t="s">
        <v>130</v>
      </c>
    </row>
    <row r="67" spans="2:7">
      <c r="B67" s="150"/>
      <c r="D67" s="161" t="s">
        <v>157</v>
      </c>
    </row>
    <row r="68" spans="2:7">
      <c r="B68" s="150"/>
    </row>
    <row r="69" spans="2:7">
      <c r="B69" s="150"/>
    </row>
    <row r="70" spans="2:7">
      <c r="B70" s="150"/>
    </row>
    <row r="71" spans="2:7">
      <c r="B71" s="150"/>
    </row>
    <row r="72" spans="2:7">
      <c r="B72" s="150"/>
    </row>
    <row r="73" spans="2:7">
      <c r="B73" s="150"/>
    </row>
    <row r="74" spans="2:7">
      <c r="B74" s="150"/>
      <c r="C74" s="142" t="s">
        <v>131</v>
      </c>
      <c r="E74" s="142" t="s">
        <v>132</v>
      </c>
      <c r="F74" s="142" t="s">
        <v>133</v>
      </c>
      <c r="G74" s="153"/>
    </row>
    <row r="75" spans="2:7">
      <c r="B75" s="150"/>
      <c r="E75" s="142" t="s">
        <v>134</v>
      </c>
      <c r="F75" s="142" t="s">
        <v>135</v>
      </c>
    </row>
    <row r="76" spans="2:7">
      <c r="B76" s="150"/>
    </row>
    <row r="77" spans="2:7">
      <c r="B77" s="150"/>
    </row>
    <row r="78" spans="2:7">
      <c r="B78" s="150"/>
      <c r="C78" s="142" t="s">
        <v>136</v>
      </c>
    </row>
    <row r="79" spans="2:7">
      <c r="B79" s="150"/>
    </row>
    <row r="80" spans="2:7">
      <c r="B80" s="150"/>
    </row>
    <row r="81" spans="2:5">
      <c r="B81" s="150"/>
      <c r="C81" s="161" t="s">
        <v>154</v>
      </c>
      <c r="D81" s="161">
        <v>4200</v>
      </c>
      <c r="E81" s="142" t="s">
        <v>121</v>
      </c>
    </row>
    <row r="82" spans="2:5">
      <c r="B82" s="150"/>
      <c r="D82" s="142">
        <v>3263</v>
      </c>
      <c r="E82" s="142" t="s">
        <v>128</v>
      </c>
    </row>
    <row r="83" spans="2:5">
      <c r="B83" s="150"/>
    </row>
    <row r="84" spans="2:5">
      <c r="B84" s="150"/>
    </row>
    <row r="85" spans="2:5">
      <c r="B85" s="150"/>
    </row>
    <row r="86" spans="2:5">
      <c r="B86" s="150"/>
    </row>
    <row r="87" spans="2:5">
      <c r="B87" s="150"/>
    </row>
    <row r="88" spans="2:5">
      <c r="B88" s="150"/>
    </row>
    <row r="89" spans="2:5">
      <c r="B89" s="150"/>
    </row>
    <row r="90" spans="2:5">
      <c r="B90" s="150"/>
    </row>
    <row r="91" spans="2:5">
      <c r="B91" s="150"/>
      <c r="C91" s="142" t="s">
        <v>66</v>
      </c>
    </row>
    <row r="92" spans="2:5">
      <c r="B92" s="150"/>
      <c r="C92" s="142" t="s">
        <v>137</v>
      </c>
    </row>
    <row r="93" spans="2:5">
      <c r="B93" s="150"/>
    </row>
    <row r="94" spans="2:5">
      <c r="B94" s="150"/>
    </row>
    <row r="95" spans="2:5">
      <c r="B95" s="150"/>
    </row>
    <row r="96" spans="2:5">
      <c r="B96" s="150"/>
    </row>
    <row r="97" spans="2:5">
      <c r="B97" s="150"/>
    </row>
    <row r="98" spans="2:5">
      <c r="B98" s="150"/>
    </row>
    <row r="99" spans="2:5">
      <c r="B99" s="150"/>
      <c r="C99" s="142" t="s">
        <v>154</v>
      </c>
      <c r="D99" s="142">
        <v>3000</v>
      </c>
      <c r="E99" s="142" t="s">
        <v>128</v>
      </c>
    </row>
    <row r="100" spans="2:5">
      <c r="B100" s="150"/>
    </row>
    <row r="101" spans="2:5">
      <c r="B101" s="150"/>
    </row>
    <row r="102" spans="2:5">
      <c r="B102" s="150"/>
    </row>
    <row r="103" spans="2:5">
      <c r="B103" s="150"/>
    </row>
    <row r="104" spans="2:5">
      <c r="B104" s="15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2023-08-01T07:46:12Z</dcterms:modified>
</cp:coreProperties>
</file>