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FE3BD794-59FF-5341-A484-96F0FDD2EB0F}" xr6:coauthVersionLast="47" xr6:coauthVersionMax="47" xr10:uidLastSave="{00000000-0000-0000-0000-000000000000}"/>
  <bookViews>
    <workbookView xWindow="-5580" yWindow="-19220" windowWidth="25600" windowHeight="1606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17" i="13" l="1"/>
  <c r="G17" i="13"/>
  <c r="G19" i="13" s="1"/>
  <c r="G18" i="13" s="1"/>
  <c r="E24" i="12" s="1"/>
  <c r="S21" i="13"/>
  <c r="G21" i="13" s="1"/>
  <c r="G20" i="13" s="1"/>
  <c r="E26" i="12" s="1"/>
  <c r="D19" i="16"/>
  <c r="E18" i="12"/>
  <c r="D47" i="16"/>
  <c r="O10" i="13" s="1"/>
  <c r="G10" i="13"/>
  <c r="E34" i="12" s="1"/>
  <c r="I12" i="13"/>
  <c r="G12" i="13"/>
  <c r="E33" i="12" s="1"/>
  <c r="G11" i="13"/>
  <c r="E35" i="12" s="1"/>
  <c r="S17" i="13"/>
  <c r="D165" i="16"/>
  <c r="Q11" i="13"/>
  <c r="D140" i="16"/>
  <c r="Q17" i="13" s="1"/>
  <c r="M11" i="13"/>
  <c r="K11" i="13"/>
  <c r="G16" i="13" l="1"/>
  <c r="G15" i="13" s="1"/>
  <c r="E22" i="12" s="1"/>
</calcChain>
</file>

<file path=xl/sharedStrings.xml><?xml version="1.0" encoding="utf-8"?>
<sst xmlns="http://schemas.openxmlformats.org/spreadsheetml/2006/main" count="278" uniqueCount="179">
  <si>
    <t>Source</t>
  </si>
  <si>
    <t>years</t>
  </si>
  <si>
    <t>%</t>
  </si>
  <si>
    <t>km2</t>
  </si>
  <si>
    <t>-</t>
  </si>
  <si>
    <t>Technical lifetime</t>
  </si>
  <si>
    <t>Value</t>
  </si>
  <si>
    <t>Other</t>
  </si>
  <si>
    <t>Installation costs</t>
  </si>
  <si>
    <t>Initial investment costs</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</si>
  <si>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</si>
  <si>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</si>
  <si>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</si>
  <si>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</si>
  <si>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</si>
  <si>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</si>
  <si>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</si>
  <si>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</si>
  <si>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</si>
  <si>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</si>
  <si>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</si>
  <si>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</si>
  <si>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</si>
  <si>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</si>
  <si>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</si>
  <si>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</si>
  <si>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</si>
  <si>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</si>
  <si>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</si>
  <si>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</si>
  <si>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</si>
  <si>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</si>
  <si>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</si>
  <si>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</si>
  <si>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</si>
  <si>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</si>
  <si>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</si>
  <si>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</si>
  <si>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</si>
  <si>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</si>
  <si>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</si>
  <si>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</si>
  <si>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</si>
  <si>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</si>
  <si>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</si>
  <si>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</si>
  <si>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</si>
  <si>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</si>
  <si>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</si>
  <si>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</si>
  <si>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</si>
  <si>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</si>
  <si>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</si>
  <si>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</si>
  <si>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</si>
  <si>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</si>
  <si>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</si>
  <si>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</si>
  <si>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</si>
  <si>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</si>
  <si>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</si>
  <si>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</si>
  <si>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</si>
  <si>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</si>
  <si>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</si>
  <si>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</si>
  <si>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</si>
  <si>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</si>
  <si>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</si>
  <si>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</si>
  <si>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</si>
  <si>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</si>
  <si>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</si>
  <si>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</si>
  <si>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</si>
  <si>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</si>
  <si>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</si>
  <si>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</si>
  <si>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</si>
  <si>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</si>
  <si>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</si>
  <si>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</si>
  <si>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</si>
  <si>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</si>
  <si>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</si>
  <si>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</si>
  <si>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</si>
  <si>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</si>
  <si>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Initial investment cost: 80% of the total initial investment costs</t>
  </si>
  <si>
    <t>NREL</t>
  </si>
  <si>
    <r>
      <rPr>
        <sz val="12"/>
        <color theme="1"/>
        <rFont val="Calibri"/>
        <family val="2"/>
        <scheme val="minor"/>
      </rPr>
      <t>NREL, Irena</t>
    </r>
  </si>
  <si>
    <r>
      <rPr>
        <sz val="12"/>
        <color theme="1"/>
        <rFont val="Calibri"/>
        <family val="2"/>
        <scheme val="minor"/>
      </rPr>
      <t>NREL</t>
    </r>
    <r>
      <rPr>
        <sz val="12"/>
        <color theme="1"/>
        <rFont val="Calibri"/>
        <family val="2"/>
        <scheme val="minor"/>
      </rPr>
      <t>, Irena</t>
    </r>
    <r>
      <rPr>
        <sz val="12"/>
        <color theme="1"/>
        <rFont val="Calibri"/>
        <family val="2"/>
        <scheme val="minor"/>
      </rPr>
      <t>, ISE</t>
    </r>
  </si>
  <si>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</si>
  <si>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</si>
  <si>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</si>
  <si>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</si>
  <si>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</si>
  <si>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</si>
  <si>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</si>
  <si>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</si>
  <si>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</si>
  <si>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</si>
  <si>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</si>
  <si>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</si>
  <si>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</si>
  <si>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</si>
  <si>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</si>
  <si>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</si>
  <si>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</si>
  <si>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</si>
  <si>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</si>
  <si>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</si>
  <si>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</si>
  <si>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</si>
  <si>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</si>
  <si>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</si>
  <si>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</si>
  <si>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</si>
  <si>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</si>
  <si>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</si>
  <si>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</si>
  <si>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</si>
  <si>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</si>
  <si>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</si>
  <si>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</si>
  <si>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</si>
  <si>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</si>
  <si>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</si>
  <si>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</si>
  <si>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</si>
  <si>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</si>
  <si>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 xml:space="preserve"> Installation costs include: transportation, installation, foundation and civil work</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</si>
  <si>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</si>
  <si>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</si>
  <si>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</si>
  <si>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</si>
  <si>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</si>
  <si>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</si>
  <si>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</si>
  <si>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</si>
  <si>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</si>
  <si>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</si>
  <si>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</si>
  <si>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</si>
  <si>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</si>
  <si>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</si>
  <si>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</si>
  <si>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</si>
  <si>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</si>
  <si>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</si>
  <si>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</si>
  <si>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Installation cost:  Irena: 15-25% of the initial investment cost</t>
  </si>
  <si>
    <t xml:space="preserve">                                NREL: 20% of the initial investment cost</t>
  </si>
  <si>
    <t xml:space="preserve"> Installation costs is 20% of the total initial investment cost</t>
  </si>
  <si>
    <t>350-1000</t>
  </si>
  <si>
    <t>m</t>
  </si>
  <si>
    <t xml:space="preserve">                                                     ISE: average prices between high and low investment</t>
  </si>
  <si>
    <t>IEA is used for the calculations of the total initial investment cost</t>
  </si>
  <si>
    <t>worldenergy and ISE are used to illustrate the range of the values through the countries</t>
  </si>
  <si>
    <t xml:space="preserve">                                                     worldenergy: average values $ (2012)</t>
  </si>
  <si>
    <t>p.7</t>
  </si>
  <si>
    <t>12 to 24</t>
  </si>
  <si>
    <t>months</t>
  </si>
  <si>
    <t xml:space="preserve">Average </t>
  </si>
  <si>
    <t>3.6-5.6</t>
  </si>
  <si>
    <r>
      <t>Total initial investment cost: IEA: 4600 $(2013)/k</t>
    </r>
    <r>
      <rPr>
        <sz val="12"/>
        <color theme="1"/>
        <rFont val="Calibri"/>
        <family val="2"/>
        <scheme val="minor"/>
      </rPr>
      <t>W</t>
    </r>
  </si>
  <si>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</si>
  <si>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</si>
  <si>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</si>
  <si>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</si>
  <si>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</si>
  <si>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</si>
  <si>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</si>
  <si>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</si>
  <si>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</si>
  <si>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</si>
  <si>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</si>
  <si>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</si>
  <si>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energy_power_wind_turbine_offshore.ad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</si>
</sst>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0.0000000000000"/>
  </numFmts>
  <fonts count="2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36">
    <xf numFmtId="0" fontId="0" fillId="0" borderId="0" xfId="0"/>
    <xf numFmtId="0" fontId="15" fillId="3" borderId="7" xfId="0" applyFont="1" applyFill="1" applyBorder="1"/>
    <xf numFmtId="0" fontId="16" fillId="3" borderId="17"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xf numFmtId="0" fontId="14" fillId="2" borderId="0" xfId="0" applyFont="1" applyFill="1" applyAlignment="1">
      <alignment vertical="center"/>
    </xf>
    <xf numFmtId="1" fontId="14" fillId="2" borderId="0" xfId="0" applyNumberFormat="1" applyFont="1" applyFill="1" applyAlignment="1">
      <alignment vertical="center"/>
    </xf>
    <xf numFmtId="1" fontId="14" fillId="2" borderId="0" xfId="0" applyNumberFormat="1" applyFont="1" applyFill="1" applyAlignment="1">
      <alignment horizontal="right" vertical="center"/>
    </xf>
    <xf numFmtId="2" fontId="14" fillId="2" borderId="0" xfId="0" applyNumberFormat="1" applyFont="1" applyFill="1" applyAlignment="1">
      <alignment horizontal="right" vertical="center"/>
    </xf>
    <xf numFmtId="0" fontId="14" fillId="0" borderId="0" xfId="0" applyFont="1" applyAlignment="1">
      <alignment horizontal="left" vertical="center"/>
    </xf>
    <xf numFmtId="0" fontId="14" fillId="2" borderId="0" xfId="0" applyFont="1" applyFill="1"/>
    <xf numFmtId="0" fontId="14" fillId="2" borderId="5" xfId="0" applyFont="1" applyFill="1" applyBorder="1"/>
    <xf numFmtId="0" fontId="14" fillId="2" borderId="9" xfId="0" applyFont="1" applyFill="1" applyBorder="1"/>
    <xf numFmtId="49" fontId="14" fillId="2" borderId="0" xfId="0" applyNumberFormat="1" applyFont="1" applyFill="1"/>
    <xf numFmtId="49" fontId="14" fillId="2" borderId="9" xfId="0" applyNumberFormat="1" applyFont="1" applyFill="1" applyBorder="1"/>
    <xf numFmtId="0" fontId="14" fillId="2" borderId="4" xfId="0" applyFont="1" applyFill="1" applyBorder="1"/>
    <xf numFmtId="0" fontId="16" fillId="0" borderId="0" xfId="0" applyFont="1"/>
    <xf numFmtId="0" fontId="11" fillId="2" borderId="0" xfId="0" applyFont="1" applyFill="1"/>
    <xf numFmtId="0" fontId="15" fillId="0" borderId="0" xfId="0" applyFont="1"/>
    <xf numFmtId="0" fontId="14" fillId="2" borderId="6" xfId="0" applyFont="1" applyFill="1" applyBorder="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xf numFmtId="0" fontId="11" fillId="2" borderId="7" xfId="0" applyFont="1" applyFill="1" applyBorder="1"/>
    <xf numFmtId="0" fontId="14" fillId="2" borderId="19" xfId="0" applyFont="1" applyFill="1" applyBorder="1"/>
    <xf numFmtId="0" fontId="14" fillId="0" borderId="0" xfId="0" applyFont="1"/>
    <xf numFmtId="0" fontId="16" fillId="3" borderId="0" xfId="0" applyFont="1" applyFill="1"/>
    <xf numFmtId="0" fontId="14" fillId="2" borderId="0" xfId="0" applyFont="1" applyFill="1" applyAlignment="1">
      <alignment horizontal="left" vertical="center"/>
    </xf>
    <xf numFmtId="0" fontId="10" fillId="2" borderId="18"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0" borderId="0" xfId="0" applyFont="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65" fontId="10" fillId="2" borderId="18" xfId="0" applyNumberFormat="1" applyFont="1" applyFill="1" applyBorder="1"/>
    <xf numFmtId="166" fontId="10" fillId="2" borderId="18" xfId="0" applyNumberFormat="1" applyFont="1" applyFill="1" applyBorder="1"/>
    <xf numFmtId="0" fontId="19" fillId="2" borderId="0" xfId="177" applyFont="1" applyFill="1" applyBorder="1" applyAlignment="1" applyProtection="1"/>
    <xf numFmtId="0" fontId="15" fillId="0" borderId="0" xfId="0" applyFont="1" applyAlignment="1">
      <alignment vertical="top"/>
    </xf>
    <xf numFmtId="0" fontId="15" fillId="2" borderId="0" xfId="0" applyFont="1" applyFill="1" applyAlignment="1">
      <alignment vertical="top"/>
    </xf>
    <xf numFmtId="0" fontId="9" fillId="2" borderId="18" xfId="0" applyFont="1" applyFill="1" applyBorder="1"/>
    <xf numFmtId="0" fontId="8" fillId="2" borderId="18" xfId="0" applyFont="1" applyFill="1" applyBorder="1"/>
    <xf numFmtId="0" fontId="7" fillId="2" borderId="18" xfId="0" applyFont="1" applyFill="1" applyBorder="1"/>
    <xf numFmtId="0" fontId="6" fillId="2" borderId="18" xfId="0" applyFont="1" applyFill="1" applyBorder="1"/>
    <xf numFmtId="0" fontId="6" fillId="2" borderId="6" xfId="0" applyFont="1" applyFill="1" applyBorder="1"/>
    <xf numFmtId="0" fontId="6" fillId="2" borderId="0" xfId="0" applyFont="1" applyFill="1"/>
    <xf numFmtId="1" fontId="14" fillId="2" borderId="21" xfId="0" applyNumberFormat="1" applyFont="1" applyFill="1" applyBorder="1" applyAlignment="1">
      <alignment vertical="center"/>
    </xf>
    <xf numFmtId="0" fontId="14" fillId="2" borderId="21" xfId="0" applyFont="1" applyFill="1" applyBorder="1" applyAlignment="1">
      <alignment vertical="center"/>
    </xf>
    <xf numFmtId="0" fontId="14" fillId="2" borderId="9" xfId="0" applyFont="1" applyFill="1" applyBorder="1" applyAlignment="1">
      <alignment vertical="center"/>
    </xf>
    <xf numFmtId="1" fontId="14" fillId="2" borderId="2" xfId="0" applyNumberFormat="1" applyFont="1" applyFill="1" applyBorder="1" applyAlignment="1">
      <alignment vertical="center"/>
    </xf>
    <xf numFmtId="0" fontId="6" fillId="2" borderId="0" xfId="0" applyFont="1" applyFill="1" applyAlignment="1">
      <alignment vertical="top"/>
    </xf>
    <xf numFmtId="0" fontId="14" fillId="2" borderId="17" xfId="0" applyFont="1" applyFill="1" applyBorder="1"/>
    <xf numFmtId="0" fontId="6" fillId="2" borderId="2" xfId="0" applyFont="1" applyFill="1" applyBorder="1"/>
    <xf numFmtId="0" fontId="14" fillId="2" borderId="7" xfId="0" applyFont="1" applyFill="1" applyBorder="1"/>
    <xf numFmtId="0" fontId="21" fillId="2" borderId="0" xfId="0" applyFont="1" applyFill="1"/>
    <xf numFmtId="0" fontId="6" fillId="4" borderId="0" xfId="0" applyFont="1" applyFill="1"/>
    <xf numFmtId="0" fontId="6" fillId="5" borderId="0" xfId="0" applyFont="1" applyFill="1"/>
    <xf numFmtId="0" fontId="6" fillId="6" borderId="0" xfId="0" applyFont="1" applyFill="1"/>
    <xf numFmtId="0" fontId="6" fillId="7" borderId="0" xfId="0" applyFont="1" applyFill="1"/>
    <xf numFmtId="0" fontId="6" fillId="2" borderId="7" xfId="0" applyFont="1" applyFill="1" applyBorder="1"/>
    <xf numFmtId="0" fontId="6" fillId="8" borderId="0" xfId="0" applyFont="1" applyFill="1"/>
    <xf numFmtId="0" fontId="6" fillId="9" borderId="0" xfId="0" applyFont="1" applyFill="1"/>
    <xf numFmtId="0" fontId="6" fillId="10" borderId="0" xfId="0" applyFont="1" applyFill="1"/>
    <xf numFmtId="0" fontId="6" fillId="11" borderId="0" xfId="0" applyFont="1" applyFill="1"/>
    <xf numFmtId="49" fontId="6" fillId="2" borderId="0" xfId="0" applyNumberFormat="1" applyFont="1" applyFill="1"/>
    <xf numFmtId="0" fontId="6" fillId="2" borderId="3" xfId="0" applyFont="1" applyFill="1" applyBorder="1"/>
    <xf numFmtId="0" fontId="6" fillId="2" borderId="4" xfId="0" applyFont="1" applyFill="1" applyBorder="1"/>
    <xf numFmtId="49" fontId="6" fillId="2" borderId="4" xfId="0" applyNumberFormat="1" applyFont="1" applyFill="1" applyBorder="1"/>
    <xf numFmtId="0" fontId="6" fillId="2" borderId="16" xfId="0" applyFont="1" applyFill="1" applyBorder="1"/>
    <xf numFmtId="0" fontId="6" fillId="0" borderId="0" xfId="0" applyFont="1" applyAlignment="1">
      <alignment vertical="top"/>
    </xf>
    <xf numFmtId="0" fontId="10" fillId="2" borderId="5" xfId="0" applyFont="1" applyFill="1" applyBorder="1"/>
    <xf numFmtId="164" fontId="19" fillId="2" borderId="20" xfId="0" applyNumberFormat="1" applyFont="1" applyFill="1" applyBorder="1"/>
    <xf numFmtId="0" fontId="14" fillId="2" borderId="16" xfId="0" applyFont="1" applyFill="1" applyBorder="1"/>
    <xf numFmtId="0" fontId="16" fillId="2" borderId="9" xfId="0" applyFont="1" applyFill="1" applyBorder="1"/>
    <xf numFmtId="167" fontId="10" fillId="2" borderId="0" xfId="0" applyNumberFormat="1" applyFont="1" applyFill="1"/>
    <xf numFmtId="0" fontId="15" fillId="2" borderId="0" xfId="0" applyFont="1" applyFill="1"/>
    <xf numFmtId="164" fontId="10" fillId="2" borderId="0" xfId="0" applyNumberFormat="1" applyFont="1" applyFill="1"/>
    <xf numFmtId="0" fontId="5" fillId="2" borderId="0" xfId="0" applyFont="1" applyFill="1"/>
    <xf numFmtId="165" fontId="5" fillId="0" borderId="0" xfId="0" applyNumberFormat="1" applyFont="1" applyAlignment="1">
      <alignment vertical="center"/>
    </xf>
    <xf numFmtId="0" fontId="5" fillId="0" borderId="0" xfId="0" applyFont="1" applyAlignment="1">
      <alignment horizontal="left" vertical="center" indent="2"/>
    </xf>
    <xf numFmtId="0" fontId="5" fillId="0" borderId="0" xfId="0" applyFont="1" applyAlignment="1">
      <alignment horizontal="left" vertical="center"/>
    </xf>
    <xf numFmtId="0" fontId="5" fillId="2" borderId="3" xfId="0" applyFont="1" applyFill="1" applyBorder="1"/>
    <xf numFmtId="0" fontId="5" fillId="2" borderId="4" xfId="0" applyFont="1" applyFill="1" applyBorder="1"/>
    <xf numFmtId="0" fontId="5" fillId="2" borderId="6" xfId="0" applyFont="1" applyFill="1" applyBorder="1"/>
    <xf numFmtId="0" fontId="5" fillId="2" borderId="0" xfId="0" applyFont="1" applyFill="1" applyAlignment="1">
      <alignment horizontal="left" vertical="center"/>
    </xf>
    <xf numFmtId="1" fontId="5" fillId="2" borderId="0" xfId="0" applyNumberFormat="1" applyFont="1" applyFill="1" applyAlignment="1">
      <alignment vertical="center"/>
    </xf>
    <xf numFmtId="1" fontId="5" fillId="2" borderId="2" xfId="0" applyNumberFormat="1" applyFont="1" applyFill="1" applyBorder="1" applyAlignment="1">
      <alignment vertical="center"/>
    </xf>
    <xf numFmtId="0" fontId="5" fillId="0" borderId="0" xfId="0" applyFont="1"/>
    <xf numFmtId="1" fontId="5" fillId="2" borderId="18" xfId="0" applyNumberFormat="1" applyFont="1" applyFill="1" applyBorder="1" applyAlignment="1">
      <alignment vertical="center"/>
    </xf>
    <xf numFmtId="165" fontId="5" fillId="2" borderId="0" xfId="0" applyNumberFormat="1" applyFont="1" applyFill="1" applyAlignment="1">
      <alignment vertical="center"/>
    </xf>
    <xf numFmtId="10" fontId="5" fillId="2" borderId="0" xfId="0" applyNumberFormat="1" applyFont="1" applyFill="1" applyAlignment="1">
      <alignment horizontal="left" vertical="center" indent="2"/>
    </xf>
    <xf numFmtId="2" fontId="5" fillId="2" borderId="0" xfId="0" applyNumberFormat="1" applyFont="1" applyFill="1" applyAlignment="1">
      <alignment horizontal="right" vertical="center"/>
    </xf>
    <xf numFmtId="164" fontId="5" fillId="2" borderId="18" xfId="0" applyNumberFormat="1" applyFont="1" applyFill="1" applyBorder="1" applyAlignment="1">
      <alignment horizontal="right" vertical="center"/>
    </xf>
    <xf numFmtId="1" fontId="5" fillId="2" borderId="0" xfId="0" applyNumberFormat="1" applyFont="1" applyFill="1" applyAlignment="1">
      <alignment horizontal="right" vertical="center"/>
    </xf>
    <xf numFmtId="0" fontId="5" fillId="2" borderId="18" xfId="0" applyFont="1" applyFill="1" applyBorder="1"/>
    <xf numFmtId="1" fontId="5" fillId="2" borderId="18" xfId="0" applyNumberFormat="1" applyFont="1" applyFill="1" applyBorder="1" applyAlignment="1">
      <alignment horizontal="right" vertical="center"/>
    </xf>
    <xf numFmtId="10" fontId="5" fillId="0" borderId="0" xfId="0" applyNumberFormat="1" applyFont="1" applyAlignment="1">
      <alignment horizontal="left" vertical="center" indent="2"/>
    </xf>
    <xf numFmtId="164" fontId="5" fillId="2" borderId="20" xfId="0" applyNumberFormat="1" applyFont="1" applyFill="1" applyBorder="1" applyAlignment="1">
      <alignment horizontal="right" vertical="center"/>
    </xf>
    <xf numFmtId="164" fontId="5" fillId="2" borderId="0" xfId="0" applyNumberFormat="1" applyFont="1" applyFill="1" applyAlignment="1">
      <alignment horizontal="right" vertical="center"/>
    </xf>
    <xf numFmtId="2" fontId="5" fillId="2" borderId="0" xfId="0" applyNumberFormat="1" applyFont="1" applyFill="1"/>
    <xf numFmtId="0" fontId="5" fillId="0" borderId="0" xfId="0" applyFont="1" applyAlignment="1">
      <alignment wrapText="1"/>
    </xf>
    <xf numFmtId="2" fontId="5" fillId="2" borderId="18" xfId="0" applyNumberFormat="1" applyFont="1" applyFill="1" applyBorder="1" applyAlignment="1">
      <alignment horizontal="right" vertical="center"/>
    </xf>
    <xf numFmtId="3" fontId="5" fillId="0" borderId="0" xfId="0" applyNumberFormat="1" applyFont="1" applyAlignment="1">
      <alignment horizontal="left" vertical="center" indent="2"/>
    </xf>
    <xf numFmtId="0" fontId="5" fillId="0" borderId="0" xfId="0" applyFont="1" applyAlignment="1">
      <alignment horizontal="left" vertical="center" indent="4"/>
    </xf>
    <xf numFmtId="9" fontId="5" fillId="2" borderId="0" xfId="0" applyNumberFormat="1" applyFont="1" applyFill="1"/>
    <xf numFmtId="3" fontId="5" fillId="0" borderId="0" xfId="0" applyNumberFormat="1" applyFont="1" applyAlignment="1">
      <alignment horizontal="left" vertical="center" indent="3"/>
    </xf>
    <xf numFmtId="2" fontId="5" fillId="2" borderId="18" xfId="0" applyNumberFormat="1" applyFont="1" applyFill="1" applyBorder="1"/>
    <xf numFmtId="3" fontId="5" fillId="0" borderId="11" xfId="0" applyNumberFormat="1" applyFont="1" applyBorder="1" applyAlignment="1">
      <alignment horizontal="left" vertical="center" indent="3"/>
    </xf>
    <xf numFmtId="0" fontId="5" fillId="0" borderId="0" xfId="0" applyFont="1" applyAlignment="1">
      <alignment vertical="top"/>
    </xf>
    <xf numFmtId="0" fontId="5" fillId="2" borderId="0" xfId="0" applyFont="1" applyFill="1" applyAlignment="1">
      <alignment horizontal="right"/>
    </xf>
    <xf numFmtId="1" fontId="5" fillId="2" borderId="0" xfId="0" applyNumberFormat="1" applyFont="1" applyFill="1"/>
    <xf numFmtId="0" fontId="4" fillId="2" borderId="0" xfId="0" applyFont="1" applyFill="1"/>
    <xf numFmtId="0" fontId="4" fillId="2" borderId="0" xfId="0" applyFont="1" applyFill="1" applyAlignment="1">
      <alignment horizontal="right"/>
    </xf>
    <xf numFmtId="0" fontId="4" fillId="0" borderId="0" xfId="0" applyFont="1"/>
    <xf numFmtId="165" fontId="4" fillId="0" borderId="0" xfId="0" applyNumberFormat="1" applyFont="1" applyAlignment="1">
      <alignment vertical="center"/>
    </xf>
    <xf numFmtId="0" fontId="3" fillId="2" borderId="0" xfId="0" applyFont="1" applyFill="1"/>
    <xf numFmtId="49" fontId="2" fillId="2" borderId="0" xfId="0" applyNumberFormat="1" applyFont="1" applyFill="1"/>
    <xf numFmtId="0" fontId="2" fillId="2" borderId="0" xfId="0" applyFont="1" applyFill="1"/>
    <xf numFmtId="0" fontId="20" fillId="12" borderId="18" xfId="0" applyFont="1" applyFill="1" applyBorder="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xf numFmtId="0" fontId="22" fillId="3" borderId="13" xfId="0" applyFont="1" applyFill="1" applyBorder="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4</xdr:row>
      <xdr:rowOff>88900</xdr:rowOff>
    </xdr:from>
    <xdr:to>
      <xdr:col>11</xdr:col>
      <xdr:colOff>685800</xdr:colOff>
      <xdr:row>22</xdr:row>
      <xdr:rowOff>157051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61</xdr:row>
      <xdr:rowOff>12700</xdr:rowOff>
    </xdr:from>
    <xdr:to>
      <xdr:col>12</xdr:col>
      <xdr:colOff>800099</xdr:colOff>
      <xdr:row>84</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85</xdr:row>
      <xdr:rowOff>38100</xdr:rowOff>
    </xdr:from>
    <xdr:to>
      <xdr:col>12</xdr:col>
      <xdr:colOff>520700</xdr:colOff>
      <xdr:row>90</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91</xdr:row>
      <xdr:rowOff>25400</xdr:rowOff>
    </xdr:from>
    <xdr:to>
      <xdr:col>12</xdr:col>
      <xdr:colOff>355600</xdr:colOff>
      <xdr:row>104</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129</xdr:row>
      <xdr:rowOff>152400</xdr:rowOff>
    </xdr:from>
    <xdr:to>
      <xdr:col>12</xdr:col>
      <xdr:colOff>546100</xdr:colOff>
      <xdr:row>140</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142</xdr:row>
      <xdr:rowOff>25400</xdr:rowOff>
    </xdr:from>
    <xdr:to>
      <xdr:col>12</xdr:col>
      <xdr:colOff>533400</xdr:colOff>
      <xdr:row>153</xdr:row>
      <xdr:rowOff>63500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156</xdr:row>
      <xdr:rowOff>165100</xdr:rowOff>
    </xdr:from>
    <xdr:to>
      <xdr:col>11</xdr:col>
      <xdr:colOff>762000</xdr:colOff>
      <xdr:row>167</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104</xdr:row>
      <xdr:rowOff>12700</xdr:rowOff>
    </xdr:from>
    <xdr:to>
      <xdr:col>10</xdr:col>
      <xdr:colOff>253999</xdr:colOff>
      <xdr:row>126</xdr:row>
      <xdr:rowOff>50800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173</xdr:row>
      <xdr:rowOff>101600</xdr:rowOff>
    </xdr:from>
    <xdr:to>
      <xdr:col>10</xdr:col>
      <xdr:colOff>254000</xdr:colOff>
      <xdr:row>183</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21</xdr:row>
      <xdr:rowOff>138988</xdr:rowOff>
    </xdr:from>
    <xdr:to>
      <xdr:col>8</xdr:col>
      <xdr:colOff>304800</xdr:colOff>
      <xdr:row>38</xdr:row>
      <xdr:rowOff>152400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40</xdr:row>
      <xdr:rowOff>169944</xdr:rowOff>
    </xdr:from>
    <xdr:to>
      <xdr:col>11</xdr:col>
      <xdr:colOff>88900</xdr:colOff>
      <xdr:row>61</xdr:row>
      <xdr:rowOff>25399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27" customWidth="1"/>
    <col min="2" max="2" width="11.7109375" style="20" customWidth="1"/>
    <col min="3" max="3" width="38.42578125" style="20" customWidth="1"/>
    <col min="4" max="16384" width="10.7109375" style="20"/>
  </cols>
  <sheetData>
    <row r="1" spans="1:3" s="25" customFormat="1">
      <c r="A1" s="23"/>
      <c r="B1" s="24"/>
      <c r="C1" s="24"/>
    </row>
    <row r="2" spans="1:3" ht="21">
      <c r="A2" s="1"/>
      <c r="B2" s="26" t="s">
        <v>18</v>
      </c>
      <c r="C2" s="26"/>
    </row>
    <row r="3" spans="1:3">
      <c r="A3" s="1"/>
      <c r="B3" s="7"/>
      <c r="C3" s="7"/>
    </row>
    <row r="4" spans="1:3">
      <c r="A4" s="1"/>
      <c r="B4" s="2" t="s">
        <v>19</v>
      </c>
      <c r="C4" s="135" t="s">
        <v>178</v>
      </c>
    </row>
    <row r="5" spans="1:3">
      <c r="A5" s="1"/>
      <c r="B5" s="3" t="s">
        <v>100</v>
      </c>
      <c r="C5" s="4" t="s">
        <v>101</v>
      </c>
    </row>
    <row r="6" spans="1:3">
      <c r="A6" s="1"/>
      <c r="B6" s="5" t="s">
        <v>21</v>
      </c>
      <c r="C6" s="6" t="s">
        <v>22</v>
      </c>
    </row>
    <row r="7" spans="1:3">
      <c r="A7" s="1"/>
      <c r="B7" s="7"/>
      <c r="C7" s="7"/>
    </row>
    <row r="8" spans="1:3">
      <c r="A8" s="1"/>
      <c r="B8" s="7"/>
      <c r="C8" s="7"/>
    </row>
    <row r="9" spans="1:3">
      <c r="A9" s="1"/>
      <c r="B9" s="58" t="s">
        <v>102</v>
      </c>
      <c r="C9" s="59"/>
    </row>
    <row r="10" spans="1:3">
      <c r="A10" s="1"/>
      <c r="B10" s="60"/>
      <c r="C10" s="52"/>
    </row>
    <row r="11" spans="1:3">
      <c r="A11" s="1"/>
      <c r="B11" s="60" t="s">
        <v>103</v>
      </c>
      <c r="C11" s="61" t="s">
        <v>104</v>
      </c>
    </row>
    <row r="12" spans="1:3" ht="17" thickBot="1">
      <c r="A12" s="1"/>
      <c r="B12" s="60"/>
      <c r="C12" s="13" t="s">
        <v>105</v>
      </c>
    </row>
    <row r="13" spans="1:3" ht="17" thickBot="1">
      <c r="A13" s="1"/>
      <c r="B13" s="60"/>
      <c r="C13" s="50" t="s">
        <v>106</v>
      </c>
    </row>
    <row r="14" spans="1:3">
      <c r="A14" s="1"/>
      <c r="B14" s="60"/>
      <c r="C14" s="52" t="s">
        <v>107</v>
      </c>
    </row>
    <row r="15" spans="1:3">
      <c r="A15" s="1"/>
      <c r="B15" s="60"/>
      <c r="C15" s="52"/>
    </row>
    <row r="16" spans="1:3">
      <c r="A16" s="1"/>
      <c r="B16" s="60" t="s">
        <v>108</v>
      </c>
      <c r="C16" s="62" t="s">
        <v>109</v>
      </c>
    </row>
    <row r="17" spans="1:3">
      <c r="A17" s="1"/>
      <c r="B17" s="60"/>
      <c r="C17" s="63" t="s">
        <v>110</v>
      </c>
    </row>
    <row r="18" spans="1:3">
      <c r="A18" s="1"/>
      <c r="B18" s="60"/>
      <c r="C18" s="64" t="s">
        <v>111</v>
      </c>
    </row>
    <row r="19" spans="1:3">
      <c r="A19" s="1"/>
      <c r="B19" s="60"/>
      <c r="C19" s="65" t="s">
        <v>112</v>
      </c>
    </row>
    <row r="20" spans="1:3">
      <c r="A20" s="1"/>
      <c r="B20" s="66"/>
      <c r="C20" s="67" t="s">
        <v>96</v>
      </c>
    </row>
    <row r="21" spans="1:3">
      <c r="A21" s="1"/>
      <c r="B21" s="66"/>
      <c r="C21" s="68" t="s">
        <v>113</v>
      </c>
    </row>
    <row r="22" spans="1:3">
      <c r="A22" s="1"/>
      <c r="B22" s="66"/>
      <c r="C22" s="69" t="s">
        <v>114</v>
      </c>
    </row>
    <row r="23" spans="1:3">
      <c r="B23" s="66"/>
      <c r="C23" s="70" t="s">
        <v>115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42"/>
  <sheetViews>
    <sheetView workbookViewId="0">
      <selection activeCell="G12" sqref="G12"/>
    </sheetView>
  </sheetViews>
  <sheetFormatPr baseColWidth="10" defaultColWidth="10.7109375" defaultRowHeight="16"/>
  <cols>
    <col min="1" max="1" width="3.7109375" style="33" customWidth="1"/>
    <col min="2" max="2" width="3.42578125" style="33" customWidth="1"/>
    <col min="3" max="3" width="46.85546875" style="33" customWidth="1"/>
    <col min="4" max="4" width="12.42578125" style="33" customWidth="1"/>
    <col min="5" max="5" width="17.42578125" style="33" customWidth="1"/>
    <col min="6" max="6" width="4.42578125" style="33" customWidth="1"/>
    <col min="7" max="7" width="45" style="33" customWidth="1"/>
    <col min="8" max="8" width="5.140625" style="33" customWidth="1"/>
    <col min="9" max="9" width="42.42578125" style="33" customWidth="1"/>
    <col min="10" max="10" width="2.42578125" style="33" customWidth="1"/>
    <col min="11" max="16384" width="10.7109375" style="33"/>
  </cols>
  <sheetData>
    <row r="2" spans="2:10">
      <c r="B2" s="126" t="s">
        <v>176</v>
      </c>
      <c r="C2" s="127"/>
      <c r="D2" s="127"/>
      <c r="E2" s="128"/>
    </row>
    <row r="3" spans="2:10">
      <c r="B3" s="129"/>
      <c r="C3" s="130"/>
      <c r="D3" s="130"/>
      <c r="E3" s="131"/>
    </row>
    <row r="4" spans="2:10">
      <c r="B4" s="129"/>
      <c r="C4" s="130"/>
      <c r="D4" s="130"/>
      <c r="E4" s="131"/>
    </row>
    <row r="5" spans="2:10">
      <c r="B5" s="132"/>
      <c r="C5" s="133"/>
      <c r="D5" s="133"/>
      <c r="E5" s="134"/>
    </row>
    <row r="6" spans="2:10" ht="17" thickBot="1"/>
    <row r="7" spans="2:10">
      <c r="B7" s="34"/>
      <c r="C7" s="18"/>
      <c r="D7" s="18"/>
      <c r="E7" s="18"/>
      <c r="F7" s="18"/>
      <c r="G7" s="18"/>
      <c r="H7" s="18"/>
      <c r="I7" s="18"/>
      <c r="J7" s="35"/>
    </row>
    <row r="8" spans="2:10" s="13" customFormat="1">
      <c r="B8" s="79"/>
      <c r="C8" s="15" t="s">
        <v>37</v>
      </c>
      <c r="D8" s="80" t="s">
        <v>15</v>
      </c>
      <c r="E8" s="15" t="s">
        <v>6</v>
      </c>
      <c r="F8" s="15"/>
      <c r="G8" s="15" t="s">
        <v>14</v>
      </c>
      <c r="H8" s="15"/>
      <c r="I8" s="15" t="s">
        <v>0</v>
      </c>
      <c r="J8" s="28"/>
    </row>
    <row r="9" spans="2:10" s="13" customFormat="1">
      <c r="B9" s="22"/>
      <c r="D9" s="30"/>
      <c r="J9" s="14"/>
    </row>
    <row r="10" spans="2:10" s="13" customFormat="1" ht="17" thickBot="1">
      <c r="B10" s="22"/>
      <c r="C10" s="13" t="s">
        <v>93</v>
      </c>
      <c r="D10" s="30"/>
      <c r="J10" s="14"/>
    </row>
    <row r="11" spans="2:10" s="13" customFormat="1" ht="17" thickBot="1">
      <c r="B11" s="22"/>
      <c r="C11" s="36" t="s">
        <v>38</v>
      </c>
      <c r="D11" s="19" t="s">
        <v>4</v>
      </c>
      <c r="E11" s="32">
        <v>0.97</v>
      </c>
      <c r="F11" s="36"/>
      <c r="G11" s="36"/>
      <c r="H11" s="29"/>
      <c r="I11" s="32" t="s">
        <v>65</v>
      </c>
      <c r="J11" s="14"/>
    </row>
    <row r="12" spans="2:10" ht="17" thickBot="1">
      <c r="B12" s="37"/>
      <c r="C12" s="36" t="s">
        <v>40</v>
      </c>
      <c r="D12" s="21" t="s">
        <v>4</v>
      </c>
      <c r="E12" s="32">
        <v>0.92</v>
      </c>
      <c r="F12" s="36"/>
      <c r="G12" s="36"/>
      <c r="H12" s="36"/>
      <c r="I12" s="32" t="s">
        <v>65</v>
      </c>
      <c r="J12" s="77"/>
    </row>
    <row r="13" spans="2:10" ht="17" thickBot="1">
      <c r="B13" s="37"/>
      <c r="C13" s="36" t="s">
        <v>41</v>
      </c>
      <c r="D13" s="21" t="s">
        <v>4</v>
      </c>
      <c r="E13" s="42">
        <v>0.216</v>
      </c>
      <c r="F13" s="36"/>
      <c r="G13" s="36"/>
      <c r="H13" s="36"/>
      <c r="I13" s="32" t="s">
        <v>65</v>
      </c>
      <c r="J13" s="77"/>
    </row>
    <row r="14" spans="2:10" ht="17" thickBot="1">
      <c r="B14" s="37"/>
      <c r="C14" s="36" t="s">
        <v>43</v>
      </c>
      <c r="D14" s="21" t="s">
        <v>4</v>
      </c>
      <c r="E14" s="32">
        <v>0.05</v>
      </c>
      <c r="F14" s="36"/>
      <c r="G14" s="36"/>
      <c r="H14" s="36"/>
      <c r="I14" s="32" t="s">
        <v>65</v>
      </c>
      <c r="J14" s="77"/>
    </row>
    <row r="15" spans="2:10" ht="17" thickBot="1">
      <c r="B15" s="37"/>
      <c r="C15" s="36" t="s">
        <v>10</v>
      </c>
      <c r="D15" s="21" t="s">
        <v>4</v>
      </c>
      <c r="E15" s="38">
        <v>0</v>
      </c>
      <c r="F15" s="36"/>
      <c r="G15" s="36"/>
      <c r="H15" s="36"/>
      <c r="I15" s="32" t="s">
        <v>65</v>
      </c>
      <c r="J15" s="77"/>
    </row>
    <row r="16" spans="2:10" ht="17" thickBot="1">
      <c r="B16" s="37"/>
      <c r="C16" s="36" t="s">
        <v>46</v>
      </c>
      <c r="D16" s="21" t="s">
        <v>4</v>
      </c>
      <c r="E16" s="32">
        <v>0.1</v>
      </c>
      <c r="F16" s="36"/>
      <c r="G16" s="36"/>
      <c r="H16" s="36"/>
      <c r="I16" s="32" t="s">
        <v>65</v>
      </c>
      <c r="J16" s="77"/>
    </row>
    <row r="17" spans="2:10" ht="17" thickBot="1">
      <c r="B17" s="37"/>
      <c r="C17" s="36" t="s">
        <v>47</v>
      </c>
      <c r="D17" s="21" t="s">
        <v>4</v>
      </c>
      <c r="E17" s="32">
        <v>0.7</v>
      </c>
      <c r="F17" s="36"/>
      <c r="G17" s="36"/>
      <c r="H17" s="36"/>
      <c r="I17" s="32" t="s">
        <v>65</v>
      </c>
      <c r="J17" s="77"/>
    </row>
    <row r="18" spans="2:10" ht="17" thickBot="1">
      <c r="B18" s="37"/>
      <c r="C18" s="36" t="s">
        <v>48</v>
      </c>
      <c r="D18" s="21" t="s">
        <v>116</v>
      </c>
      <c r="E18" s="38">
        <f>'Research data'!G6</f>
        <v>3</v>
      </c>
      <c r="F18" s="36"/>
      <c r="G18" s="36" t="s">
        <v>31</v>
      </c>
      <c r="H18" s="36"/>
      <c r="I18" s="32" t="s">
        <v>65</v>
      </c>
      <c r="J18" s="77"/>
    </row>
    <row r="19" spans="2:10" ht="17" thickBot="1">
      <c r="B19" s="37"/>
      <c r="C19" s="36" t="s">
        <v>49</v>
      </c>
      <c r="D19" s="21" t="s">
        <v>116</v>
      </c>
      <c r="E19" s="38">
        <v>0</v>
      </c>
      <c r="F19" s="36"/>
      <c r="G19" s="36" t="s">
        <v>66</v>
      </c>
      <c r="H19" s="36"/>
      <c r="I19" s="32" t="s">
        <v>65</v>
      </c>
      <c r="J19" s="77"/>
    </row>
    <row r="20" spans="2:10">
      <c r="B20" s="37"/>
      <c r="D20" s="82"/>
      <c r="E20" s="81"/>
      <c r="J20" s="77"/>
    </row>
    <row r="21" spans="2:10" ht="17" thickBot="1">
      <c r="B21" s="37"/>
      <c r="C21" s="13" t="s">
        <v>117</v>
      </c>
      <c r="D21" s="82"/>
      <c r="E21" s="81"/>
      <c r="J21" s="77"/>
    </row>
    <row r="22" spans="2:10" ht="17" thickBot="1">
      <c r="B22" s="37"/>
      <c r="C22" s="36" t="s">
        <v>50</v>
      </c>
      <c r="D22" s="21" t="s">
        <v>39</v>
      </c>
      <c r="E22" s="38">
        <f>'Research data'!G15</f>
        <v>8265600</v>
      </c>
      <c r="F22" s="36"/>
      <c r="G22" s="36" t="s">
        <v>9</v>
      </c>
      <c r="H22" s="36"/>
      <c r="I22" s="48" t="s">
        <v>25</v>
      </c>
      <c r="J22" s="77"/>
    </row>
    <row r="23" spans="2:10" ht="17" thickBot="1">
      <c r="B23" s="37"/>
      <c r="C23" s="36" t="s">
        <v>51</v>
      </c>
      <c r="D23" s="21" t="s">
        <v>39</v>
      </c>
      <c r="E23" s="38">
        <v>0</v>
      </c>
      <c r="F23" s="36"/>
      <c r="G23" s="36" t="s">
        <v>67</v>
      </c>
      <c r="H23" s="36"/>
      <c r="I23" s="32" t="s">
        <v>65</v>
      </c>
      <c r="J23" s="77"/>
    </row>
    <row r="24" spans="2:10" ht="17" thickBot="1">
      <c r="B24" s="37"/>
      <c r="C24" s="36" t="s">
        <v>12</v>
      </c>
      <c r="D24" s="21" t="s">
        <v>39</v>
      </c>
      <c r="E24" s="38">
        <f>'Research data'!G18</f>
        <v>2066400</v>
      </c>
      <c r="F24" s="36"/>
      <c r="G24" s="36" t="s">
        <v>27</v>
      </c>
      <c r="H24" s="36"/>
      <c r="I24" s="49" t="s">
        <v>90</v>
      </c>
      <c r="J24" s="77"/>
    </row>
    <row r="25" spans="2:10" ht="17" thickBot="1">
      <c r="B25" s="37"/>
      <c r="C25" s="36" t="s">
        <v>52</v>
      </c>
      <c r="D25" s="21" t="s">
        <v>32</v>
      </c>
      <c r="E25" s="38">
        <v>0</v>
      </c>
      <c r="F25" s="36"/>
      <c r="G25" s="36" t="s">
        <v>30</v>
      </c>
      <c r="H25" s="36"/>
      <c r="I25" s="32" t="s">
        <v>65</v>
      </c>
      <c r="J25" s="77"/>
    </row>
    <row r="26" spans="2:10" ht="17" thickBot="1">
      <c r="B26" s="37"/>
      <c r="C26" s="36" t="s">
        <v>53</v>
      </c>
      <c r="D26" s="21" t="s">
        <v>63</v>
      </c>
      <c r="E26" s="78">
        <f>'Research data'!G20</f>
        <v>303000</v>
      </c>
      <c r="F26" s="36"/>
      <c r="G26" s="36" t="s">
        <v>68</v>
      </c>
      <c r="H26" s="36"/>
      <c r="I26" s="47" t="s">
        <v>80</v>
      </c>
      <c r="J26" s="77"/>
    </row>
    <row r="27" spans="2:10" ht="17" thickBot="1">
      <c r="B27" s="37"/>
      <c r="C27" s="36" t="s">
        <v>54</v>
      </c>
      <c r="D27" s="21" t="s">
        <v>64</v>
      </c>
      <c r="E27" s="38">
        <v>0</v>
      </c>
      <c r="F27" s="36"/>
      <c r="G27" s="36" t="s">
        <v>69</v>
      </c>
      <c r="H27" s="36"/>
      <c r="I27" s="32" t="s">
        <v>65</v>
      </c>
      <c r="J27" s="77"/>
    </row>
    <row r="28" spans="2:10" ht="17" thickBot="1">
      <c r="B28" s="37"/>
      <c r="C28" s="36" t="s">
        <v>55</v>
      </c>
      <c r="D28" s="21" t="s">
        <v>64</v>
      </c>
      <c r="E28" s="38">
        <v>0</v>
      </c>
      <c r="F28" s="36"/>
      <c r="G28" s="36" t="s">
        <v>70</v>
      </c>
      <c r="H28" s="36"/>
      <c r="I28" s="32" t="s">
        <v>65</v>
      </c>
      <c r="J28" s="77"/>
    </row>
    <row r="29" spans="2:10" ht="17" thickBot="1">
      <c r="B29" s="37"/>
      <c r="C29" s="36" t="s">
        <v>58</v>
      </c>
      <c r="D29" s="21" t="s">
        <v>2</v>
      </c>
      <c r="E29" s="38">
        <v>0.04</v>
      </c>
      <c r="F29" s="36"/>
      <c r="G29" s="36" t="s">
        <v>26</v>
      </c>
      <c r="H29" s="36"/>
      <c r="I29" s="125" t="s">
        <v>177</v>
      </c>
      <c r="J29" s="77"/>
    </row>
    <row r="30" spans="2:10" ht="17" thickBot="1">
      <c r="B30" s="37"/>
      <c r="C30" s="36" t="s">
        <v>45</v>
      </c>
      <c r="D30" s="21" t="s">
        <v>11</v>
      </c>
      <c r="E30" s="38">
        <v>1</v>
      </c>
      <c r="F30" s="36"/>
      <c r="G30" s="36"/>
      <c r="H30" s="36"/>
      <c r="I30" s="32" t="s">
        <v>65</v>
      </c>
      <c r="J30" s="77"/>
    </row>
    <row r="31" spans="2:10">
      <c r="B31" s="37"/>
      <c r="D31" s="82"/>
      <c r="E31" s="83"/>
      <c r="J31" s="77"/>
    </row>
    <row r="32" spans="2:10" ht="17" thickBot="1">
      <c r="B32" s="37"/>
      <c r="C32" s="13" t="s">
        <v>7</v>
      </c>
      <c r="D32" s="82"/>
      <c r="E32" s="83"/>
      <c r="J32" s="77"/>
    </row>
    <row r="33" spans="2:10" ht="17" thickBot="1">
      <c r="B33" s="37"/>
      <c r="C33" s="36" t="s">
        <v>44</v>
      </c>
      <c r="D33" s="21" t="s">
        <v>3</v>
      </c>
      <c r="E33" s="38">
        <f>'Research data'!G12</f>
        <v>0.5</v>
      </c>
      <c r="F33" s="36"/>
      <c r="G33" s="36" t="s">
        <v>16</v>
      </c>
      <c r="H33" s="36"/>
      <c r="I33" s="47" t="s">
        <v>78</v>
      </c>
      <c r="J33" s="77"/>
    </row>
    <row r="34" spans="2:10" ht="17" thickBot="1">
      <c r="B34" s="37"/>
      <c r="C34" s="36" t="s">
        <v>56</v>
      </c>
      <c r="D34" s="21" t="s">
        <v>1</v>
      </c>
      <c r="E34" s="38">
        <f>'Research data'!G10</f>
        <v>1.5</v>
      </c>
      <c r="F34" s="36"/>
      <c r="G34" s="36" t="s">
        <v>29</v>
      </c>
      <c r="H34" s="36"/>
      <c r="I34" s="50" t="s">
        <v>25</v>
      </c>
      <c r="J34" s="77"/>
    </row>
    <row r="35" spans="2:10" ht="17" thickBot="1">
      <c r="B35" s="37"/>
      <c r="C35" s="36" t="s">
        <v>57</v>
      </c>
      <c r="D35" s="21" t="s">
        <v>1</v>
      </c>
      <c r="E35" s="38">
        <f>'Research data'!G11</f>
        <v>20</v>
      </c>
      <c r="F35" s="36"/>
      <c r="G35" s="36" t="s">
        <v>28</v>
      </c>
      <c r="H35" s="36"/>
      <c r="I35" s="49" t="s">
        <v>91</v>
      </c>
      <c r="J35" s="77"/>
    </row>
    <row r="36" spans="2:10" ht="17" thickBot="1">
      <c r="B36" s="37"/>
      <c r="C36" s="36" t="s">
        <v>42</v>
      </c>
      <c r="D36" s="21" t="s">
        <v>4</v>
      </c>
      <c r="E36" s="38">
        <v>0</v>
      </c>
      <c r="F36" s="36"/>
      <c r="G36" s="36"/>
      <c r="H36" s="36"/>
      <c r="I36" s="32" t="s">
        <v>65</v>
      </c>
      <c r="J36" s="77"/>
    </row>
    <row r="37" spans="2:10" ht="17" thickBot="1">
      <c r="B37" s="37"/>
      <c r="C37" s="36" t="s">
        <v>59</v>
      </c>
      <c r="D37" s="21" t="s">
        <v>4</v>
      </c>
      <c r="E37" s="43">
        <v>3439.090909</v>
      </c>
      <c r="F37" s="36"/>
      <c r="G37" s="36"/>
      <c r="H37" s="36"/>
      <c r="I37" s="32" t="s">
        <v>65</v>
      </c>
      <c r="J37" s="77"/>
    </row>
    <row r="38" spans="2:10" ht="17" thickBot="1">
      <c r="B38" s="37"/>
      <c r="C38" s="36" t="s">
        <v>13</v>
      </c>
      <c r="D38" s="21" t="s">
        <v>4</v>
      </c>
      <c r="E38" s="38">
        <v>0</v>
      </c>
      <c r="F38" s="36"/>
      <c r="G38" s="36"/>
      <c r="H38" s="36"/>
      <c r="I38" s="32" t="s">
        <v>65</v>
      </c>
      <c r="J38" s="77"/>
    </row>
    <row r="39" spans="2:10" ht="17" thickBot="1">
      <c r="B39" s="37"/>
      <c r="C39" s="36" t="s">
        <v>60</v>
      </c>
      <c r="D39" s="21" t="s">
        <v>4</v>
      </c>
      <c r="E39" s="32">
        <v>41236.363640000003</v>
      </c>
      <c r="F39" s="36"/>
      <c r="G39" s="36"/>
      <c r="H39" s="36"/>
      <c r="I39" s="32" t="s">
        <v>65</v>
      </c>
      <c r="J39" s="77"/>
    </row>
    <row r="40" spans="2:10" ht="17" thickBot="1">
      <c r="B40" s="37"/>
      <c r="C40" s="36" t="s">
        <v>62</v>
      </c>
      <c r="D40" s="21" t="s">
        <v>4</v>
      </c>
      <c r="E40" s="38">
        <v>500</v>
      </c>
      <c r="F40" s="36"/>
      <c r="G40" s="36"/>
      <c r="H40" s="36"/>
      <c r="I40" s="32" t="s">
        <v>65</v>
      </c>
      <c r="J40" s="77"/>
    </row>
    <row r="41" spans="2:10" ht="17" thickBot="1">
      <c r="B41" s="37"/>
      <c r="C41" s="36" t="s">
        <v>61</v>
      </c>
      <c r="D41" s="21" t="s">
        <v>4</v>
      </c>
      <c r="E41" s="38">
        <v>1740</v>
      </c>
      <c r="F41" s="36"/>
      <c r="G41" s="36"/>
      <c r="H41" s="36"/>
      <c r="I41" s="32" t="s">
        <v>65</v>
      </c>
      <c r="J41" s="77"/>
    </row>
    <row r="42" spans="2:10" ht="15" customHeight="1" thickBot="1">
      <c r="B42" s="39"/>
      <c r="C42" s="40"/>
      <c r="D42" s="40"/>
      <c r="E42" s="40"/>
      <c r="F42" s="40"/>
      <c r="G42" s="40"/>
      <c r="H42" s="40"/>
      <c r="I42" s="40"/>
      <c r="J42" s="41"/>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U23"/>
  <sheetViews>
    <sheetView workbookViewId="0">
      <selection activeCell="G17" sqref="G17"/>
    </sheetView>
  </sheetViews>
  <sheetFormatPr baseColWidth="10" defaultColWidth="10.7109375" defaultRowHeight="16"/>
  <cols>
    <col min="1" max="1" width="3.28515625" style="84" customWidth="1"/>
    <col min="2" max="2" width="2.42578125" style="84" customWidth="1"/>
    <col min="3" max="3" width="34.28515625" style="84" customWidth="1"/>
    <col min="4" max="4" width="16.42578125" style="84" hidden="1" customWidth="1"/>
    <col min="5" max="5" width="13.85546875" style="84" hidden="1" customWidth="1"/>
    <col min="6" max="6" width="12.42578125" style="84" customWidth="1"/>
    <col min="7" max="7" width="9.42578125" style="84" customWidth="1"/>
    <col min="8" max="8" width="3" style="84" customWidth="1"/>
    <col min="9" max="9" width="9.42578125" style="84" customWidth="1"/>
    <col min="10" max="10" width="2.42578125" style="84" customWidth="1"/>
    <col min="11" max="11" width="7.85546875" style="84" customWidth="1"/>
    <col min="12" max="12" width="2" style="84" customWidth="1"/>
    <col min="13" max="13" width="7.85546875" style="84" customWidth="1"/>
    <col min="14" max="14" width="2.42578125" style="84" customWidth="1"/>
    <col min="15" max="15" width="8.42578125" style="84" customWidth="1"/>
    <col min="16" max="16" width="3.42578125" style="84" customWidth="1"/>
    <col min="17" max="17" width="9.140625" style="84" customWidth="1"/>
    <col min="18" max="18" width="2.85546875" style="84" customWidth="1"/>
    <col min="19" max="19" width="9.85546875" style="84" customWidth="1"/>
    <col min="20" max="20" width="2.85546875" style="84" customWidth="1"/>
    <col min="21" max="21" width="58" style="84" customWidth="1"/>
    <col min="22" max="16384" width="10.7109375" style="84"/>
  </cols>
  <sheetData>
    <row r="1" spans="2:21" ht="17" thickBot="1"/>
    <row r="2" spans="2:21">
      <c r="B2" s="88"/>
      <c r="C2" s="89"/>
      <c r="D2" s="89"/>
      <c r="E2" s="89"/>
      <c r="F2" s="89"/>
      <c r="G2" s="89"/>
      <c r="H2" s="89"/>
      <c r="I2" s="89"/>
      <c r="J2" s="89"/>
      <c r="K2" s="89"/>
      <c r="L2" s="89"/>
      <c r="M2" s="89"/>
      <c r="N2" s="89"/>
      <c r="O2" s="89"/>
      <c r="P2" s="89"/>
      <c r="Q2" s="89"/>
      <c r="R2" s="89"/>
      <c r="S2" s="89"/>
      <c r="T2" s="89"/>
      <c r="U2" s="89"/>
    </row>
    <row r="3" spans="2:21" s="13" customFormat="1">
      <c r="B3" s="22"/>
      <c r="C3" s="55" t="s">
        <v>95</v>
      </c>
      <c r="D3" s="8"/>
      <c r="E3" s="8"/>
      <c r="F3" s="55" t="s">
        <v>15</v>
      </c>
      <c r="G3" s="55" t="s">
        <v>96</v>
      </c>
      <c r="H3" s="55"/>
      <c r="I3" s="8" t="s">
        <v>78</v>
      </c>
      <c r="J3" s="8"/>
      <c r="K3" s="8" t="s">
        <v>73</v>
      </c>
      <c r="L3" s="8"/>
      <c r="M3" s="8" t="s">
        <v>89</v>
      </c>
      <c r="N3" s="8"/>
      <c r="O3" s="55" t="s">
        <v>25</v>
      </c>
      <c r="P3" s="55"/>
      <c r="Q3" s="55" t="s">
        <v>76</v>
      </c>
      <c r="R3" s="55"/>
      <c r="S3" s="55" t="s">
        <v>80</v>
      </c>
      <c r="T3" s="55"/>
      <c r="U3" s="55" t="s">
        <v>118</v>
      </c>
    </row>
    <row r="4" spans="2:21">
      <c r="B4" s="90"/>
      <c r="C4" s="91"/>
      <c r="D4" s="91"/>
      <c r="E4" s="91"/>
      <c r="F4" s="91"/>
      <c r="G4" s="92"/>
      <c r="H4" s="92"/>
      <c r="I4" s="56"/>
      <c r="J4" s="93"/>
      <c r="K4" s="56"/>
      <c r="L4" s="56"/>
      <c r="M4" s="56"/>
      <c r="N4" s="56"/>
      <c r="O4" s="53" t="s">
        <v>24</v>
      </c>
      <c r="P4" s="54"/>
      <c r="Q4" s="54" t="s">
        <v>85</v>
      </c>
      <c r="R4" s="54"/>
      <c r="S4" s="54" t="s">
        <v>24</v>
      </c>
      <c r="T4" s="8"/>
      <c r="U4" s="8"/>
    </row>
    <row r="5" spans="2:21" ht="17" thickBot="1">
      <c r="B5" s="90"/>
      <c r="C5" s="31" t="s">
        <v>93</v>
      </c>
      <c r="D5" s="31"/>
      <c r="E5" s="31"/>
      <c r="F5" s="31"/>
      <c r="G5" s="9"/>
      <c r="H5" s="9"/>
      <c r="I5" s="9"/>
      <c r="J5" s="9"/>
      <c r="K5" s="9"/>
      <c r="L5" s="9"/>
      <c r="M5" s="9"/>
      <c r="N5" s="9"/>
      <c r="O5" s="9"/>
      <c r="Q5" s="13"/>
      <c r="R5" s="13"/>
      <c r="S5" s="13"/>
      <c r="U5" s="94"/>
    </row>
    <row r="6" spans="2:21" ht="17" thickBot="1">
      <c r="B6" s="90"/>
      <c r="C6" s="87" t="s">
        <v>33</v>
      </c>
      <c r="D6" s="87"/>
      <c r="E6" s="87"/>
      <c r="F6" s="85" t="s">
        <v>116</v>
      </c>
      <c r="G6" s="95">
        <v>3</v>
      </c>
      <c r="H6" s="96"/>
      <c r="I6" s="96"/>
      <c r="J6" s="96"/>
      <c r="U6" s="94"/>
    </row>
    <row r="7" spans="2:21" ht="16" customHeight="1">
      <c r="B7" s="90"/>
      <c r="C7" s="94"/>
      <c r="D7" s="94"/>
      <c r="E7" s="94"/>
      <c r="F7" s="94"/>
      <c r="U7" s="94"/>
    </row>
    <row r="8" spans="2:21" ht="18" customHeight="1">
      <c r="B8" s="90"/>
      <c r="C8" s="97"/>
      <c r="D8" s="97"/>
      <c r="E8" s="97"/>
      <c r="G8" s="98"/>
      <c r="H8" s="98"/>
      <c r="I8" s="98"/>
      <c r="J8" s="98"/>
      <c r="U8" s="94"/>
    </row>
    <row r="9" spans="2:21" ht="18" customHeight="1" thickBot="1">
      <c r="B9" s="90"/>
      <c r="C9" s="31" t="s">
        <v>7</v>
      </c>
      <c r="D9" s="31"/>
      <c r="E9" s="31"/>
      <c r="F9" s="31"/>
      <c r="G9" s="10"/>
      <c r="H9" s="10"/>
      <c r="I9" s="10"/>
      <c r="J9" s="10"/>
      <c r="U9" s="94"/>
    </row>
    <row r="10" spans="2:21" ht="18" customHeight="1" thickBot="1">
      <c r="B10" s="90"/>
      <c r="C10" s="86" t="s">
        <v>92</v>
      </c>
      <c r="D10" s="91"/>
      <c r="E10" s="91"/>
      <c r="F10" s="91" t="s">
        <v>1</v>
      </c>
      <c r="G10" s="99">
        <f>ROUND(1.5,1)</f>
        <v>1.5</v>
      </c>
      <c r="H10" s="100"/>
      <c r="I10" s="100"/>
      <c r="J10" s="100"/>
      <c r="O10" s="101">
        <f>Notes!D47/12</f>
        <v>1.5</v>
      </c>
      <c r="U10" s="94"/>
    </row>
    <row r="11" spans="2:21" ht="18" thickBot="1">
      <c r="B11" s="90"/>
      <c r="C11" s="86" t="s">
        <v>5</v>
      </c>
      <c r="D11" s="86"/>
      <c r="E11" s="86"/>
      <c r="F11" s="85" t="s">
        <v>1</v>
      </c>
      <c r="G11" s="102">
        <f>ROUND(20,0)</f>
        <v>20</v>
      </c>
      <c r="H11" s="98"/>
      <c r="I11" s="98"/>
      <c r="J11" s="98"/>
      <c r="K11" s="102">
        <f>Notes!D88</f>
        <v>20</v>
      </c>
      <c r="L11" s="100"/>
      <c r="M11" s="102">
        <f>Notes!D101</f>
        <v>20</v>
      </c>
      <c r="Q11" s="101">
        <f>Notes!D151</f>
        <v>20</v>
      </c>
      <c r="U11" s="107" t="s">
        <v>129</v>
      </c>
    </row>
    <row r="12" spans="2:21" ht="18" thickBot="1">
      <c r="B12" s="90"/>
      <c r="C12" s="103" t="s">
        <v>87</v>
      </c>
      <c r="D12" s="103"/>
      <c r="E12" s="103"/>
      <c r="F12" s="85" t="s">
        <v>3</v>
      </c>
      <c r="G12" s="104">
        <f>ROUND(I12,1)</f>
        <v>0.5</v>
      </c>
      <c r="H12" s="98"/>
      <c r="I12" s="99">
        <f>Notes!D180*Notes!D180*0.000001</f>
        <v>0.49</v>
      </c>
      <c r="J12" s="98"/>
      <c r="K12" s="105"/>
      <c r="L12" s="98"/>
      <c r="M12" s="105"/>
      <c r="N12" s="106"/>
      <c r="O12" s="98"/>
      <c r="P12" s="106"/>
      <c r="Q12" s="105"/>
      <c r="R12" s="105"/>
      <c r="S12" s="105"/>
      <c r="U12" s="107" t="s">
        <v>79</v>
      </c>
    </row>
    <row r="13" spans="2:21">
      <c r="B13" s="90"/>
      <c r="C13" s="31"/>
      <c r="D13" s="31"/>
      <c r="E13" s="31"/>
      <c r="F13" s="31"/>
      <c r="G13" s="11"/>
      <c r="H13" s="11"/>
      <c r="I13" s="11"/>
      <c r="J13" s="11"/>
      <c r="U13" s="107"/>
    </row>
    <row r="14" spans="2:21" ht="17" thickBot="1">
      <c r="B14" s="90"/>
      <c r="C14" s="12" t="s">
        <v>94</v>
      </c>
      <c r="D14" s="12"/>
      <c r="E14" s="12"/>
      <c r="F14" s="12"/>
      <c r="G14" s="11"/>
      <c r="H14" s="11"/>
      <c r="I14" s="11"/>
      <c r="J14" s="11"/>
      <c r="U14" s="94" t="s">
        <v>157</v>
      </c>
    </row>
    <row r="15" spans="2:21" ht="17" thickBot="1">
      <c r="B15" s="90"/>
      <c r="C15" s="87" t="s">
        <v>127</v>
      </c>
      <c r="D15" s="12"/>
      <c r="E15" s="12"/>
      <c r="F15" s="87" t="s">
        <v>39</v>
      </c>
      <c r="G15" s="108">
        <f>ROUND(G16*G6*1000,2)</f>
        <v>8265600</v>
      </c>
      <c r="H15" s="11"/>
      <c r="I15" s="11"/>
      <c r="J15" s="11"/>
      <c r="O15" s="98"/>
      <c r="Q15" s="98"/>
      <c r="R15" s="98"/>
      <c r="S15" s="98"/>
      <c r="U15" s="94" t="s">
        <v>158</v>
      </c>
    </row>
    <row r="16" spans="2:21" ht="17" thickBot="1">
      <c r="B16" s="90"/>
      <c r="C16" s="86" t="s">
        <v>126</v>
      </c>
      <c r="D16" s="86"/>
      <c r="E16" s="86"/>
      <c r="F16" s="85" t="s">
        <v>125</v>
      </c>
      <c r="G16" s="108">
        <f>0.8*G17</f>
        <v>2755.2000000000003</v>
      </c>
      <c r="H16" s="98"/>
      <c r="I16" s="98"/>
      <c r="J16" s="98"/>
      <c r="O16" s="98"/>
      <c r="Q16" s="98"/>
      <c r="R16" s="98"/>
      <c r="S16" s="98"/>
      <c r="U16" s="120" t="s">
        <v>165</v>
      </c>
    </row>
    <row r="17" spans="2:21" ht="17" thickBot="1">
      <c r="B17" s="90"/>
      <c r="C17" s="109" t="s">
        <v>130</v>
      </c>
      <c r="D17" s="109"/>
      <c r="E17" s="109"/>
      <c r="F17" s="85" t="s">
        <v>125</v>
      </c>
      <c r="G17" s="108">
        <f>O17</f>
        <v>3444</v>
      </c>
      <c r="H17" s="98"/>
      <c r="I17" s="98"/>
      <c r="J17" s="98"/>
      <c r="O17" s="108">
        <f>Notes!D33</f>
        <v>3444</v>
      </c>
      <c r="Q17" s="108">
        <f>Notes!D140</f>
        <v>3950</v>
      </c>
      <c r="R17" s="98"/>
      <c r="S17" s="108">
        <f>Notes!D166</f>
        <v>4218</v>
      </c>
      <c r="U17" s="94" t="s">
        <v>156</v>
      </c>
    </row>
    <row r="18" spans="2:21" ht="17" thickBot="1">
      <c r="B18" s="90"/>
      <c r="C18" s="86" t="s">
        <v>8</v>
      </c>
      <c r="D18" s="109"/>
      <c r="E18" s="109"/>
      <c r="F18" s="85" t="s">
        <v>39</v>
      </c>
      <c r="G18" s="108">
        <f>ROUND(G19*G6*1000,2)</f>
        <v>2066400</v>
      </c>
      <c r="H18" s="98"/>
      <c r="I18" s="98"/>
      <c r="J18" s="98"/>
      <c r="O18" s="98"/>
      <c r="Q18" s="98"/>
      <c r="R18" s="98"/>
      <c r="S18" s="98"/>
      <c r="U18" s="94" t="s">
        <v>159</v>
      </c>
    </row>
    <row r="19" spans="2:21" ht="17" thickBot="1">
      <c r="B19" s="90"/>
      <c r="C19" s="86" t="s">
        <v>8</v>
      </c>
      <c r="D19" s="110"/>
      <c r="E19" s="110"/>
      <c r="F19" s="121" t="s">
        <v>166</v>
      </c>
      <c r="G19" s="108">
        <f>Notes!D71*'Research data'!G17</f>
        <v>688.80000000000007</v>
      </c>
      <c r="H19" s="98"/>
      <c r="I19" s="98"/>
      <c r="J19" s="98"/>
      <c r="K19" s="111"/>
      <c r="L19" s="111"/>
      <c r="M19" s="106"/>
      <c r="O19" s="98"/>
      <c r="Q19" s="98"/>
      <c r="R19" s="98"/>
      <c r="S19" s="98"/>
      <c r="U19" s="94" t="s">
        <v>88</v>
      </c>
    </row>
    <row r="20" spans="2:21" ht="17" thickBot="1">
      <c r="B20" s="90"/>
      <c r="C20" s="86" t="s">
        <v>97</v>
      </c>
      <c r="D20" s="110"/>
      <c r="E20" s="110"/>
      <c r="F20" s="85" t="s">
        <v>128</v>
      </c>
      <c r="G20" s="108">
        <f>ROUND(G21*G6*1000,2)</f>
        <v>303000</v>
      </c>
      <c r="H20" s="98"/>
      <c r="I20" s="98"/>
      <c r="J20" s="98"/>
      <c r="K20" s="111"/>
      <c r="L20" s="111"/>
      <c r="M20" s="106"/>
      <c r="O20" s="98"/>
      <c r="Q20" s="98"/>
      <c r="R20" s="98"/>
      <c r="S20" s="98"/>
      <c r="U20" s="94" t="s">
        <v>153</v>
      </c>
    </row>
    <row r="21" spans="2:21" ht="17" thickBot="1">
      <c r="B21" s="90"/>
      <c r="C21" s="86" t="s">
        <v>97</v>
      </c>
      <c r="D21" s="112"/>
      <c r="E21" s="112"/>
      <c r="F21" s="121" t="s">
        <v>167</v>
      </c>
      <c r="G21" s="113">
        <f>S21</f>
        <v>101</v>
      </c>
      <c r="H21" s="106"/>
      <c r="I21" s="106"/>
      <c r="J21" s="106"/>
      <c r="S21" s="113">
        <f>Notes!D169</f>
        <v>101</v>
      </c>
      <c r="U21" s="94" t="s">
        <v>131</v>
      </c>
    </row>
    <row r="22" spans="2:21" ht="17" thickBot="1">
      <c r="B22" s="90"/>
      <c r="C22" s="86" t="s">
        <v>69</v>
      </c>
      <c r="D22" s="114"/>
      <c r="E22" s="114"/>
      <c r="F22" s="85" t="s">
        <v>64</v>
      </c>
      <c r="G22" s="108">
        <v>0</v>
      </c>
      <c r="H22" s="98"/>
      <c r="I22" s="98"/>
      <c r="J22" s="98"/>
      <c r="O22" s="98"/>
      <c r="Q22" s="98"/>
      <c r="R22" s="98"/>
      <c r="S22" s="98"/>
      <c r="U22" s="94" t="s">
        <v>151</v>
      </c>
    </row>
    <row r="23" spans="2:21">
      <c r="B23" s="90"/>
      <c r="U23" s="94" t="s">
        <v>152</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topLeftCell="H1" workbookViewId="0">
      <selection activeCell="J30" sqref="J30"/>
    </sheetView>
  </sheetViews>
  <sheetFormatPr baseColWidth="10" defaultColWidth="33.140625" defaultRowHeight="16"/>
  <cols>
    <col min="1" max="1" width="4.42578125" style="52" customWidth="1"/>
    <col min="2" max="2" width="3.7109375" style="52" customWidth="1"/>
    <col min="3" max="3" width="27.85546875" style="52" customWidth="1"/>
    <col min="4" max="4" width="16.140625" style="52" customWidth="1"/>
    <col min="5" max="5" width="10.28515625" style="52" customWidth="1"/>
    <col min="6" max="7" width="13.28515625" style="52" customWidth="1"/>
    <col min="8" max="8" width="12.7109375" style="71" customWidth="1"/>
    <col min="9" max="9" width="33" style="71" customWidth="1"/>
    <col min="10" max="10" width="103.42578125" style="52" customWidth="1"/>
    <col min="11" max="16384" width="33.140625" style="52"/>
  </cols>
  <sheetData>
    <row r="1" spans="2:10" ht="17" thickBot="1"/>
    <row r="2" spans="2:10">
      <c r="B2" s="72"/>
      <c r="C2" s="73"/>
      <c r="D2" s="73"/>
      <c r="E2" s="73"/>
      <c r="F2" s="73"/>
      <c r="G2" s="73"/>
      <c r="H2" s="74"/>
      <c r="I2" s="74"/>
      <c r="J2" s="73"/>
    </row>
    <row r="3" spans="2:10">
      <c r="B3" s="51"/>
      <c r="C3" s="13" t="s">
        <v>23</v>
      </c>
      <c r="D3" s="13"/>
      <c r="E3" s="13"/>
      <c r="F3" s="13"/>
      <c r="G3" s="13"/>
      <c r="H3" s="16"/>
      <c r="I3" s="16"/>
    </row>
    <row r="4" spans="2:10">
      <c r="B4" s="51"/>
    </row>
    <row r="5" spans="2:10">
      <c r="B5" s="75"/>
      <c r="C5" s="15" t="s">
        <v>34</v>
      </c>
      <c r="D5" s="15" t="s">
        <v>0</v>
      </c>
      <c r="E5" s="15" t="s">
        <v>20</v>
      </c>
      <c r="F5" s="15" t="s">
        <v>35</v>
      </c>
      <c r="G5" s="15" t="s">
        <v>132</v>
      </c>
      <c r="H5" s="17" t="s">
        <v>36</v>
      </c>
      <c r="I5" s="17" t="s">
        <v>168</v>
      </c>
      <c r="J5" s="15" t="s">
        <v>17</v>
      </c>
    </row>
    <row r="6" spans="2:10">
      <c r="B6" s="51"/>
      <c r="C6" s="13"/>
      <c r="D6" s="13"/>
      <c r="E6" s="13"/>
      <c r="F6" s="13"/>
      <c r="G6" s="13"/>
      <c r="H6" s="16"/>
      <c r="I6" s="16"/>
      <c r="J6" s="13"/>
    </row>
    <row r="7" spans="2:10">
      <c r="B7" s="51"/>
      <c r="D7" s="52" t="s">
        <v>80</v>
      </c>
      <c r="E7" s="52" t="s">
        <v>24</v>
      </c>
      <c r="F7" s="52">
        <v>2013</v>
      </c>
      <c r="G7" s="52">
        <v>2012</v>
      </c>
      <c r="I7" s="123" t="s">
        <v>169</v>
      </c>
      <c r="J7" s="122" t="s">
        <v>84</v>
      </c>
    </row>
    <row r="8" spans="2:10">
      <c r="B8" s="51"/>
      <c r="C8" s="76" t="s">
        <v>9</v>
      </c>
      <c r="H8" s="52"/>
      <c r="I8" s="52"/>
      <c r="J8" s="44"/>
    </row>
    <row r="9" spans="2:10">
      <c r="B9" s="51"/>
      <c r="C9" s="76" t="s">
        <v>83</v>
      </c>
      <c r="H9" s="52"/>
      <c r="I9" s="52"/>
    </row>
    <row r="10" spans="2:10">
      <c r="B10" s="51"/>
      <c r="C10" s="57"/>
      <c r="D10" s="84" t="s">
        <v>119</v>
      </c>
      <c r="E10" s="52" t="s">
        <v>24</v>
      </c>
      <c r="F10" s="52">
        <v>2013</v>
      </c>
      <c r="G10" s="52">
        <v>2013</v>
      </c>
      <c r="H10" s="52"/>
      <c r="I10" s="124" t="s">
        <v>170</v>
      </c>
      <c r="J10" s="122" t="s">
        <v>71</v>
      </c>
    </row>
    <row r="11" spans="2:10">
      <c r="B11" s="51"/>
      <c r="C11" s="76" t="s">
        <v>9</v>
      </c>
      <c r="D11" s="84" t="s">
        <v>120</v>
      </c>
      <c r="F11" s="52">
        <v>2014</v>
      </c>
      <c r="G11" s="52">
        <v>2013</v>
      </c>
      <c r="H11" s="52"/>
      <c r="I11" s="124" t="s">
        <v>171</v>
      </c>
      <c r="J11" s="52" t="s">
        <v>99</v>
      </c>
    </row>
    <row r="12" spans="2:10">
      <c r="B12" s="51"/>
      <c r="C12" s="57" t="s">
        <v>98</v>
      </c>
      <c r="D12" s="84"/>
      <c r="H12" s="52"/>
      <c r="I12" s="52"/>
      <c r="J12" s="84"/>
    </row>
    <row r="13" spans="2:10">
      <c r="B13" s="51"/>
      <c r="C13" s="57"/>
      <c r="H13" s="52"/>
      <c r="I13" s="52"/>
    </row>
    <row r="14" spans="2:10">
      <c r="B14" s="51"/>
      <c r="C14" s="76"/>
      <c r="D14" s="52" t="s">
        <v>76</v>
      </c>
      <c r="E14" s="52" t="s">
        <v>85</v>
      </c>
      <c r="F14" s="52">
        <v>2013</v>
      </c>
      <c r="G14" s="52">
        <v>2013</v>
      </c>
      <c r="H14" s="52"/>
      <c r="I14" s="124" t="s">
        <v>172</v>
      </c>
      <c r="J14" s="122" t="s">
        <v>86</v>
      </c>
    </row>
    <row r="15" spans="2:10">
      <c r="B15" s="51"/>
      <c r="C15" s="76" t="s">
        <v>9</v>
      </c>
      <c r="H15" s="52"/>
      <c r="I15" s="52"/>
    </row>
    <row r="16" spans="2:10">
      <c r="B16" s="51"/>
      <c r="C16" s="57"/>
      <c r="H16" s="52"/>
      <c r="I16" s="52"/>
    </row>
    <row r="17" spans="2:10">
      <c r="B17" s="51"/>
      <c r="C17" s="76"/>
      <c r="D17" s="52" t="s">
        <v>73</v>
      </c>
      <c r="E17" s="52" t="s">
        <v>24</v>
      </c>
      <c r="F17" s="52">
        <v>2012</v>
      </c>
      <c r="G17" s="52">
        <v>2011</v>
      </c>
      <c r="H17" s="52"/>
      <c r="I17" s="124" t="s">
        <v>173</v>
      </c>
      <c r="J17" s="122" t="s">
        <v>74</v>
      </c>
    </row>
    <row r="18" spans="2:10">
      <c r="B18" s="51"/>
      <c r="C18" s="76" t="s">
        <v>5</v>
      </c>
      <c r="H18" s="52"/>
      <c r="I18" s="52"/>
    </row>
    <row r="19" spans="2:10">
      <c r="B19" s="51"/>
      <c r="C19" s="115" t="s">
        <v>148</v>
      </c>
      <c r="H19" s="52"/>
      <c r="I19" s="52"/>
    </row>
    <row r="20" spans="2:10">
      <c r="B20" s="51"/>
      <c r="C20" s="57"/>
      <c r="H20" s="52"/>
      <c r="I20" s="52"/>
    </row>
    <row r="21" spans="2:10">
      <c r="B21" s="51"/>
      <c r="C21" s="76"/>
      <c r="D21" s="52" t="s">
        <v>89</v>
      </c>
      <c r="E21" s="52" t="s">
        <v>72</v>
      </c>
      <c r="F21" s="52">
        <v>2013</v>
      </c>
      <c r="G21" s="52">
        <v>2011</v>
      </c>
      <c r="H21" s="52"/>
      <c r="I21" s="124" t="s">
        <v>174</v>
      </c>
      <c r="J21" s="122" t="s">
        <v>75</v>
      </c>
    </row>
    <row r="22" spans="2:10">
      <c r="B22" s="51"/>
      <c r="C22" s="45" t="s">
        <v>5</v>
      </c>
      <c r="H22" s="52"/>
      <c r="I22" s="52"/>
    </row>
    <row r="23" spans="2:10">
      <c r="B23" s="51"/>
      <c r="C23" s="45" t="s">
        <v>150</v>
      </c>
      <c r="H23" s="52"/>
      <c r="I23" s="52"/>
    </row>
    <row r="24" spans="2:10">
      <c r="B24" s="51"/>
      <c r="C24" s="46"/>
      <c r="H24" s="52"/>
      <c r="I24" s="52"/>
    </row>
    <row r="25" spans="2:10">
      <c r="B25" s="51"/>
      <c r="C25" s="45" t="s">
        <v>82</v>
      </c>
      <c r="D25" s="52" t="s">
        <v>78</v>
      </c>
      <c r="E25" s="52" t="s">
        <v>81</v>
      </c>
      <c r="F25" s="52">
        <v>2005</v>
      </c>
      <c r="G25" s="52">
        <v>2005</v>
      </c>
      <c r="H25" s="52"/>
      <c r="I25" s="124" t="s">
        <v>175</v>
      </c>
      <c r="J25" s="122" t="s">
        <v>77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84"/>
  <sheetViews>
    <sheetView topLeftCell="A3" workbookViewId="0">
      <selection activeCell="J172" sqref="J172"/>
    </sheetView>
  </sheetViews>
  <sheetFormatPr baseColWidth="10" defaultColWidth="10.7109375" defaultRowHeight="16"/>
  <cols>
    <col min="1" max="1" width="5.42578125" style="84" customWidth="1"/>
    <col min="2" max="2" width="4.28515625" style="84" customWidth="1"/>
    <col min="3" max="16384" width="10.7109375" style="84"/>
  </cols>
  <sheetData>
    <row r="1" spans="2:13" ht="17" thickBot="1"/>
    <row r="2" spans="2:13">
      <c r="B2" s="88"/>
      <c r="C2" s="89"/>
      <c r="D2" s="89"/>
      <c r="E2" s="89"/>
      <c r="F2" s="89"/>
      <c r="G2" s="89"/>
      <c r="H2" s="89"/>
      <c r="I2" s="89"/>
      <c r="J2" s="89"/>
      <c r="K2" s="89"/>
      <c r="L2" s="89"/>
      <c r="M2" s="89"/>
    </row>
    <row r="3" spans="2:13" s="13" customFormat="1">
      <c r="B3" s="79"/>
      <c r="C3" s="15" t="s">
        <v>0</v>
      </c>
      <c r="D3" s="15" t="s">
        <v>121</v>
      </c>
      <c r="E3" s="15"/>
      <c r="F3" s="15"/>
      <c r="G3" s="15"/>
      <c r="H3" s="15"/>
      <c r="I3" s="15"/>
      <c r="J3" s="15"/>
      <c r="K3" s="15"/>
      <c r="L3" s="15"/>
      <c r="M3" s="15"/>
    </row>
    <row r="4" spans="2:13">
      <c r="B4" s="90"/>
    </row>
    <row r="5" spans="2:13">
      <c r="B5" s="90"/>
      <c r="C5" s="84" t="s">
        <v>122</v>
      </c>
    </row>
    <row r="6" spans="2:13">
      <c r="B6" s="90"/>
      <c r="C6" s="84" t="s">
        <v>123</v>
      </c>
    </row>
    <row r="7" spans="2:13">
      <c r="B7" s="90"/>
    </row>
    <row r="8" spans="2:13">
      <c r="B8" s="90"/>
    </row>
    <row r="9" spans="2:13">
      <c r="B9" s="90"/>
    </row>
    <row r="10" spans="2:13">
      <c r="B10" s="90"/>
    </row>
    <row r="11" spans="2:13">
      <c r="B11" s="90"/>
    </row>
    <row r="12" spans="2:13">
      <c r="B12" s="90"/>
    </row>
    <row r="13" spans="2:13">
      <c r="B13" s="90"/>
    </row>
    <row r="14" spans="2:13">
      <c r="B14" s="90"/>
    </row>
    <row r="15" spans="2:13">
      <c r="B15" s="90"/>
    </row>
    <row r="16" spans="2:13">
      <c r="B16" s="90"/>
    </row>
    <row r="17" spans="2:5">
      <c r="B17" s="90"/>
    </row>
    <row r="18" spans="2:5">
      <c r="B18" s="90"/>
      <c r="D18" s="119" t="s">
        <v>164</v>
      </c>
      <c r="E18" s="118" t="s">
        <v>124</v>
      </c>
    </row>
    <row r="19" spans="2:5">
      <c r="B19" s="90"/>
      <c r="C19" s="118" t="s">
        <v>139</v>
      </c>
      <c r="D19" s="116">
        <f>AVERAGE(3.6,5.6)</f>
        <v>4.5999999999999996</v>
      </c>
      <c r="E19" s="84" t="s">
        <v>124</v>
      </c>
    </row>
    <row r="20" spans="2:5">
      <c r="B20" s="90"/>
    </row>
    <row r="21" spans="2:5">
      <c r="B21" s="90"/>
    </row>
    <row r="22" spans="2:5">
      <c r="B22" s="90"/>
      <c r="C22" s="84" t="s">
        <v>120</v>
      </c>
    </row>
    <row r="23" spans="2:5">
      <c r="B23" s="90"/>
      <c r="C23" s="84" t="s">
        <v>160</v>
      </c>
    </row>
    <row r="24" spans="2:5">
      <c r="B24" s="90"/>
    </row>
    <row r="25" spans="2:5">
      <c r="B25" s="90"/>
    </row>
    <row r="26" spans="2:5">
      <c r="B26" s="90"/>
    </row>
    <row r="27" spans="2:5">
      <c r="B27" s="90"/>
    </row>
    <row r="28" spans="2:5">
      <c r="B28" s="90"/>
    </row>
    <row r="29" spans="2:5">
      <c r="B29" s="90"/>
    </row>
    <row r="30" spans="2:5">
      <c r="B30" s="90"/>
    </row>
    <row r="31" spans="2:5">
      <c r="B31" s="90"/>
      <c r="D31" s="116" t="s">
        <v>164</v>
      </c>
      <c r="E31" s="84" t="s">
        <v>147</v>
      </c>
    </row>
    <row r="32" spans="2:5">
      <c r="B32" s="90"/>
      <c r="C32" s="118" t="s">
        <v>139</v>
      </c>
      <c r="D32" s="116">
        <v>4.5999999999999996</v>
      </c>
      <c r="E32" s="84" t="s">
        <v>147</v>
      </c>
    </row>
    <row r="33" spans="2:5">
      <c r="B33" s="90"/>
      <c r="D33" s="84">
        <v>3444</v>
      </c>
      <c r="E33" s="84" t="s">
        <v>125</v>
      </c>
    </row>
    <row r="34" spans="2:5">
      <c r="B34" s="90"/>
    </row>
    <row r="35" spans="2:5">
      <c r="B35" s="90"/>
    </row>
    <row r="36" spans="2:5">
      <c r="B36" s="90"/>
    </row>
    <row r="37" spans="2:5">
      <c r="B37" s="90"/>
    </row>
    <row r="38" spans="2:5">
      <c r="B38" s="90"/>
    </row>
    <row r="39" spans="2:5">
      <c r="B39" s="90"/>
    </row>
    <row r="40" spans="2:5">
      <c r="B40" s="90"/>
    </row>
    <row r="41" spans="2:5">
      <c r="B41" s="90"/>
      <c r="C41" s="84" t="s">
        <v>123</v>
      </c>
    </row>
    <row r="42" spans="2:5">
      <c r="B42" s="90"/>
    </row>
    <row r="43" spans="2:5">
      <c r="B43" s="90"/>
    </row>
    <row r="44" spans="2:5">
      <c r="B44" s="90"/>
    </row>
    <row r="45" spans="2:5">
      <c r="B45" s="90"/>
    </row>
    <row r="46" spans="2:5">
      <c r="B46" s="90"/>
      <c r="D46" s="106" t="s">
        <v>161</v>
      </c>
      <c r="E46" s="84" t="s">
        <v>162</v>
      </c>
    </row>
    <row r="47" spans="2:5">
      <c r="B47" s="90"/>
      <c r="D47" s="117">
        <f>AVERAGE(12,24)</f>
        <v>18</v>
      </c>
    </row>
    <row r="48" spans="2:5">
      <c r="B48" s="90"/>
      <c r="D48" s="106"/>
    </row>
    <row r="49" spans="2:4">
      <c r="B49" s="90"/>
      <c r="D49" s="106"/>
    </row>
    <row r="50" spans="2:4">
      <c r="B50" s="90"/>
      <c r="D50" s="106"/>
    </row>
    <row r="51" spans="2:4">
      <c r="B51" s="90"/>
      <c r="D51" s="106"/>
    </row>
    <row r="52" spans="2:4">
      <c r="B52" s="90"/>
      <c r="D52" s="106"/>
    </row>
    <row r="53" spans="2:4">
      <c r="B53" s="90"/>
      <c r="D53" s="106"/>
    </row>
    <row r="54" spans="2:4">
      <c r="B54" s="90"/>
      <c r="D54" s="106"/>
    </row>
    <row r="55" spans="2:4">
      <c r="B55" s="90"/>
      <c r="D55" s="106"/>
    </row>
    <row r="56" spans="2:4">
      <c r="B56" s="90"/>
    </row>
    <row r="57" spans="2:4">
      <c r="B57" s="90"/>
    </row>
    <row r="58" spans="2:4">
      <c r="B58" s="90"/>
    </row>
    <row r="59" spans="2:4">
      <c r="B59" s="90"/>
    </row>
    <row r="60" spans="2:4">
      <c r="B60" s="90"/>
    </row>
    <row r="61" spans="2:4">
      <c r="B61" s="90"/>
    </row>
    <row r="62" spans="2:4">
      <c r="B62" s="90"/>
    </row>
    <row r="63" spans="2:4">
      <c r="B63" s="90"/>
    </row>
    <row r="64" spans="2:4">
      <c r="B64" s="90"/>
      <c r="C64" s="84" t="s">
        <v>133</v>
      </c>
    </row>
    <row r="65" spans="2:5">
      <c r="B65" s="90"/>
      <c r="C65" s="84" t="s">
        <v>134</v>
      </c>
    </row>
    <row r="66" spans="2:5">
      <c r="B66" s="90"/>
    </row>
    <row r="67" spans="2:5">
      <c r="B67" s="90"/>
    </row>
    <row r="68" spans="2:5">
      <c r="B68" s="90"/>
    </row>
    <row r="69" spans="2:5">
      <c r="B69" s="90"/>
    </row>
    <row r="70" spans="2:5">
      <c r="B70" s="90"/>
      <c r="D70" s="116" t="s">
        <v>135</v>
      </c>
      <c r="E70" s="84" t="s">
        <v>2</v>
      </c>
    </row>
    <row r="71" spans="2:5">
      <c r="B71" s="90"/>
      <c r="C71" s="84" t="s">
        <v>139</v>
      </c>
      <c r="D71" s="111">
        <v>0.2</v>
      </c>
    </row>
    <row r="72" spans="2:5">
      <c r="B72" s="90"/>
    </row>
    <row r="73" spans="2:5">
      <c r="B73" s="90"/>
    </row>
    <row r="74" spans="2:5">
      <c r="B74" s="90"/>
    </row>
    <row r="75" spans="2:5">
      <c r="B75" s="90"/>
    </row>
    <row r="76" spans="2:5">
      <c r="B76" s="90"/>
    </row>
    <row r="77" spans="2:5">
      <c r="B77" s="90"/>
    </row>
    <row r="78" spans="2:5">
      <c r="B78" s="90"/>
    </row>
    <row r="79" spans="2:5">
      <c r="B79" s="90"/>
    </row>
    <row r="80" spans="2:5">
      <c r="B80" s="90"/>
    </row>
    <row r="81" spans="2:5">
      <c r="B81" s="90"/>
    </row>
    <row r="82" spans="2:5">
      <c r="B82" s="90"/>
    </row>
    <row r="83" spans="2:5">
      <c r="B83" s="90"/>
    </row>
    <row r="84" spans="2:5">
      <c r="B84" s="90"/>
      <c r="C84" s="84" t="s">
        <v>136</v>
      </c>
    </row>
    <row r="85" spans="2:5">
      <c r="B85" s="90"/>
    </row>
    <row r="86" spans="2:5">
      <c r="B86" s="90"/>
    </row>
    <row r="87" spans="2:5">
      <c r="B87" s="90"/>
    </row>
    <row r="88" spans="2:5">
      <c r="B88" s="90"/>
      <c r="D88" s="84">
        <v>20</v>
      </c>
      <c r="E88" s="84" t="s">
        <v>137</v>
      </c>
    </row>
    <row r="89" spans="2:5">
      <c r="B89" s="90"/>
    </row>
    <row r="90" spans="2:5">
      <c r="B90" s="90"/>
      <c r="C90" s="84" t="s">
        <v>89</v>
      </c>
    </row>
    <row r="91" spans="2:5">
      <c r="B91" s="90"/>
      <c r="C91" s="84" t="s">
        <v>138</v>
      </c>
    </row>
    <row r="92" spans="2:5">
      <c r="B92" s="90"/>
    </row>
    <row r="93" spans="2:5">
      <c r="B93" s="90"/>
    </row>
    <row r="94" spans="2:5">
      <c r="B94" s="90"/>
    </row>
    <row r="95" spans="2:5">
      <c r="B95" s="90"/>
    </row>
    <row r="96" spans="2:5">
      <c r="B96" s="90"/>
    </row>
    <row r="97" spans="2:5">
      <c r="B97" s="90"/>
    </row>
    <row r="98" spans="2:5">
      <c r="B98" s="90"/>
    </row>
    <row r="99" spans="2:5">
      <c r="B99" s="90"/>
    </row>
    <row r="100" spans="2:5">
      <c r="B100" s="90"/>
    </row>
    <row r="101" spans="2:5">
      <c r="B101" s="90"/>
      <c r="D101" s="84">
        <v>20</v>
      </c>
      <c r="E101" s="84" t="s">
        <v>137</v>
      </c>
    </row>
    <row r="102" spans="2:5">
      <c r="B102" s="90"/>
    </row>
    <row r="103" spans="2:5">
      <c r="B103" s="90"/>
    </row>
    <row r="104" spans="2:5">
      <c r="B104" s="90"/>
    </row>
    <row r="105" spans="2:5">
      <c r="B105" s="90"/>
      <c r="C105" s="84" t="s">
        <v>149</v>
      </c>
    </row>
    <row r="106" spans="2:5">
      <c r="B106" s="90"/>
    </row>
    <row r="107" spans="2:5">
      <c r="B107" s="90"/>
    </row>
    <row r="108" spans="2:5">
      <c r="B108" s="90"/>
    </row>
    <row r="109" spans="2:5">
      <c r="B109" s="90"/>
    </row>
    <row r="110" spans="2:5">
      <c r="B110" s="90"/>
    </row>
    <row r="111" spans="2:5">
      <c r="B111" s="90"/>
    </row>
    <row r="112" spans="2:5">
      <c r="B112" s="90"/>
    </row>
    <row r="113" spans="2:4">
      <c r="B113" s="90"/>
    </row>
    <row r="114" spans="2:4">
      <c r="B114" s="90"/>
    </row>
    <row r="115" spans="2:4">
      <c r="B115" s="90"/>
    </row>
    <row r="116" spans="2:4">
      <c r="B116" s="90"/>
      <c r="D116" s="111">
        <v>0.2</v>
      </c>
    </row>
    <row r="117" spans="2:4">
      <c r="B117" s="90"/>
    </row>
    <row r="118" spans="2:4">
      <c r="B118" s="90"/>
    </row>
    <row r="119" spans="2:4">
      <c r="B119" s="90"/>
    </row>
    <row r="120" spans="2:4">
      <c r="B120" s="90"/>
    </row>
    <row r="121" spans="2:4">
      <c r="B121" s="90"/>
    </row>
    <row r="122" spans="2:4">
      <c r="B122" s="90"/>
    </row>
    <row r="123" spans="2:4">
      <c r="B123" s="90"/>
    </row>
    <row r="124" spans="2:4">
      <c r="B124" s="90"/>
    </row>
    <row r="125" spans="2:4">
      <c r="B125" s="90"/>
    </row>
    <row r="126" spans="2:4">
      <c r="B126" s="90"/>
      <c r="C126" s="84" t="s">
        <v>76</v>
      </c>
    </row>
    <row r="127" spans="2:4">
      <c r="B127" s="90"/>
      <c r="C127" s="84" t="s">
        <v>140</v>
      </c>
    </row>
    <row r="128" spans="2:4">
      <c r="B128" s="90"/>
    </row>
    <row r="129" spans="2:5">
      <c r="B129" s="90"/>
    </row>
    <row r="130" spans="2:5">
      <c r="B130" s="90"/>
    </row>
    <row r="131" spans="2:5">
      <c r="B131" s="90"/>
    </row>
    <row r="132" spans="2:5">
      <c r="B132" s="90"/>
    </row>
    <row r="133" spans="2:5">
      <c r="B133" s="90"/>
    </row>
    <row r="134" spans="2:5">
      <c r="B134" s="90"/>
    </row>
    <row r="135" spans="2:5">
      <c r="B135" s="90"/>
    </row>
    <row r="136" spans="2:5">
      <c r="B136" s="90"/>
    </row>
    <row r="137" spans="2:5">
      <c r="B137" s="90"/>
    </row>
    <row r="138" spans="2:5">
      <c r="B138" s="90"/>
      <c r="D138" s="84">
        <v>3400</v>
      </c>
      <c r="E138" s="84" t="s">
        <v>125</v>
      </c>
    </row>
    <row r="139" spans="2:5">
      <c r="B139" s="90"/>
      <c r="D139" s="84">
        <v>4500</v>
      </c>
      <c r="E139" s="84" t="s">
        <v>141</v>
      </c>
    </row>
    <row r="140" spans="2:5">
      <c r="B140" s="90"/>
      <c r="C140" s="84" t="s">
        <v>139</v>
      </c>
      <c r="D140" s="84">
        <f>AVERAGE(D138,D139)</f>
        <v>3950</v>
      </c>
      <c r="E140" s="84" t="s">
        <v>141</v>
      </c>
    </row>
    <row r="141" spans="2:5">
      <c r="B141" s="90"/>
    </row>
    <row r="142" spans="2:5">
      <c r="B142" s="90"/>
    </row>
    <row r="143" spans="2:5">
      <c r="B143" s="90"/>
      <c r="C143" s="84" t="s">
        <v>142</v>
      </c>
    </row>
    <row r="144" spans="2:5">
      <c r="B144" s="90"/>
    </row>
    <row r="145" spans="2:5">
      <c r="B145" s="90"/>
    </row>
    <row r="146" spans="2:5">
      <c r="B146" s="90"/>
    </row>
    <row r="147" spans="2:5">
      <c r="B147" s="90"/>
    </row>
    <row r="148" spans="2:5">
      <c r="B148" s="90"/>
    </row>
    <row r="149" spans="2:5">
      <c r="B149" s="90"/>
    </row>
    <row r="150" spans="2:5">
      <c r="B150" s="90"/>
    </row>
    <row r="151" spans="2:5">
      <c r="B151" s="90"/>
      <c r="D151" s="84">
        <v>20</v>
      </c>
      <c r="E151" s="84" t="s">
        <v>137</v>
      </c>
    </row>
    <row r="152" spans="2:5">
      <c r="B152" s="90"/>
    </row>
    <row r="153" spans="2:5">
      <c r="B153" s="90"/>
    </row>
    <row r="154" spans="2:5">
      <c r="B154" s="90"/>
    </row>
    <row r="155" spans="2:5">
      <c r="B155" s="90"/>
      <c r="C155" s="84" t="s">
        <v>80</v>
      </c>
    </row>
    <row r="156" spans="2:5">
      <c r="B156" s="90"/>
      <c r="C156" s="84" t="s">
        <v>143</v>
      </c>
    </row>
    <row r="157" spans="2:5">
      <c r="B157" s="90"/>
    </row>
    <row r="158" spans="2:5">
      <c r="B158" s="90"/>
    </row>
    <row r="159" spans="2:5">
      <c r="B159" s="90"/>
    </row>
    <row r="160" spans="2:5">
      <c r="B160" s="90"/>
    </row>
    <row r="161" spans="2:5">
      <c r="B161" s="90"/>
    </row>
    <row r="162" spans="2:5">
      <c r="B162" s="90"/>
    </row>
    <row r="163" spans="2:5">
      <c r="B163" s="90"/>
    </row>
    <row r="164" spans="2:5">
      <c r="B164" s="90"/>
      <c r="D164" s="84" t="s">
        <v>144</v>
      </c>
      <c r="E164" s="84" t="s">
        <v>147</v>
      </c>
    </row>
    <row r="165" spans="2:5">
      <c r="B165" s="90"/>
      <c r="C165" s="118" t="s">
        <v>139</v>
      </c>
      <c r="D165" s="84">
        <f>(4290+6080)/2</f>
        <v>5185</v>
      </c>
      <c r="E165" s="118" t="s">
        <v>146</v>
      </c>
    </row>
    <row r="166" spans="2:5">
      <c r="B166" s="90"/>
      <c r="D166" s="84">
        <v>4218</v>
      </c>
      <c r="E166" s="118" t="s">
        <v>125</v>
      </c>
    </row>
    <row r="167" spans="2:5">
      <c r="B167" s="90"/>
      <c r="D167" s="84" t="s">
        <v>145</v>
      </c>
      <c r="E167" s="84" t="s">
        <v>146</v>
      </c>
    </row>
    <row r="168" spans="2:5">
      <c r="B168" s="90"/>
      <c r="C168" s="118" t="s">
        <v>163</v>
      </c>
      <c r="D168" s="84">
        <v>130</v>
      </c>
      <c r="E168" s="84" t="s">
        <v>146</v>
      </c>
    </row>
    <row r="169" spans="2:5">
      <c r="B169" s="90"/>
      <c r="D169" s="84">
        <v>101</v>
      </c>
      <c r="E169" s="84" t="s">
        <v>125</v>
      </c>
    </row>
    <row r="170" spans="2:5">
      <c r="B170" s="90"/>
    </row>
    <row r="171" spans="2:5">
      <c r="B171" s="90"/>
    </row>
    <row r="172" spans="2:5">
      <c r="B172" s="90"/>
    </row>
    <row r="173" spans="2:5">
      <c r="B173" s="90"/>
    </row>
    <row r="174" spans="2:5">
      <c r="B174" s="90"/>
      <c r="C174" s="84" t="s">
        <v>78</v>
      </c>
    </row>
    <row r="175" spans="2:5">
      <c r="B175" s="90"/>
      <c r="C175" s="84" t="s">
        <v>140</v>
      </c>
    </row>
    <row r="176" spans="2:5">
      <c r="B176" s="90"/>
    </row>
    <row r="177" spans="2:5">
      <c r="B177" s="90"/>
    </row>
    <row r="178" spans="2:5">
      <c r="B178" s="90"/>
    </row>
    <row r="179" spans="2:5">
      <c r="B179" s="90"/>
      <c r="D179" s="84" t="s">
        <v>154</v>
      </c>
      <c r="E179" s="84" t="s">
        <v>155</v>
      </c>
    </row>
    <row r="180" spans="2:5">
      <c r="B180" s="90"/>
      <c r="C180" s="84" t="s">
        <v>139</v>
      </c>
      <c r="D180" s="84">
        <v>700</v>
      </c>
      <c r="E180" s="84" t="s">
        <v>155</v>
      </c>
    </row>
    <row r="181" spans="2:5">
      <c r="B181" s="90"/>
    </row>
    <row r="182" spans="2:5">
      <c r="B182" s="90"/>
    </row>
    <row r="183" spans="2:5">
      <c r="B183" s="90"/>
    </row>
    <row r="184" spans="2:5">
      <c r="B184" s="9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2023-08-01T07:44:27Z</dcterms:modified>
</cp:coreProperties>
</file>