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charlottevonm/Dropbox (Quintel)/Quintel/Projects/Active/545 + 563 EU countries in the ETM/Splits and general data/Calculations/"/>
    </mc:Choice>
  </mc:AlternateContent>
  <xr:revisionPtr revIDLastSave="0" documentId="13_ncr:1_{411666F0-D872-5D46-8745-B8EE91AF4656}" xr6:coauthVersionLast="47" xr6:coauthVersionMax="47" xr10:uidLastSave="{00000000-0000-0000-0000-000000000000}"/>
  <bookViews>
    <workbookView xWindow="0" yWindow="500" windowWidth="38300" windowHeight="19060" activeTab="4" xr2:uid="{D931572C-E6BA-274F-8B5B-4EE001EFDBC4}"/>
  </bookViews>
  <sheets>
    <sheet name="Input_ETSource_NL" sheetId="2" r:id="rId1"/>
    <sheet name="Input_interconnector_capacity" sheetId="5" r:id="rId2"/>
    <sheet name="Input_offshore" sheetId="6" r:id="rId3"/>
    <sheet name="Calculation_costs" sheetId="3" r:id="rId4"/>
    <sheet name="Output"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G1" i="4" l="1"/>
  <c r="AD3" i="4"/>
  <c r="C3" i="4"/>
  <c r="D3" i="4"/>
  <c r="E3" i="4"/>
  <c r="F3" i="4"/>
  <c r="G3" i="4"/>
  <c r="H3" i="4"/>
  <c r="I3" i="4"/>
  <c r="J3" i="4"/>
  <c r="K3" i="4"/>
  <c r="L3" i="4"/>
  <c r="M3" i="4"/>
  <c r="N3" i="4"/>
  <c r="O3" i="4"/>
  <c r="P3" i="4"/>
  <c r="Q3" i="4"/>
  <c r="R3" i="4"/>
  <c r="S3" i="4"/>
  <c r="T3" i="4"/>
  <c r="U3" i="4"/>
  <c r="V3" i="4"/>
  <c r="W3" i="4"/>
  <c r="X3" i="4"/>
  <c r="Y3" i="4"/>
  <c r="Z3" i="4"/>
  <c r="AA3" i="4"/>
  <c r="AB3" i="4"/>
  <c r="AC3" i="4"/>
  <c r="B3" i="4"/>
  <c r="AE2" i="3"/>
  <c r="AE12" i="3" s="1"/>
  <c r="AD2" i="4" s="1"/>
  <c r="AE3" i="3"/>
  <c r="AE5" i="3"/>
  <c r="AE6" i="3"/>
  <c r="AE7" i="3"/>
  <c r="AE11" i="3" s="1"/>
  <c r="AE8" i="3"/>
  <c r="AE10" i="3"/>
  <c r="BF1" i="4"/>
  <c r="AD2" i="3"/>
  <c r="AD3" i="3"/>
  <c r="AD5" i="3"/>
  <c r="AD6" i="3"/>
  <c r="AD7" i="3"/>
  <c r="AD8" i="3"/>
  <c r="N3" i="3"/>
  <c r="G3" i="3"/>
  <c r="H3" i="3"/>
  <c r="I3" i="3"/>
  <c r="J3" i="3"/>
  <c r="K3" i="3"/>
  <c r="L3" i="3"/>
  <c r="M3" i="3"/>
  <c r="O3" i="3"/>
  <c r="P3" i="3"/>
  <c r="Q3" i="3"/>
  <c r="R3" i="3"/>
  <c r="S3" i="3"/>
  <c r="T3" i="3"/>
  <c r="U3" i="3"/>
  <c r="V3" i="3"/>
  <c r="W3" i="3"/>
  <c r="X3" i="3"/>
  <c r="Y3" i="3"/>
  <c r="Z3" i="3"/>
  <c r="AA3" i="3"/>
  <c r="AB3" i="3"/>
  <c r="AC3" i="3"/>
  <c r="D3" i="3"/>
  <c r="E3" i="3"/>
  <c r="F3" i="3"/>
  <c r="C3" i="3"/>
  <c r="D8" i="3"/>
  <c r="E8" i="3"/>
  <c r="F8" i="3"/>
  <c r="G8" i="3"/>
  <c r="H8" i="3"/>
  <c r="I8" i="3"/>
  <c r="J8" i="3"/>
  <c r="K8" i="3"/>
  <c r="L8" i="3"/>
  <c r="M8" i="3"/>
  <c r="N8" i="3"/>
  <c r="O8" i="3"/>
  <c r="P8" i="3"/>
  <c r="Q8" i="3"/>
  <c r="R8" i="3"/>
  <c r="S8" i="3"/>
  <c r="T8" i="3"/>
  <c r="U8" i="3"/>
  <c r="V8" i="3"/>
  <c r="W8" i="3"/>
  <c r="X8" i="3"/>
  <c r="Y8" i="3"/>
  <c r="Z8" i="3"/>
  <c r="AA8" i="3"/>
  <c r="AB8" i="3"/>
  <c r="AC8" i="3"/>
  <c r="C8" i="3"/>
  <c r="D6" i="3"/>
  <c r="E6" i="3"/>
  <c r="F6" i="3"/>
  <c r="G6" i="3"/>
  <c r="H6" i="3"/>
  <c r="I6" i="3"/>
  <c r="J6" i="3"/>
  <c r="K6" i="3"/>
  <c r="L6" i="3"/>
  <c r="M6" i="3"/>
  <c r="N6" i="3"/>
  <c r="O6" i="3"/>
  <c r="P6" i="3"/>
  <c r="Q6" i="3"/>
  <c r="R6" i="3"/>
  <c r="S6" i="3"/>
  <c r="T6" i="3"/>
  <c r="U6" i="3"/>
  <c r="V6" i="3"/>
  <c r="W6" i="3"/>
  <c r="X6" i="3"/>
  <c r="Y6" i="3"/>
  <c r="Z6" i="3"/>
  <c r="AA6" i="3"/>
  <c r="AB6" i="3"/>
  <c r="AC6" i="3"/>
  <c r="D7" i="3"/>
  <c r="E7" i="3"/>
  <c r="F7" i="3"/>
  <c r="G7" i="3"/>
  <c r="H7" i="3"/>
  <c r="I7" i="3"/>
  <c r="J7" i="3"/>
  <c r="K7" i="3"/>
  <c r="L7" i="3"/>
  <c r="M7" i="3"/>
  <c r="N7" i="3"/>
  <c r="O7" i="3"/>
  <c r="P7" i="3"/>
  <c r="Q7" i="3"/>
  <c r="R7" i="3"/>
  <c r="S7" i="3"/>
  <c r="T7" i="3"/>
  <c r="U7" i="3"/>
  <c r="V7" i="3"/>
  <c r="W7" i="3"/>
  <c r="X7" i="3"/>
  <c r="Y7" i="3"/>
  <c r="Z7" i="3"/>
  <c r="AA7" i="3"/>
  <c r="AB7" i="3"/>
  <c r="AC7" i="3"/>
  <c r="C7" i="3"/>
  <c r="C6" i="3"/>
  <c r="D5" i="3"/>
  <c r="E5" i="3"/>
  <c r="F5" i="3"/>
  <c r="G5" i="3"/>
  <c r="H5" i="3"/>
  <c r="I5" i="3"/>
  <c r="J5" i="3"/>
  <c r="K5" i="3"/>
  <c r="L5" i="3"/>
  <c r="M5" i="3"/>
  <c r="N5" i="3"/>
  <c r="O5" i="3"/>
  <c r="P5" i="3"/>
  <c r="Q5" i="3"/>
  <c r="R5" i="3"/>
  <c r="S5" i="3"/>
  <c r="T5" i="3"/>
  <c r="U5" i="3"/>
  <c r="V5" i="3"/>
  <c r="W5" i="3"/>
  <c r="X5" i="3"/>
  <c r="Y5" i="3"/>
  <c r="Z5" i="3"/>
  <c r="AA5" i="3"/>
  <c r="AB5" i="3"/>
  <c r="AC5" i="3"/>
  <c r="C5" i="3"/>
  <c r="D2" i="3"/>
  <c r="E2" i="3"/>
  <c r="F2" i="3"/>
  <c r="G2" i="3"/>
  <c r="H2" i="3"/>
  <c r="I2" i="3"/>
  <c r="J2" i="3"/>
  <c r="K2" i="3"/>
  <c r="L2" i="3"/>
  <c r="M2" i="3"/>
  <c r="N2" i="3"/>
  <c r="O2" i="3"/>
  <c r="P2" i="3"/>
  <c r="Q2" i="3"/>
  <c r="R2" i="3"/>
  <c r="S2" i="3"/>
  <c r="T2" i="3"/>
  <c r="U2" i="3"/>
  <c r="V2" i="3"/>
  <c r="W2" i="3"/>
  <c r="X2" i="3"/>
  <c r="Y2" i="3"/>
  <c r="Z2" i="3"/>
  <c r="AA2" i="3"/>
  <c r="AB2" i="3"/>
  <c r="AC2" i="3"/>
  <c r="C2" i="3"/>
  <c r="BE1" i="4"/>
  <c r="BD1" i="4"/>
  <c r="BC1" i="4"/>
  <c r="BB1" i="4"/>
  <c r="BA1" i="4"/>
  <c r="AZ1" i="4"/>
  <c r="AY1" i="4"/>
  <c r="AX1" i="4"/>
  <c r="AW1" i="4"/>
  <c r="AV1" i="4"/>
  <c r="AU1" i="4"/>
  <c r="AT1" i="4"/>
  <c r="AS1" i="4"/>
  <c r="AR1" i="4"/>
  <c r="AQ1" i="4"/>
  <c r="AP1" i="4"/>
  <c r="AO1" i="4"/>
  <c r="AN1" i="4"/>
  <c r="AM1" i="4"/>
  <c r="AL1" i="4"/>
  <c r="AK1" i="4"/>
  <c r="AJ1" i="4"/>
  <c r="AI1" i="4"/>
  <c r="AH1" i="4"/>
  <c r="AG1" i="4"/>
  <c r="AF1" i="4"/>
  <c r="AE1" i="4"/>
  <c r="AD11" i="3" l="1"/>
  <c r="AD13" i="3" s="1"/>
  <c r="AE13" i="3"/>
  <c r="AC11" i="3"/>
  <c r="AC13" i="3" s="1"/>
  <c r="Y11" i="3"/>
  <c r="U11" i="3"/>
  <c r="Q11" i="3"/>
  <c r="M11" i="3"/>
  <c r="M13" i="3" s="1"/>
  <c r="I11" i="3"/>
  <c r="I13" i="3" s="1"/>
  <c r="E11" i="3"/>
  <c r="AD10" i="3"/>
  <c r="AD12" i="3"/>
  <c r="AC2" i="4" s="1"/>
  <c r="Y13" i="3"/>
  <c r="U13" i="3"/>
  <c r="Q13" i="3"/>
  <c r="E13" i="3"/>
  <c r="Z10" i="3"/>
  <c r="Z12" i="3" s="1"/>
  <c r="Y2" i="4" s="1"/>
  <c r="V10" i="3"/>
  <c r="V12" i="3" s="1"/>
  <c r="U2" i="4" s="1"/>
  <c r="R10" i="3"/>
  <c r="R12" i="3" s="1"/>
  <c r="Q2" i="4" s="1"/>
  <c r="N10" i="3"/>
  <c r="N12" i="3" s="1"/>
  <c r="M2" i="4" s="1"/>
  <c r="J10" i="3"/>
  <c r="J12" i="3" s="1"/>
  <c r="I2" i="4" s="1"/>
  <c r="F10" i="3"/>
  <c r="F12" i="3" s="1"/>
  <c r="E2" i="4" s="1"/>
  <c r="C11" i="3"/>
  <c r="C13" i="3" s="1"/>
  <c r="Z11" i="3"/>
  <c r="Z13" i="3" s="1"/>
  <c r="V11" i="3"/>
  <c r="V13" i="3" s="1"/>
  <c r="R11" i="3"/>
  <c r="R13" i="3" s="1"/>
  <c r="N11" i="3"/>
  <c r="N13" i="3" s="1"/>
  <c r="J11" i="3"/>
  <c r="J13" i="3" s="1"/>
  <c r="F11" i="3"/>
  <c r="F13" i="3" s="1"/>
  <c r="AB11" i="3"/>
  <c r="AB13" i="3" s="1"/>
  <c r="X11" i="3"/>
  <c r="X13" i="3" s="1"/>
  <c r="T11" i="3"/>
  <c r="T13" i="3" s="1"/>
  <c r="P11" i="3"/>
  <c r="P13" i="3" s="1"/>
  <c r="L11" i="3"/>
  <c r="L13" i="3" s="1"/>
  <c r="H11" i="3"/>
  <c r="H13" i="3" s="1"/>
  <c r="D11" i="3"/>
  <c r="D13" i="3" s="1"/>
  <c r="AB10" i="3"/>
  <c r="AB12" i="3" s="1"/>
  <c r="AA2" i="4" s="1"/>
  <c r="X10" i="3"/>
  <c r="X12" i="3" s="1"/>
  <c r="W2" i="4" s="1"/>
  <c r="T10" i="3"/>
  <c r="T12" i="3" s="1"/>
  <c r="S2" i="4" s="1"/>
  <c r="P10" i="3"/>
  <c r="P12" i="3" s="1"/>
  <c r="O2" i="4" s="1"/>
  <c r="AA11" i="3"/>
  <c r="AA13" i="3" s="1"/>
  <c r="W11" i="3"/>
  <c r="W13" i="3" s="1"/>
  <c r="S11" i="3"/>
  <c r="S13" i="3" s="1"/>
  <c r="O11" i="3"/>
  <c r="O13" i="3" s="1"/>
  <c r="K11" i="3"/>
  <c r="K13" i="3" s="1"/>
  <c r="G11" i="3"/>
  <c r="G13" i="3" s="1"/>
  <c r="C10" i="3"/>
  <c r="C12" i="3" s="1"/>
  <c r="B2" i="4" s="1"/>
  <c r="AC10" i="3"/>
  <c r="AC12" i="3" s="1"/>
  <c r="AB2" i="4" s="1"/>
  <c r="I10" i="3"/>
  <c r="I12" i="3" s="1"/>
  <c r="H2" i="4" s="1"/>
  <c r="E10" i="3"/>
  <c r="E12" i="3" s="1"/>
  <c r="D2" i="4" s="1"/>
  <c r="Y10" i="3"/>
  <c r="Y12" i="3" s="1"/>
  <c r="X2" i="4" s="1"/>
  <c r="U10" i="3"/>
  <c r="U12" i="3" s="1"/>
  <c r="T2" i="4" s="1"/>
  <c r="Q10" i="3"/>
  <c r="Q12" i="3" s="1"/>
  <c r="P2" i="4" s="1"/>
  <c r="M10" i="3"/>
  <c r="M12" i="3" s="1"/>
  <c r="L2" i="4" s="1"/>
  <c r="L10" i="3"/>
  <c r="L12" i="3" s="1"/>
  <c r="K2" i="4" s="1"/>
  <c r="H10" i="3"/>
  <c r="H12" i="3" s="1"/>
  <c r="G2" i="4" s="1"/>
  <c r="D10" i="3"/>
  <c r="D12" i="3" s="1"/>
  <c r="C2" i="4" s="1"/>
  <c r="AA10" i="3"/>
  <c r="AA12" i="3" s="1"/>
  <c r="Z2" i="4" s="1"/>
  <c r="W10" i="3"/>
  <c r="W12" i="3" s="1"/>
  <c r="V2" i="4" s="1"/>
  <c r="S10" i="3"/>
  <c r="S12" i="3" s="1"/>
  <c r="R2" i="4" s="1"/>
  <c r="K10" i="3"/>
  <c r="K12" i="3" s="1"/>
  <c r="J2" i="4" s="1"/>
  <c r="G10" i="3"/>
  <c r="G12" i="3" s="1"/>
  <c r="F2" i="4" s="1"/>
  <c r="O10" i="3"/>
  <c r="O12" i="3" s="1"/>
  <c r="N2" i="4" s="1"/>
</calcChain>
</file>

<file path=xl/sharedStrings.xml><?xml version="1.0" encoding="utf-8"?>
<sst xmlns="http://schemas.openxmlformats.org/spreadsheetml/2006/main" count="351" uniqueCount="152">
  <si>
    <t>Key</t>
  </si>
  <si>
    <t>interconnection_net_costs_present</t>
  </si>
  <si>
    <t>offshore_net_costs_present</t>
  </si>
  <si>
    <t>AT</t>
  </si>
  <si>
    <t>BE</t>
  </si>
  <si>
    <t>BG</t>
  </si>
  <si>
    <t>CY</t>
  </si>
  <si>
    <t>CZ</t>
  </si>
  <si>
    <t>DE</t>
  </si>
  <si>
    <t>DK</t>
  </si>
  <si>
    <t>EE</t>
  </si>
  <si>
    <t>ES</t>
  </si>
  <si>
    <t>FI</t>
  </si>
  <si>
    <t>FR</t>
  </si>
  <si>
    <t>UK</t>
  </si>
  <si>
    <t>EL</t>
  </si>
  <si>
    <t>HR</t>
  </si>
  <si>
    <t>HU</t>
  </si>
  <si>
    <t>IE</t>
  </si>
  <si>
    <t>IT</t>
  </si>
  <si>
    <t>LT</t>
  </si>
  <si>
    <t>LU</t>
  </si>
  <si>
    <t>LV</t>
  </si>
  <si>
    <t>NL</t>
  </si>
  <si>
    <t>PL</t>
  </si>
  <si>
    <t>PT</t>
  </si>
  <si>
    <t>RO</t>
  </si>
  <si>
    <t>SE</t>
  </si>
  <si>
    <t>SI</t>
  </si>
  <si>
    <t>SK</t>
  </si>
  <si>
    <t>key</t>
  </si>
  <si>
    <t>demand</t>
  </si>
  <si>
    <t>full_load_hours</t>
  </si>
  <si>
    <t>electricity_output_conversion</t>
  </si>
  <si>
    <t>steam_hot_water_output_conversion</t>
  </si>
  <si>
    <t>energy_power_wind_turbine_coastal</t>
  </si>
  <si>
    <t>energy_power_wind_turbine_offshore</t>
  </si>
  <si>
    <t>energy_power_wind_turbine_inland</t>
  </si>
  <si>
    <t>derived from central_producers.csv file NL 2019 on ETSource</t>
  </si>
  <si>
    <t>commit_AT</t>
  </si>
  <si>
    <t>commit_BE</t>
  </si>
  <si>
    <t>commit_BG</t>
  </si>
  <si>
    <t>commit_CY</t>
  </si>
  <si>
    <t>commit_CZ</t>
  </si>
  <si>
    <t>commit_DE</t>
  </si>
  <si>
    <t>commit_DK</t>
  </si>
  <si>
    <t>commit_EE</t>
  </si>
  <si>
    <t>commit_ES</t>
  </si>
  <si>
    <t>commit_FI</t>
  </si>
  <si>
    <t>commit_FR</t>
  </si>
  <si>
    <t>commit_UK</t>
  </si>
  <si>
    <t>commit_EL</t>
  </si>
  <si>
    <t>commit_HR</t>
  </si>
  <si>
    <t>commit_HU</t>
  </si>
  <si>
    <t>commit_IE</t>
  </si>
  <si>
    <t>commit_IT</t>
  </si>
  <si>
    <t>commit_LT</t>
  </si>
  <si>
    <t>commit_LU</t>
  </si>
  <si>
    <t>commit_LV</t>
  </si>
  <si>
    <t>commit_NL</t>
  </si>
  <si>
    <t>commit_PL</t>
  </si>
  <si>
    <t>commit_PT</t>
  </si>
  <si>
    <t>commit_RO</t>
  </si>
  <si>
    <t>commit_SE</t>
  </si>
  <si>
    <t>commit_SI</t>
  </si>
  <si>
    <t>commit_SK</t>
  </si>
  <si>
    <t>interconnector_capacity</t>
  </si>
  <si>
    <t>Derived from the TYNDP 2025 Scenario's, as this study projects grid capacity for the year 2025 the data will slightly differ from the 2019 grid capacities; author: entso-e &amp; entso-g; year: 2020</t>
  </si>
  <si>
    <t>derived from nl.full.ad on ETSource</t>
  </si>
  <si>
    <t>Comment</t>
  </si>
  <si>
    <t>Interconnector capacity per country</t>
  </si>
  <si>
    <t>Interconnector capacity NL</t>
  </si>
  <si>
    <t>Interconnector costs NL</t>
  </si>
  <si>
    <t>Offshore costs NL</t>
  </si>
  <si>
    <t>Interconnection costs per capacity</t>
  </si>
  <si>
    <t>Offshore costs per capacity</t>
  </si>
  <si>
    <t>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t>
  </si>
  <si>
    <t>-</t>
  </si>
  <si>
    <t>Data extracted on 30/11/2021 13:35:50 from [ESTAT]</t>
  </si>
  <si>
    <t xml:space="preserve">Dataset: </t>
  </si>
  <si>
    <t>Electricity production capacities for renewables and wastes [NRG_INF_EPCRW__custom_1553298]</t>
  </si>
  <si>
    <t xml:space="preserve">Last updated: </t>
  </si>
  <si>
    <t>11/11/2021 23:00</t>
  </si>
  <si>
    <t>Time frequency</t>
  </si>
  <si>
    <t>Annual</t>
  </si>
  <si>
    <t>Technical characteristics of plants</t>
  </si>
  <si>
    <t>Net maximum electrical capacity</t>
  </si>
  <si>
    <t>Unit of measure</t>
  </si>
  <si>
    <t>Megawatt</t>
  </si>
  <si>
    <t>Time</t>
  </si>
  <si>
    <t>2019</t>
  </si>
  <si>
    <t>SIEC (Labels)</t>
  </si>
  <si>
    <t>Wind off shore</t>
  </si>
  <si>
    <t>GEO (Labels)</t>
  </si>
  <si>
    <t/>
  </si>
  <si>
    <t>European Union - 27 countries (from 2020)</t>
  </si>
  <si>
    <t>European Union - 28 countries (2013-2020)</t>
  </si>
  <si>
    <t>Euro area - 19 countries  (from 2015)</t>
  </si>
  <si>
    <t>Belgium</t>
  </si>
  <si>
    <t>Bulgaria</t>
  </si>
  <si>
    <t>Czechia</t>
  </si>
  <si>
    <t>Denmark</t>
  </si>
  <si>
    <t>Germany (until 1990 former territory of the FRG)</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</si>
  <si>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</si>
  <si>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</si>
  <si>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</si>
  <si>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</si>
  <si>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</si>
  <si>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</si>
  <si>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</si>
  <si>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</si>
  <si>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</si>
  <si>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</si>
  <si>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</si>
  <si>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</si>
  <si>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</si>
  <si>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</si>
  <si>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</si>
  <si>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</si>
  <si>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</si>
  <si>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</si>
  <si>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</si>
  <si>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</si>
  <si>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</si>
  <si>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</si>
  <si>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Iceland</t>
  </si>
  <si>
    <t>Liechtenstein</t>
  </si>
  <si>
    <t>Norway</t>
  </si>
  <si>
    <t>United Kingdom</t>
  </si>
  <si>
    <t>Montenegro</t>
  </si>
  <si>
    <t>North Macedonia</t>
  </si>
  <si>
    <t>Albania</t>
  </si>
  <si>
    <t>Serbia</t>
  </si>
  <si>
    <t>Turkey</t>
  </si>
  <si>
    <t>Bosnia and Herzegovina</t>
  </si>
  <si>
    <t>Kosovo (under United Nations Security Council Resolution 1244/99)</t>
  </si>
  <si>
    <t>Moldova</t>
  </si>
  <si>
    <t>Ukraine</t>
  </si>
  <si>
    <t>Georgia</t>
  </si>
  <si>
    <t>Special value</t>
  </si>
  <si>
    <t>:</t>
  </si>
  <si>
    <t>not available</t>
  </si>
  <si>
    <t>Wind off shore NL</t>
  </si>
  <si>
    <t>Abbreviation</t>
  </si>
  <si>
    <t>EU</t>
  </si>
  <si>
    <t>`-</t>
  </si>
  <si>
    <t>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t>
  </si>
  <si>
    <t>MT</t>
  </si>
  <si>
    <t>commit_MT</t>
  </si>
  <si>
    <t>Abstracted from ENTSO_dataset</t>
  </si>
  <si>
    <t>commit_EU</t>
  </si>
  <si>
    <t>Summation of all interconnection between EU and non-EU countries, derived from the TYNDP 2025 Scenario's, as this study projects grid capacity for the year 2025 the data will slightly differ from the 2019 grid capacities; author: entso-e &amp; entso-g; year: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</si>
</sst>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theme="1"/>
      <name val="Calibri"/>
      <family val="2"/>
      <scheme val="minor"/>
    </font>
    <font>
      <b/>
      <sz val="12"/>
      <color rgb="FF1D1C1D"/>
      <name val="Calibri"/>
      <family val="2"/>
      <scheme val="minor"/>
    </font>
    <font>
      <b/>
      <i/>
      <sz val="12"/>
      <color theme="0"/>
      <name val="Calibri"/>
      <family val="2"/>
      <scheme val="minor"/>
    </font>
    <font>
      <i/>
      <sz val="12"/>
      <color theme="1"/>
      <name val="Calibri"/>
      <family val="2"/>
      <scheme val="minor"/>
    </font>
    <font>
      <sz val="12"/>
      <color rgb="FF1D1C1D"/>
      <name val="Calibri"/>
      <family val="2"/>
      <scheme val="minor"/>
    </font>
    <font>
      <i/>
      <sz val="12"/>
      <color theme="0"/>
      <name val="Calibri"/>
      <family val="2"/>
      <scheme val="minor"/>
    </font>
  </fonts>
  <fills count="6">
    <fill>
      <patternFill patternType="none"/>
    </fill>
    <fill>
      <patternFill patternType="gray125"/>
    </fill>
    <fill>
      <patternFill patternType="solid">
        <fgColor theme="7"/>
        <bgColor indexed="64"/>
      </patternFill>
    </fill>
    <fill>
      <patternFill patternType="solid">
        <fgColor theme="1" tint="0.249977111117893"/>
        <bgColor indexed="64"/>
      </patternFill>
    </fill>
    <fill>
      <patternFill patternType="solid">
        <fgColor theme="6"/>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0" fillId="0" borderId="0" xfId="0" applyFont="1"/>
    <xf numFmtId="0" fontId="3" fillId="2" borderId="0" xfId="0" applyFont="1" applyFill="1"/>
    <xf numFmtId="0" fontId="4" fillId="3" borderId="0" xfId="0" applyFont="1" applyFill="1"/>
    <xf numFmtId="11" fontId="0" fillId="0" borderId="0" xfId="0" applyNumberFormat="1"/>
    <xf numFmtId="0" fontId="5" fillId="0" borderId="0" xfId="0" applyFont="1"/>
    <xf numFmtId="0" fontId="1" fillId="4" borderId="0" xfId="0" applyFont="1" applyFill="1"/>
    <xf numFmtId="0" fontId="3" fillId="0" borderId="0" xfId="0" applyFont="1" applyFill="1"/>
    <xf numFmtId="0" fontId="4" fillId="0" borderId="0" xfId="0" applyFont="1" applyFill="1"/>
    <xf numFmtId="0" fontId="0" fillId="0" borderId="0" xfId="0" applyFill="1"/>
    <xf numFmtId="0" fontId="0" fillId="0" borderId="0" xfId="0" applyFont="1" applyFill="1"/>
    <xf numFmtId="0" fontId="6" fillId="0" borderId="0" xfId="0" applyFont="1" applyFill="1"/>
    <xf numFmtId="0" fontId="7" fillId="0" borderId="0" xfId="0" applyFont="1" applyFill="1"/>
    <xf numFmtId="1" fontId="0" fillId="0" borderId="0" xfId="0" applyNumberFormat="1"/>
    <xf numFmtId="1" fontId="0" fillId="0" borderId="0" xfId="0" applyNumberFormat="1" applyAlignment="1">
      <alignment horizontal="right"/>
    </xf>
    <xf numFmtId="0" fontId="1" fillId="2" borderId="0" xfId="0" applyFont="1" applyFill="1"/>
    <xf numFmtId="0" fontId="1" fillId="5" borderId="0" xfId="0" applyFont="1" applyFill="1"/>
    <xf numFmtId="0" fontId="0" fillId="5" borderId="0" xfId="0" applyFill="1"/>
    <xf numFmtId="1" fontId="0" fillId="5" borderId="0" xfId="0" applyNumberFormat="1" applyFill="1"/>
  </cellXfs>
  <cellStyles count="1">
    <cellStyle name="Normal" xfId="0" builtinId="0"/>
  </cellStyles>
  <dxfs count="2">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627A1-A691-CF4E-AED2-9221A2620146}">
  <dimension ref="A1:J13"/>
  <sheetViews>
    <sheetView zoomScale="97" workbookViewId="0">
      <selection activeCell="B19" sqref="B19"/>
    </sheetView>
  </sheetViews>
  <sheetFormatPr baseColWidth="10" defaultRowHeight="16" x14ac:dyDescent="0.2"/>
  <cols>
    <col min="1" max="1" width="57.6640625" customWidth="1"/>
    <col min="3" max="3" width="26.33203125" style="19" customWidth="1"/>
    <col min="9" max="9" width="61.83203125" customWidth="1"/>
    <col min="10" max="10" width="8.33203125" customWidth="1"/>
    <col min="11" max="11" width="48.5" customWidth="1"/>
  </cols>
  <sheetData>
    <row r="1" spans="1:10" s="2" customFormat="1" x14ac:dyDescent="0.2">
      <c r="A1" s="2" t="s">
        <v>30</v>
      </c>
      <c r="B1" s="2" t="s">
        <v>31</v>
      </c>
      <c r="C1" s="18" t="s">
        <v>32</v>
      </c>
      <c r="D1" s="2" t="s">
        <v>33</v>
      </c>
      <c r="E1" s="2" t="s">
        <v>34</v>
      </c>
      <c r="J1"/>
    </row>
    <row r="2" spans="1:10" x14ac:dyDescent="0.2">
      <c r="A2" t="s">
        <v>35</v>
      </c>
      <c r="B2" s="6">
        <v>8994.6185567010307</v>
      </c>
      <c r="C2" s="20">
        <v>2550</v>
      </c>
    </row>
    <row r="3" spans="1:10" x14ac:dyDescent="0.2">
      <c r="A3" t="s">
        <v>36</v>
      </c>
      <c r="B3" s="6">
        <v>4203.0927835051498</v>
      </c>
      <c r="C3" s="20">
        <v>3500</v>
      </c>
    </row>
    <row r="4" spans="1:10" x14ac:dyDescent="0.2">
      <c r="A4" t="s">
        <v>37</v>
      </c>
      <c r="B4" s="6">
        <v>14822.907216494799</v>
      </c>
      <c r="C4" s="20">
        <v>1920</v>
      </c>
    </row>
    <row r="6" spans="1:10" x14ac:dyDescent="0.2">
      <c r="A6" s="7" t="s">
        <v>38</v>
      </c>
    </row>
    <row r="8" spans="1:10" x14ac:dyDescent="0.2">
      <c r="A8" t="s">
        <v>1</v>
      </c>
      <c r="B8">
        <v>139550090.5</v>
      </c>
    </row>
    <row r="9" spans="1:10" x14ac:dyDescent="0.2">
      <c r="A9" t="s">
        <v>66</v>
      </c>
      <c r="B9">
        <v>5850</v>
      </c>
    </row>
    <row r="10" spans="1:10" x14ac:dyDescent="0.2">
      <c r="A10" t="s">
        <v>2</v>
      </c>
      <c r="B10">
        <v>26607183.600000001</v>
      </c>
    </row>
    <row r="13" spans="1:10" x14ac:dyDescent="0.2">
      <c r="A13" s="7"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E6424-F613-8A4F-981A-DBFADD42CACF}">
  <dimension ref="A1:BG4"/>
  <sheetViews>
    <sheetView workbookViewId="0">
      <selection activeCell="F8" sqref="F8"/>
    </sheetView>
  </sheetViews>
  <sheetFormatPr baseColWidth="10" defaultRowHeight="16" x14ac:dyDescent="0.2"/>
  <cols>
    <col min="1" max="1" width="31.5" customWidth="1"/>
  </cols>
  <sheetData>
    <row r="1" spans="1:59" s="8" customFormat="1" x14ac:dyDescent="0.2">
      <c r="A1" s="8" t="s">
        <v>30</v>
      </c>
      <c r="B1" s="8" t="s">
        <v>3</v>
      </c>
      <c r="C1" s="8" t="s">
        <v>4</v>
      </c>
      <c r="D1" s="8" t="s">
        <v>5</v>
      </c>
      <c r="E1" s="8" t="s">
        <v>6</v>
      </c>
      <c r="F1" s="8" t="s">
        <v>7</v>
      </c>
      <c r="G1" s="8" t="s">
        <v>8</v>
      </c>
      <c r="H1" s="8" t="s">
        <v>9</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24</v>
      </c>
      <c r="X1" s="8" t="s">
        <v>25</v>
      </c>
      <c r="Y1" s="8" t="s">
        <v>26</v>
      </c>
      <c r="Z1" s="8" t="s">
        <v>27</v>
      </c>
      <c r="AA1" s="8" t="s">
        <v>28</v>
      </c>
      <c r="AB1" s="8" t="s">
        <v>29</v>
      </c>
      <c r="AC1" s="8" t="s">
        <v>147</v>
      </c>
      <c r="AD1" s="8" t="s">
        <v>144</v>
      </c>
      <c r="AE1" s="8" t="s">
        <v>39</v>
      </c>
      <c r="AF1" s="8" t="s">
        <v>40</v>
      </c>
      <c r="AG1" s="8" t="s">
        <v>41</v>
      </c>
      <c r="AH1" s="8" t="s">
        <v>42</v>
      </c>
      <c r="AI1" s="8" t="s">
        <v>43</v>
      </c>
      <c r="AJ1" s="8" t="s">
        <v>44</v>
      </c>
      <c r="AK1" s="8" t="s">
        <v>45</v>
      </c>
      <c r="AL1" s="8" t="s">
        <v>46</v>
      </c>
      <c r="AM1" s="8" t="s">
        <v>47</v>
      </c>
      <c r="AN1" s="8" t="s">
        <v>48</v>
      </c>
      <c r="AO1" s="8" t="s">
        <v>49</v>
      </c>
      <c r="AP1" s="8" t="s">
        <v>50</v>
      </c>
      <c r="AQ1" s="8" t="s">
        <v>51</v>
      </c>
      <c r="AR1" s="8" t="s">
        <v>52</v>
      </c>
      <c r="AS1" s="8" t="s">
        <v>53</v>
      </c>
      <c r="AT1" s="8" t="s">
        <v>54</v>
      </c>
      <c r="AU1" s="8" t="s">
        <v>55</v>
      </c>
      <c r="AV1" s="8" t="s">
        <v>56</v>
      </c>
      <c r="AW1" s="8" t="s">
        <v>57</v>
      </c>
      <c r="AX1" s="8" t="s">
        <v>58</v>
      </c>
      <c r="AY1" s="8" t="s">
        <v>59</v>
      </c>
      <c r="AZ1" s="8" t="s">
        <v>60</v>
      </c>
      <c r="BA1" s="8" t="s">
        <v>61</v>
      </c>
      <c r="BB1" s="8" t="s">
        <v>62</v>
      </c>
      <c r="BC1" s="8" t="s">
        <v>63</v>
      </c>
      <c r="BD1" s="8" t="s">
        <v>64</v>
      </c>
      <c r="BE1" s="8" t="s">
        <v>65</v>
      </c>
      <c r="BF1" s="8" t="s">
        <v>148</v>
      </c>
      <c r="BG1" s="8" t="s">
        <v>150</v>
      </c>
    </row>
    <row r="2" spans="1:59" x14ac:dyDescent="0.2">
      <c r="A2" t="s">
        <v>66</v>
      </c>
      <c r="B2">
        <v>9930</v>
      </c>
      <c r="C2">
        <v>7880</v>
      </c>
      <c r="D2">
        <v>4350</v>
      </c>
      <c r="E2">
        <v>0</v>
      </c>
      <c r="F2">
        <v>5400</v>
      </c>
      <c r="G2">
        <v>31615</v>
      </c>
      <c r="H2">
        <v>12855</v>
      </c>
      <c r="I2">
        <v>2116</v>
      </c>
      <c r="J2">
        <v>9200</v>
      </c>
      <c r="K2">
        <v>4200</v>
      </c>
      <c r="L2">
        <v>24600</v>
      </c>
      <c r="M2">
        <v>14250</v>
      </c>
      <c r="N2">
        <v>4910</v>
      </c>
      <c r="O2">
        <v>4900</v>
      </c>
      <c r="P2">
        <v>7550</v>
      </c>
      <c r="Q2">
        <v>1750</v>
      </c>
      <c r="R2">
        <v>37639</v>
      </c>
      <c r="S2">
        <v>2150</v>
      </c>
      <c r="T2">
        <v>2480</v>
      </c>
      <c r="U2">
        <v>1850</v>
      </c>
      <c r="V2">
        <v>9800</v>
      </c>
      <c r="W2">
        <v>10890</v>
      </c>
      <c r="X2">
        <v>3500</v>
      </c>
      <c r="Y2">
        <v>3350</v>
      </c>
      <c r="Z2">
        <v>44690</v>
      </c>
      <c r="AA2">
        <v>4750</v>
      </c>
      <c r="AB2">
        <v>5090</v>
      </c>
      <c r="AC2">
        <v>200</v>
      </c>
      <c r="AD2">
        <v>38495</v>
      </c>
      <c r="AE2" t="s">
        <v>67</v>
      </c>
      <c r="AF2" t="s">
        <v>67</v>
      </c>
      <c r="AG2" t="s">
        <v>67</v>
      </c>
      <c r="AH2" t="s">
        <v>67</v>
      </c>
      <c r="AI2" t="s">
        <v>67</v>
      </c>
      <c r="AJ2" t="s">
        <v>67</v>
      </c>
      <c r="AK2" t="s">
        <v>67</v>
      </c>
      <c r="AL2" t="s">
        <v>67</v>
      </c>
      <c r="AM2" t="s">
        <v>67</v>
      </c>
      <c r="AN2" t="s">
        <v>67</v>
      </c>
      <c r="AO2" t="s">
        <v>67</v>
      </c>
      <c r="AP2" t="s">
        <v>67</v>
      </c>
      <c r="AQ2" t="s">
        <v>67</v>
      </c>
      <c r="AR2" t="s">
        <v>67</v>
      </c>
      <c r="AS2" t="s">
        <v>67</v>
      </c>
      <c r="AT2" t="s">
        <v>67</v>
      </c>
      <c r="AU2" t="s">
        <v>67</v>
      </c>
      <c r="AV2" t="s">
        <v>67</v>
      </c>
      <c r="AW2" t="s">
        <v>67</v>
      </c>
      <c r="AX2" t="s">
        <v>67</v>
      </c>
      <c r="AY2" t="s">
        <v>67</v>
      </c>
      <c r="AZ2" t="s">
        <v>67</v>
      </c>
      <c r="BA2" t="s">
        <v>67</v>
      </c>
      <c r="BB2" t="s">
        <v>67</v>
      </c>
      <c r="BC2" t="s">
        <v>67</v>
      </c>
      <c r="BD2" t="s">
        <v>67</v>
      </c>
      <c r="BE2" t="s">
        <v>67</v>
      </c>
      <c r="BF2" t="s">
        <v>67</v>
      </c>
      <c r="BG2" t="s">
        <v>151</v>
      </c>
    </row>
    <row r="4" spans="1:59" x14ac:dyDescent="0.2">
      <c r="A4" s="7"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14E7-772B-B54E-9EFB-A85558BFBE89}">
  <dimension ref="A1:BA12"/>
  <sheetViews>
    <sheetView workbookViewId="0">
      <selection activeCell="R43" sqref="R43"/>
    </sheetView>
  </sheetViews>
  <sheetFormatPr baseColWidth="10" defaultRowHeight="16" x14ac:dyDescent="0.2"/>
  <cols>
    <col min="1" max="1" width="45.5" customWidth="1"/>
  </cols>
  <sheetData>
    <row r="1" spans="1:53" x14ac:dyDescent="0.2">
      <c r="A1" t="s">
        <v>78</v>
      </c>
    </row>
    <row r="2" spans="1:53" x14ac:dyDescent="0.2">
      <c r="A2" t="s">
        <v>79</v>
      </c>
      <c r="B2" t="s">
        <v>80</v>
      </c>
    </row>
    <row r="3" spans="1:53" x14ac:dyDescent="0.2">
      <c r="A3" t="s">
        <v>81</v>
      </c>
      <c r="B3" t="s">
        <v>82</v>
      </c>
    </row>
    <row r="5" spans="1:53" x14ac:dyDescent="0.2">
      <c r="A5" t="s">
        <v>83</v>
      </c>
      <c r="C5" t="s">
        <v>84</v>
      </c>
    </row>
    <row r="6" spans="1:53" x14ac:dyDescent="0.2">
      <c r="A6" t="s">
        <v>85</v>
      </c>
      <c r="C6" t="s">
        <v>86</v>
      </c>
    </row>
    <row r="7" spans="1:53" x14ac:dyDescent="0.2">
      <c r="A7" t="s">
        <v>87</v>
      </c>
      <c r="C7" t="s">
        <v>88</v>
      </c>
    </row>
    <row r="8" spans="1:53" x14ac:dyDescent="0.2">
      <c r="A8" t="s">
        <v>89</v>
      </c>
      <c r="C8" t="s">
        <v>90</v>
      </c>
    </row>
    <row r="10" spans="1:53" x14ac:dyDescent="0.2">
      <c r="A10" t="s">
        <v>91</v>
      </c>
      <c r="B10" t="s">
        <v>93</v>
      </c>
      <c r="C10" t="s">
        <v>95</v>
      </c>
      <c r="D10" t="s">
        <v>96</v>
      </c>
      <c r="E10" t="s">
        <v>97</v>
      </c>
      <c r="F10" t="s">
        <v>98</v>
      </c>
      <c r="G10" t="s">
        <v>99</v>
      </c>
      <c r="H10" t="s">
        <v>100</v>
      </c>
      <c r="I10" t="s">
        <v>101</v>
      </c>
      <c r="J10" t="s">
        <v>102</v>
      </c>
      <c r="K10" t="s">
        <v>103</v>
      </c>
      <c r="L10" t="s">
        <v>104</v>
      </c>
      <c r="M10" t="s">
        <v>105</v>
      </c>
      <c r="N10" t="s">
        <v>106</v>
      </c>
      <c r="O10" t="s">
        <v>107</v>
      </c>
      <c r="P10" t="s">
        <v>108</v>
      </c>
      <c r="Q10" t="s">
        <v>109</v>
      </c>
      <c r="R10" t="s">
        <v>110</v>
      </c>
      <c r="S10" t="s">
        <v>111</v>
      </c>
      <c r="T10" t="s">
        <v>112</v>
      </c>
      <c r="U10" t="s">
        <v>113</v>
      </c>
      <c r="V10" t="s">
        <v>114</v>
      </c>
      <c r="W10" t="s">
        <v>115</v>
      </c>
      <c r="X10" t="s">
        <v>116</v>
      </c>
      <c r="Y10" t="s">
        <v>117</v>
      </c>
      <c r="Z10" t="s">
        <v>118</v>
      </c>
      <c r="AA10" t="s">
        <v>119</v>
      </c>
      <c r="AB10" t="s">
        <v>120</v>
      </c>
      <c r="AC10" t="s">
        <v>121</v>
      </c>
      <c r="AD10" t="s">
        <v>122</v>
      </c>
      <c r="AE10" t="s">
        <v>123</v>
      </c>
      <c r="AF10" t="s">
        <v>124</v>
      </c>
      <c r="AG10" t="s">
        <v>125</v>
      </c>
      <c r="AH10" t="s">
        <v>126</v>
      </c>
      <c r="AI10" t="s">
        <v>127</v>
      </c>
      <c r="AJ10" t="s">
        <v>128</v>
      </c>
      <c r="AK10" t="s">
        <v>129</v>
      </c>
      <c r="AL10" t="s">
        <v>130</v>
      </c>
      <c r="AM10" t="s">
        <v>131</v>
      </c>
      <c r="AN10" t="s">
        <v>132</v>
      </c>
      <c r="AO10" t="s">
        <v>133</v>
      </c>
      <c r="AP10" t="s">
        <v>134</v>
      </c>
      <c r="AQ10" t="s">
        <v>135</v>
      </c>
      <c r="AR10" t="s">
        <v>136</v>
      </c>
      <c r="AS10" t="s">
        <v>137</v>
      </c>
      <c r="AT10" t="s">
        <v>138</v>
      </c>
      <c r="AZ10" t="s">
        <v>139</v>
      </c>
      <c r="BA10" t="s">
        <v>140</v>
      </c>
    </row>
    <row r="11" spans="1:53" x14ac:dyDescent="0.2">
      <c r="A11" t="s">
        <v>143</v>
      </c>
      <c r="C11" t="s">
        <v>144</v>
      </c>
      <c r="D11" t="s">
        <v>144</v>
      </c>
      <c r="E11" t="s">
        <v>144</v>
      </c>
      <c r="F11" t="s">
        <v>4</v>
      </c>
      <c r="G11" t="s">
        <v>5</v>
      </c>
      <c r="H11" t="s">
        <v>7</v>
      </c>
      <c r="I11" t="s">
        <v>9</v>
      </c>
      <c r="J11" t="s">
        <v>8</v>
      </c>
      <c r="K11" t="s">
        <v>10</v>
      </c>
      <c r="L11" t="s">
        <v>18</v>
      </c>
      <c r="M11" t="s">
        <v>15</v>
      </c>
      <c r="N11" t="s">
        <v>11</v>
      </c>
      <c r="O11" t="s">
        <v>13</v>
      </c>
      <c r="P11" t="s">
        <v>16</v>
      </c>
      <c r="Q11" t="s">
        <v>19</v>
      </c>
      <c r="R11" t="s">
        <v>6</v>
      </c>
      <c r="S11" t="s">
        <v>22</v>
      </c>
      <c r="T11" t="s">
        <v>20</v>
      </c>
      <c r="U11" t="s">
        <v>21</v>
      </c>
      <c r="V11" t="s">
        <v>17</v>
      </c>
      <c r="W11" t="s">
        <v>147</v>
      </c>
      <c r="X11" t="s">
        <v>23</v>
      </c>
      <c r="Y11" t="s">
        <v>3</v>
      </c>
      <c r="Z11" t="s">
        <v>24</v>
      </c>
      <c r="AA11" t="s">
        <v>25</v>
      </c>
      <c r="AB11" t="s">
        <v>26</v>
      </c>
      <c r="AC11" t="s">
        <v>28</v>
      </c>
      <c r="AD11" t="s">
        <v>29</v>
      </c>
      <c r="AE11" t="s">
        <v>12</v>
      </c>
      <c r="AF11" t="s">
        <v>27</v>
      </c>
      <c r="AG11" t="s">
        <v>77</v>
      </c>
      <c r="AH11" t="s">
        <v>77</v>
      </c>
      <c r="AI11" t="s">
        <v>77</v>
      </c>
      <c r="AJ11" t="s">
        <v>14</v>
      </c>
      <c r="AK11" t="s">
        <v>77</v>
      </c>
      <c r="AL11" t="s">
        <v>77</v>
      </c>
      <c r="AM11" t="s">
        <v>77</v>
      </c>
      <c r="AN11" t="s">
        <v>145</v>
      </c>
      <c r="AO11" t="s">
        <v>77</v>
      </c>
      <c r="AP11" t="s">
        <v>77</v>
      </c>
      <c r="AQ11" t="s">
        <v>77</v>
      </c>
      <c r="AR11" t="s">
        <v>77</v>
      </c>
      <c r="AS11" t="s">
        <v>77</v>
      </c>
      <c r="AT11" t="s">
        <v>77</v>
      </c>
    </row>
    <row r="12" spans="1:53" x14ac:dyDescent="0.2">
      <c r="A12" t="s">
        <v>92</v>
      </c>
      <c r="B12" t="s">
        <v>94</v>
      </c>
      <c r="C12">
        <v>12017.3</v>
      </c>
      <c r="D12">
        <v>21988.032999999999</v>
      </c>
      <c r="E12">
        <v>10113.5</v>
      </c>
      <c r="F12">
        <v>1555.5</v>
      </c>
      <c r="G12">
        <v>0</v>
      </c>
      <c r="H12">
        <v>0</v>
      </c>
      <c r="I12">
        <v>1700.8</v>
      </c>
      <c r="J12">
        <v>7528</v>
      </c>
      <c r="K12">
        <v>0</v>
      </c>
      <c r="L12">
        <v>0</v>
      </c>
      <c r="M12">
        <v>0</v>
      </c>
      <c r="N12">
        <v>0</v>
      </c>
      <c r="O12">
        <v>0</v>
      </c>
      <c r="P12">
        <v>0</v>
      </c>
      <c r="Q12">
        <v>0</v>
      </c>
      <c r="R12">
        <v>0</v>
      </c>
      <c r="S12">
        <v>0</v>
      </c>
      <c r="T12">
        <v>0</v>
      </c>
      <c r="U12">
        <v>0</v>
      </c>
      <c r="V12">
        <v>0</v>
      </c>
      <c r="W12">
        <v>0</v>
      </c>
      <c r="X12">
        <v>957</v>
      </c>
      <c r="Y12">
        <v>0</v>
      </c>
      <c r="Z12">
        <v>0</v>
      </c>
      <c r="AA12">
        <v>0</v>
      </c>
      <c r="AB12">
        <v>0</v>
      </c>
      <c r="AC12">
        <v>0</v>
      </c>
      <c r="AD12">
        <v>0</v>
      </c>
      <c r="AE12">
        <v>73</v>
      </c>
      <c r="AF12">
        <v>203</v>
      </c>
      <c r="AG12">
        <v>0</v>
      </c>
      <c r="AH12">
        <v>0</v>
      </c>
      <c r="AI12">
        <v>0</v>
      </c>
      <c r="AJ12" s="15">
        <v>9970.7330000000002</v>
      </c>
      <c r="AK12">
        <v>0</v>
      </c>
      <c r="AL12">
        <v>0</v>
      </c>
      <c r="AM12">
        <v>0</v>
      </c>
      <c r="AN12">
        <v>0</v>
      </c>
      <c r="AO12">
        <v>0</v>
      </c>
      <c r="AP12">
        <v>0</v>
      </c>
      <c r="AQ12">
        <v>0</v>
      </c>
      <c r="AR12">
        <v>0</v>
      </c>
      <c r="AS12">
        <v>0</v>
      </c>
      <c r="AT12">
        <v>0</v>
      </c>
      <c r="BA12" t="s">
        <v>141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FB1B7-1EEB-9647-B5F7-2061B6FB596E}">
  <dimension ref="A1:BD13"/>
  <sheetViews>
    <sheetView workbookViewId="0">
      <selection activeCell="O2" sqref="O2"/>
    </sheetView>
  </sheetViews>
  <sheetFormatPr baseColWidth="10" defaultRowHeight="16" x14ac:dyDescent="0.2"/>
  <cols>
    <col min="1" max="2" width="37.1640625" customWidth="1"/>
    <col min="13" max="14" width="10.83203125" customWidth="1"/>
  </cols>
  <sheetData>
    <row r="1" spans="1:56" x14ac:dyDescent="0.2">
      <c r="A1" s="17" t="s">
        <v>0</v>
      </c>
      <c r="B1" s="17" t="s">
        <v>69</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147</v>
      </c>
      <c r="AE1" s="4" t="s">
        <v>144</v>
      </c>
      <c r="AF1" s="10"/>
      <c r="AG1" s="10"/>
      <c r="AH1" s="10"/>
      <c r="AI1" s="10"/>
      <c r="AJ1" s="10"/>
      <c r="AK1" s="10"/>
      <c r="AL1" s="10"/>
      <c r="AM1" s="10"/>
      <c r="AN1" s="10"/>
      <c r="AO1" s="10"/>
      <c r="AP1" s="10"/>
      <c r="AQ1" s="10"/>
      <c r="AR1" s="10"/>
      <c r="AS1" s="10"/>
      <c r="AT1" s="10"/>
      <c r="AU1" s="10"/>
      <c r="AV1" s="10"/>
      <c r="AW1" s="10"/>
      <c r="AX1" s="10"/>
      <c r="AY1" s="10"/>
      <c r="AZ1" s="10"/>
      <c r="BA1" s="10"/>
      <c r="BB1" s="10"/>
      <c r="BC1" s="10"/>
      <c r="BD1" s="10"/>
    </row>
    <row r="2" spans="1:56" s="12" customFormat="1" ht="15" customHeight="1" x14ac:dyDescent="0.2">
      <c r="A2" s="12" t="s">
        <v>66</v>
      </c>
      <c r="B2" s="12" t="s">
        <v>70</v>
      </c>
      <c r="C2" s="13">
        <f>INDEX(Input_interconnector_capacity!$1:$2,MATCH($A2,Input_interconnector_capacity!$A:$A,0),MATCH(C$1,Input_interconnector_capacity!$1:$1,0))</f>
        <v>9930</v>
      </c>
      <c r="D2" s="13">
        <f>INDEX(Input_interconnector_capacity!$1:$2,MATCH($A2,Input_interconnector_capacity!$A:$A,0),MATCH(D$1,Input_interconnector_capacity!$1:$1,0))</f>
        <v>7880</v>
      </c>
      <c r="E2" s="13">
        <f>INDEX(Input_interconnector_capacity!$1:$2,MATCH($A2,Input_interconnector_capacity!$A:$A,0),MATCH(E$1,Input_interconnector_capacity!$1:$1,0))</f>
        <v>4350</v>
      </c>
      <c r="F2" s="13">
        <f>INDEX(Input_interconnector_capacity!$1:$2,MATCH($A2,Input_interconnector_capacity!$A:$A,0),MATCH(F$1,Input_interconnector_capacity!$1:$1,0))</f>
        <v>0</v>
      </c>
      <c r="G2" s="13">
        <f>INDEX(Input_interconnector_capacity!$1:$2,MATCH($A2,Input_interconnector_capacity!$A:$A,0),MATCH(G$1,Input_interconnector_capacity!$1:$1,0))</f>
        <v>5400</v>
      </c>
      <c r="H2" s="13">
        <f>INDEX(Input_interconnector_capacity!$1:$2,MATCH($A2,Input_interconnector_capacity!$A:$A,0),MATCH(H$1,Input_interconnector_capacity!$1:$1,0))</f>
        <v>31615</v>
      </c>
      <c r="I2" s="13">
        <f>INDEX(Input_interconnector_capacity!$1:$2,MATCH($A2,Input_interconnector_capacity!$A:$A,0),MATCH(I$1,Input_interconnector_capacity!$1:$1,0))</f>
        <v>12855</v>
      </c>
      <c r="J2" s="13">
        <f>INDEX(Input_interconnector_capacity!$1:$2,MATCH($A2,Input_interconnector_capacity!$A:$A,0),MATCH(J$1,Input_interconnector_capacity!$1:$1,0))</f>
        <v>2116</v>
      </c>
      <c r="K2" s="13">
        <f>INDEX(Input_interconnector_capacity!$1:$2,MATCH($A2,Input_interconnector_capacity!$A:$A,0),MATCH(K$1,Input_interconnector_capacity!$1:$1,0))</f>
        <v>9200</v>
      </c>
      <c r="L2" s="13">
        <f>INDEX(Input_interconnector_capacity!$1:$2,MATCH($A2,Input_interconnector_capacity!$A:$A,0),MATCH(L$1,Input_interconnector_capacity!$1:$1,0))</f>
        <v>4200</v>
      </c>
      <c r="M2" s="13">
        <f>INDEX(Input_interconnector_capacity!$1:$2,MATCH($A2,Input_interconnector_capacity!$A:$A,0),MATCH(M$1,Input_interconnector_capacity!$1:$1,0))</f>
        <v>24600</v>
      </c>
      <c r="N2" s="13">
        <f>INDEX(Input_interconnector_capacity!$1:$2,MATCH($A2,Input_interconnector_capacity!$A:$A,0),MATCH(N$1,Input_interconnector_capacity!$1:$1,0))</f>
        <v>14250</v>
      </c>
      <c r="O2" s="13">
        <f>INDEX(Input_interconnector_capacity!$1:$2,MATCH($A2,Input_interconnector_capacity!$A:$A,0),MATCH(O$1,Input_interconnector_capacity!$1:$1,0))</f>
        <v>4910</v>
      </c>
      <c r="P2" s="13">
        <f>INDEX(Input_interconnector_capacity!$1:$2,MATCH($A2,Input_interconnector_capacity!$A:$A,0),MATCH(P$1,Input_interconnector_capacity!$1:$1,0))</f>
        <v>4900</v>
      </c>
      <c r="Q2" s="13">
        <f>INDEX(Input_interconnector_capacity!$1:$2,MATCH($A2,Input_interconnector_capacity!$A:$A,0),MATCH(Q$1,Input_interconnector_capacity!$1:$1,0))</f>
        <v>7550</v>
      </c>
      <c r="R2" s="13">
        <f>INDEX(Input_interconnector_capacity!$1:$2,MATCH($A2,Input_interconnector_capacity!$A:$A,0),MATCH(R$1,Input_interconnector_capacity!$1:$1,0))</f>
        <v>1750</v>
      </c>
      <c r="S2" s="13">
        <f>INDEX(Input_interconnector_capacity!$1:$2,MATCH($A2,Input_interconnector_capacity!$A:$A,0),MATCH(S$1,Input_interconnector_capacity!$1:$1,0))</f>
        <v>37639</v>
      </c>
      <c r="T2" s="13">
        <f>INDEX(Input_interconnector_capacity!$1:$2,MATCH($A2,Input_interconnector_capacity!$A:$A,0),MATCH(T$1,Input_interconnector_capacity!$1:$1,0))</f>
        <v>2150</v>
      </c>
      <c r="U2" s="13">
        <f>INDEX(Input_interconnector_capacity!$1:$2,MATCH($A2,Input_interconnector_capacity!$A:$A,0),MATCH(U$1,Input_interconnector_capacity!$1:$1,0))</f>
        <v>2480</v>
      </c>
      <c r="V2" s="13">
        <f>INDEX(Input_interconnector_capacity!$1:$2,MATCH($A2,Input_interconnector_capacity!$A:$A,0),MATCH(V$1,Input_interconnector_capacity!$1:$1,0))</f>
        <v>1850</v>
      </c>
      <c r="W2" s="13">
        <f>INDEX(Input_interconnector_capacity!$1:$2,MATCH($A2,Input_interconnector_capacity!$A:$A,0),MATCH(W$1,Input_interconnector_capacity!$1:$1,0))</f>
        <v>9800</v>
      </c>
      <c r="X2" s="13">
        <f>INDEX(Input_interconnector_capacity!$1:$2,MATCH($A2,Input_interconnector_capacity!$A:$A,0),MATCH(X$1,Input_interconnector_capacity!$1:$1,0))</f>
        <v>10890</v>
      </c>
      <c r="Y2" s="13">
        <f>INDEX(Input_interconnector_capacity!$1:$2,MATCH($A2,Input_interconnector_capacity!$A:$A,0),MATCH(Y$1,Input_interconnector_capacity!$1:$1,0))</f>
        <v>3500</v>
      </c>
      <c r="Z2" s="13">
        <f>INDEX(Input_interconnector_capacity!$1:$2,MATCH($A2,Input_interconnector_capacity!$A:$A,0),MATCH(Z$1,Input_interconnector_capacity!$1:$1,0))</f>
        <v>3350</v>
      </c>
      <c r="AA2" s="13">
        <f>INDEX(Input_interconnector_capacity!$1:$2,MATCH($A2,Input_interconnector_capacity!$A:$A,0),MATCH(AA$1,Input_interconnector_capacity!$1:$1,0))</f>
        <v>44690</v>
      </c>
      <c r="AB2" s="13">
        <f>INDEX(Input_interconnector_capacity!$1:$2,MATCH($A2,Input_interconnector_capacity!$A:$A,0),MATCH(AB$1,Input_interconnector_capacity!$1:$1,0))</f>
        <v>4750</v>
      </c>
      <c r="AC2" s="13">
        <f>INDEX(Input_interconnector_capacity!$1:$2,MATCH($A2,Input_interconnector_capacity!$A:$A,0),MATCH(AC$1,Input_interconnector_capacity!$1:$1,0))</f>
        <v>5090</v>
      </c>
      <c r="AD2" s="13">
        <f>INDEX(Input_interconnector_capacity!$1:$2,MATCH($A2,Input_interconnector_capacity!$A:$A,0),MATCH(AD$1,Input_interconnector_capacity!$1:$1,0))</f>
        <v>200</v>
      </c>
      <c r="AE2" s="13">
        <f>INDEX(Input_interconnector_capacity!$1:$2,MATCH($A2,Input_interconnector_capacity!$A:$A,0),MATCH(AE$1,Input_interconnector_capacity!$1:$1,0))</f>
        <v>38495</v>
      </c>
      <c r="AF2" s="14"/>
      <c r="AG2" s="14"/>
      <c r="AH2" s="14"/>
      <c r="AI2" s="14"/>
      <c r="AJ2" s="14"/>
      <c r="AK2" s="14"/>
      <c r="AL2" s="14"/>
      <c r="AM2" s="14"/>
      <c r="AN2" s="14"/>
      <c r="AO2" s="14"/>
      <c r="AP2" s="14"/>
      <c r="AQ2" s="14"/>
      <c r="AR2" s="14"/>
      <c r="AS2" s="14"/>
      <c r="AT2" s="14"/>
      <c r="AU2" s="14"/>
      <c r="AV2" s="14"/>
      <c r="AW2" s="14"/>
      <c r="AX2" s="14"/>
      <c r="AY2" s="14"/>
      <c r="AZ2" s="14"/>
      <c r="BA2" s="14"/>
      <c r="BB2" s="14"/>
      <c r="BC2" s="14"/>
      <c r="BD2" s="14"/>
    </row>
    <row r="3" spans="1:56" s="12" customFormat="1" ht="15" customHeight="1" x14ac:dyDescent="0.2">
      <c r="A3" t="s">
        <v>36</v>
      </c>
      <c r="B3" t="s">
        <v>92</v>
      </c>
      <c r="C3">
        <f>INDEX(Input_offshore!$F$12:$AJ$12,MATCH(C$1,Input_offshore!$C$11:$AJ$11,0))</f>
        <v>0</v>
      </c>
      <c r="D3" s="15">
        <f>INDEX(Input_offshore!$F$12:$AJ$12,MATCH(D$1,Input_offshore!$C$11:$AJ$11,0))</f>
        <v>1700.8</v>
      </c>
      <c r="E3">
        <f>INDEX(Input_offshore!$F$12:$AJ$12,MATCH(E$1,Input_offshore!$C$11:$AJ$11,0))</f>
        <v>7528</v>
      </c>
      <c r="F3">
        <f>INDEX(Input_offshore!$F$12:$AJ$12,MATCH(F$1,Input_offshore!$C$11:$AJ$11,0))</f>
        <v>0</v>
      </c>
      <c r="G3">
        <f>INDEX(Input_offshore!$F$12:$AJ$12,MATCH(G$1,Input_offshore!$C$11:$AJ$11,0))</f>
        <v>0</v>
      </c>
      <c r="H3">
        <f>INDEX(Input_offshore!$F$12:$AJ$12,MATCH(H$1,Input_offshore!$C$11:$AJ$11,0))</f>
        <v>0</v>
      </c>
      <c r="I3">
        <f>INDEX(Input_offshore!$F$12:$AJ$12,MATCH(I$1,Input_offshore!$C$11:$AJ$11,0))</f>
        <v>0</v>
      </c>
      <c r="J3">
        <f>INDEX(Input_offshore!$F$12:$AJ$12,MATCH(J$1,Input_offshore!$C$11:$AJ$11,0))</f>
        <v>0</v>
      </c>
      <c r="K3">
        <f>INDEX(Input_offshore!$F$12:$AJ$12,MATCH(K$1,Input_offshore!$C$11:$AJ$11,0))</f>
        <v>0</v>
      </c>
      <c r="L3">
        <f>INDEX(Input_offshore!$F$12:$AJ$12,MATCH(L$1,Input_offshore!$C$11:$AJ$11,0))</f>
        <v>0</v>
      </c>
      <c r="M3">
        <f>INDEX(Input_offshore!$F$12:$AJ$12,MATCH(M$1,Input_offshore!$C$11:$AJ$11,0))</f>
        <v>0</v>
      </c>
      <c r="N3" s="16">
        <f>9970.733</f>
        <v>9970.7330000000002</v>
      </c>
      <c r="O3">
        <f>INDEX(Input_offshore!$F$12:$AJ$12,MATCH(O$1,Input_offshore!$C$11:$AJ$11,0))</f>
        <v>0</v>
      </c>
      <c r="P3">
        <f>INDEX(Input_offshore!$F$12:$AJ$12,MATCH(P$1,Input_offshore!$C$11:$AJ$11,0))</f>
        <v>0</v>
      </c>
      <c r="Q3">
        <f>INDEX(Input_offshore!$F$12:$AJ$12,MATCH(Q$1,Input_offshore!$C$11:$AJ$11,0))</f>
        <v>0</v>
      </c>
      <c r="R3">
        <f>INDEX(Input_offshore!$F$12:$AJ$12,MATCH(R$1,Input_offshore!$C$11:$AJ$11,0))</f>
        <v>0</v>
      </c>
      <c r="S3">
        <f>INDEX(Input_offshore!$F$12:$AJ$12,MATCH(S$1,Input_offshore!$C$11:$AJ$11,0))</f>
        <v>0</v>
      </c>
      <c r="T3">
        <f>INDEX(Input_offshore!$F$12:$AJ$12,MATCH(T$1,Input_offshore!$C$11:$AJ$11,0))</f>
        <v>0</v>
      </c>
      <c r="U3">
        <f>INDEX(Input_offshore!$F$12:$AJ$12,MATCH(U$1,Input_offshore!$C$11:$AJ$11,0))</f>
        <v>957</v>
      </c>
      <c r="V3">
        <f>INDEX(Input_offshore!$F$12:$AJ$12,MATCH(V$1,Input_offshore!$C$11:$AJ$11,0))</f>
        <v>0</v>
      </c>
      <c r="W3">
        <f>INDEX(Input_offshore!$F$12:$AJ$12,MATCH(W$1,Input_offshore!$C$11:$AJ$11,0))</f>
        <v>0</v>
      </c>
      <c r="X3">
        <f>INDEX(Input_offshore!$F$12:$AJ$12,MATCH(X$1,Input_offshore!$C$11:$AJ$11,0))</f>
        <v>0</v>
      </c>
      <c r="Y3">
        <f>INDEX(Input_offshore!$F$12:$AJ$12,MATCH(Y$1,Input_offshore!$C$11:$AJ$11,0))</f>
        <v>0</v>
      </c>
      <c r="Z3">
        <f>INDEX(Input_offshore!$F$12:$AJ$12,MATCH(Z$1,Input_offshore!$C$11:$AJ$11,0))</f>
        <v>73</v>
      </c>
      <c r="AA3">
        <f>INDEX(Input_offshore!$F$12:$AJ$12,MATCH(AA$1,Input_offshore!$C$11:$AJ$11,0))</f>
        <v>0</v>
      </c>
      <c r="AB3">
        <f>INDEX(Input_offshore!$F$12:$AJ$12,MATCH(AB$1,Input_offshore!$C$11:$AJ$11,0))</f>
        <v>203</v>
      </c>
      <c r="AC3">
        <f>INDEX(Input_offshore!$F$12:$AJ$12,MATCH(AC$1,Input_offshore!$C$11:$AJ$11,0))</f>
        <v>0</v>
      </c>
      <c r="AD3">
        <f>INDEX(Input_offshore!$F$12:$AJ$12,MATCH(AD$1,Input_offshore!$C$11:$AJ$11,0))</f>
        <v>0</v>
      </c>
      <c r="AE3">
        <f>INDEX(Input_offshore!$F$12:$AJ$12,MATCH(AE$1,Input_offshore!$C$11:$AJ$11,0))</f>
        <v>1555.5</v>
      </c>
      <c r="AF3" s="14"/>
      <c r="AG3" s="14"/>
      <c r="AH3" s="14"/>
      <c r="AI3" s="14"/>
      <c r="AJ3" s="14"/>
      <c r="AK3" s="14"/>
      <c r="AL3" s="14"/>
      <c r="AM3" s="14"/>
      <c r="AN3" s="14"/>
      <c r="AO3" s="14"/>
      <c r="AP3" s="14"/>
      <c r="AQ3" s="14"/>
      <c r="AR3" s="14"/>
      <c r="AS3" s="14"/>
      <c r="AT3" s="14"/>
      <c r="AU3" s="14"/>
      <c r="AV3" s="14"/>
      <c r="AW3" s="14"/>
      <c r="AX3" s="14"/>
      <c r="AY3" s="14"/>
      <c r="AZ3" s="14"/>
      <c r="BA3" s="14"/>
      <c r="BB3" s="14"/>
      <c r="BC3" s="14"/>
      <c r="BD3" s="14"/>
    </row>
    <row r="4" spans="1:56" s="12" customFormat="1" x14ac:dyDescent="0.2">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4"/>
      <c r="AG4" s="14"/>
      <c r="AH4" s="14"/>
      <c r="AI4" s="14"/>
      <c r="AJ4" s="14"/>
      <c r="AK4" s="14"/>
      <c r="AL4" s="14"/>
      <c r="AM4" s="14"/>
      <c r="AN4" s="14"/>
      <c r="AO4" s="14"/>
      <c r="AP4" s="14"/>
      <c r="AQ4" s="14"/>
      <c r="AR4" s="14"/>
      <c r="AS4" s="14"/>
      <c r="AT4" s="14"/>
      <c r="AU4" s="14"/>
      <c r="AV4" s="14"/>
      <c r="AW4" s="14"/>
      <c r="AX4" s="14"/>
      <c r="AY4" s="14"/>
      <c r="AZ4" s="14"/>
      <c r="BA4" s="14"/>
      <c r="BB4" s="14"/>
      <c r="BC4" s="14"/>
      <c r="BD4" s="14"/>
    </row>
    <row r="5" spans="1:56" s="12" customFormat="1" x14ac:dyDescent="0.2">
      <c r="A5" t="s">
        <v>1</v>
      </c>
      <c r="B5" s="12" t="s">
        <v>72</v>
      </c>
      <c r="C5" s="13">
        <f>INDEX(Input_ETSource_NL!$B:$B,MATCH($A5,Input_ETSource_NL!$A:$A,0))</f>
        <v>139550090.5</v>
      </c>
      <c r="D5" s="13">
        <f>INDEX(Input_ETSource_NL!$B:$B,MATCH($A5,Input_ETSource_NL!$A:$A,0))</f>
        <v>139550090.5</v>
      </c>
      <c r="E5" s="13">
        <f>INDEX(Input_ETSource_NL!$B:$B,MATCH($A5,Input_ETSource_NL!$A:$A,0))</f>
        <v>139550090.5</v>
      </c>
      <c r="F5" s="13">
        <f>INDEX(Input_ETSource_NL!$B:$B,MATCH($A5,Input_ETSource_NL!$A:$A,0))</f>
        <v>139550090.5</v>
      </c>
      <c r="G5" s="13">
        <f>INDEX(Input_ETSource_NL!$B:$B,MATCH($A5,Input_ETSource_NL!$A:$A,0))</f>
        <v>139550090.5</v>
      </c>
      <c r="H5" s="13">
        <f>INDEX(Input_ETSource_NL!$B:$B,MATCH($A5,Input_ETSource_NL!$A:$A,0))</f>
        <v>139550090.5</v>
      </c>
      <c r="I5" s="13">
        <f>INDEX(Input_ETSource_NL!$B:$B,MATCH($A5,Input_ETSource_NL!$A:$A,0))</f>
        <v>139550090.5</v>
      </c>
      <c r="J5" s="13">
        <f>INDEX(Input_ETSource_NL!$B:$B,MATCH($A5,Input_ETSource_NL!$A:$A,0))</f>
        <v>139550090.5</v>
      </c>
      <c r="K5" s="13">
        <f>INDEX(Input_ETSource_NL!$B:$B,MATCH($A5,Input_ETSource_NL!$A:$A,0))</f>
        <v>139550090.5</v>
      </c>
      <c r="L5" s="13">
        <f>INDEX(Input_ETSource_NL!$B:$B,MATCH($A5,Input_ETSource_NL!$A:$A,0))</f>
        <v>139550090.5</v>
      </c>
      <c r="M5" s="13">
        <f>INDEX(Input_ETSource_NL!$B:$B,MATCH($A5,Input_ETSource_NL!$A:$A,0))</f>
        <v>139550090.5</v>
      </c>
      <c r="N5" s="13">
        <f>INDEX(Input_ETSource_NL!$B:$B,MATCH($A5,Input_ETSource_NL!$A:$A,0))</f>
        <v>139550090.5</v>
      </c>
      <c r="O5" s="13">
        <f>INDEX(Input_ETSource_NL!$B:$B,MATCH($A5,Input_ETSource_NL!$A:$A,0))</f>
        <v>139550090.5</v>
      </c>
      <c r="P5" s="13">
        <f>INDEX(Input_ETSource_NL!$B:$B,MATCH($A5,Input_ETSource_NL!$A:$A,0))</f>
        <v>139550090.5</v>
      </c>
      <c r="Q5" s="13">
        <f>INDEX(Input_ETSource_NL!$B:$B,MATCH($A5,Input_ETSource_NL!$A:$A,0))</f>
        <v>139550090.5</v>
      </c>
      <c r="R5" s="13">
        <f>INDEX(Input_ETSource_NL!$B:$B,MATCH($A5,Input_ETSource_NL!$A:$A,0))</f>
        <v>139550090.5</v>
      </c>
      <c r="S5" s="13">
        <f>INDEX(Input_ETSource_NL!$B:$B,MATCH($A5,Input_ETSource_NL!$A:$A,0))</f>
        <v>139550090.5</v>
      </c>
      <c r="T5" s="13">
        <f>INDEX(Input_ETSource_NL!$B:$B,MATCH($A5,Input_ETSource_NL!$A:$A,0))</f>
        <v>139550090.5</v>
      </c>
      <c r="U5" s="13">
        <f>INDEX(Input_ETSource_NL!$B:$B,MATCH($A5,Input_ETSource_NL!$A:$A,0))</f>
        <v>139550090.5</v>
      </c>
      <c r="V5" s="13">
        <f>INDEX(Input_ETSource_NL!$B:$B,MATCH($A5,Input_ETSource_NL!$A:$A,0))</f>
        <v>139550090.5</v>
      </c>
      <c r="W5" s="13">
        <f>INDEX(Input_ETSource_NL!$B:$B,MATCH($A5,Input_ETSource_NL!$A:$A,0))</f>
        <v>139550090.5</v>
      </c>
      <c r="X5" s="13">
        <f>INDEX(Input_ETSource_NL!$B:$B,MATCH($A5,Input_ETSource_NL!$A:$A,0))</f>
        <v>139550090.5</v>
      </c>
      <c r="Y5" s="13">
        <f>INDEX(Input_ETSource_NL!$B:$B,MATCH($A5,Input_ETSource_NL!$A:$A,0))</f>
        <v>139550090.5</v>
      </c>
      <c r="Z5" s="13">
        <f>INDEX(Input_ETSource_NL!$B:$B,MATCH($A5,Input_ETSource_NL!$A:$A,0))</f>
        <v>139550090.5</v>
      </c>
      <c r="AA5" s="13">
        <f>INDEX(Input_ETSource_NL!$B:$B,MATCH($A5,Input_ETSource_NL!$A:$A,0))</f>
        <v>139550090.5</v>
      </c>
      <c r="AB5" s="13">
        <f>INDEX(Input_ETSource_NL!$B:$B,MATCH($A5,Input_ETSource_NL!$A:$A,0))</f>
        <v>139550090.5</v>
      </c>
      <c r="AC5" s="13">
        <f>INDEX(Input_ETSource_NL!$B:$B,MATCH($A5,Input_ETSource_NL!$A:$A,0))</f>
        <v>139550090.5</v>
      </c>
      <c r="AD5" s="13">
        <f>INDEX(Input_ETSource_NL!$B:$B,MATCH($A5,Input_ETSource_NL!$A:$A,0))</f>
        <v>139550090.5</v>
      </c>
      <c r="AE5" s="13">
        <f>INDEX(Input_ETSource_NL!$B:$B,MATCH($A5,Input_ETSource_NL!$A:$A,0))</f>
        <v>139550090.5</v>
      </c>
      <c r="AF5" s="14"/>
      <c r="AG5" s="14"/>
      <c r="AH5" s="14"/>
      <c r="AI5" s="14"/>
      <c r="AJ5" s="14"/>
      <c r="AK5" s="14"/>
      <c r="AL5" s="14"/>
      <c r="AM5" s="14"/>
      <c r="AN5" s="14"/>
      <c r="AO5" s="14"/>
      <c r="AP5" s="14"/>
      <c r="AQ5" s="14"/>
      <c r="AR5" s="14"/>
      <c r="AS5" s="14"/>
      <c r="AT5" s="14"/>
      <c r="AU5" s="14"/>
      <c r="AV5" s="14"/>
      <c r="AW5" s="14"/>
      <c r="AX5" s="14"/>
      <c r="AY5" s="14"/>
      <c r="AZ5" s="14"/>
      <c r="BA5" s="14"/>
      <c r="BB5" s="14"/>
      <c r="BC5" s="14"/>
      <c r="BD5" s="14"/>
    </row>
    <row r="6" spans="1:56" s="12" customFormat="1" x14ac:dyDescent="0.2">
      <c r="A6" t="s">
        <v>66</v>
      </c>
      <c r="B6" s="12" t="s">
        <v>71</v>
      </c>
      <c r="C6" s="13">
        <f>INDEX(Input_ETSource_NL!$B:$B,MATCH($A6,Input_ETSource_NL!$A:$A,0))</f>
        <v>5850</v>
      </c>
      <c r="D6" s="13">
        <f>INDEX(Input_ETSource_NL!$B:$B,MATCH($A6,Input_ETSource_NL!$A:$A,0))</f>
        <v>5850</v>
      </c>
      <c r="E6" s="13">
        <f>INDEX(Input_ETSource_NL!$B:$B,MATCH($A6,Input_ETSource_NL!$A:$A,0))</f>
        <v>5850</v>
      </c>
      <c r="F6" s="13">
        <f>INDEX(Input_ETSource_NL!$B:$B,MATCH($A6,Input_ETSource_NL!$A:$A,0))</f>
        <v>5850</v>
      </c>
      <c r="G6" s="13">
        <f>INDEX(Input_ETSource_NL!$B:$B,MATCH($A6,Input_ETSource_NL!$A:$A,0))</f>
        <v>5850</v>
      </c>
      <c r="H6" s="13">
        <f>INDEX(Input_ETSource_NL!$B:$B,MATCH($A6,Input_ETSource_NL!$A:$A,0))</f>
        <v>5850</v>
      </c>
      <c r="I6" s="13">
        <f>INDEX(Input_ETSource_NL!$B:$B,MATCH($A6,Input_ETSource_NL!$A:$A,0))</f>
        <v>5850</v>
      </c>
      <c r="J6" s="13">
        <f>INDEX(Input_ETSource_NL!$B:$B,MATCH($A6,Input_ETSource_NL!$A:$A,0))</f>
        <v>5850</v>
      </c>
      <c r="K6" s="13">
        <f>INDEX(Input_ETSource_NL!$B:$B,MATCH($A6,Input_ETSource_NL!$A:$A,0))</f>
        <v>5850</v>
      </c>
      <c r="L6" s="13">
        <f>INDEX(Input_ETSource_NL!$B:$B,MATCH($A6,Input_ETSource_NL!$A:$A,0))</f>
        <v>5850</v>
      </c>
      <c r="M6" s="13">
        <f>INDEX(Input_ETSource_NL!$B:$B,MATCH($A6,Input_ETSource_NL!$A:$A,0))</f>
        <v>5850</v>
      </c>
      <c r="N6" s="13">
        <f>INDEX(Input_ETSource_NL!$B:$B,MATCH($A6,Input_ETSource_NL!$A:$A,0))</f>
        <v>5850</v>
      </c>
      <c r="O6" s="13">
        <f>INDEX(Input_ETSource_NL!$B:$B,MATCH($A6,Input_ETSource_NL!$A:$A,0))</f>
        <v>5850</v>
      </c>
      <c r="P6" s="13">
        <f>INDEX(Input_ETSource_NL!$B:$B,MATCH($A6,Input_ETSource_NL!$A:$A,0))</f>
        <v>5850</v>
      </c>
      <c r="Q6" s="13">
        <f>INDEX(Input_ETSource_NL!$B:$B,MATCH($A6,Input_ETSource_NL!$A:$A,0))</f>
        <v>5850</v>
      </c>
      <c r="R6" s="13">
        <f>INDEX(Input_ETSource_NL!$B:$B,MATCH($A6,Input_ETSource_NL!$A:$A,0))</f>
        <v>5850</v>
      </c>
      <c r="S6" s="13">
        <f>INDEX(Input_ETSource_NL!$B:$B,MATCH($A6,Input_ETSource_NL!$A:$A,0))</f>
        <v>5850</v>
      </c>
      <c r="T6" s="13">
        <f>INDEX(Input_ETSource_NL!$B:$B,MATCH($A6,Input_ETSource_NL!$A:$A,0))</f>
        <v>5850</v>
      </c>
      <c r="U6" s="13">
        <f>INDEX(Input_ETSource_NL!$B:$B,MATCH($A6,Input_ETSource_NL!$A:$A,0))</f>
        <v>5850</v>
      </c>
      <c r="V6" s="13">
        <f>INDEX(Input_ETSource_NL!$B:$B,MATCH($A6,Input_ETSource_NL!$A:$A,0))</f>
        <v>5850</v>
      </c>
      <c r="W6" s="13">
        <f>INDEX(Input_ETSource_NL!$B:$B,MATCH($A6,Input_ETSource_NL!$A:$A,0))</f>
        <v>5850</v>
      </c>
      <c r="X6" s="13">
        <f>INDEX(Input_ETSource_NL!$B:$B,MATCH($A6,Input_ETSource_NL!$A:$A,0))</f>
        <v>5850</v>
      </c>
      <c r="Y6" s="13">
        <f>INDEX(Input_ETSource_NL!$B:$B,MATCH($A6,Input_ETSource_NL!$A:$A,0))</f>
        <v>5850</v>
      </c>
      <c r="Z6" s="13">
        <f>INDEX(Input_ETSource_NL!$B:$B,MATCH($A6,Input_ETSource_NL!$A:$A,0))</f>
        <v>5850</v>
      </c>
      <c r="AA6" s="13">
        <f>INDEX(Input_ETSource_NL!$B:$B,MATCH($A6,Input_ETSource_NL!$A:$A,0))</f>
        <v>5850</v>
      </c>
      <c r="AB6" s="13">
        <f>INDEX(Input_ETSource_NL!$B:$B,MATCH($A6,Input_ETSource_NL!$A:$A,0))</f>
        <v>5850</v>
      </c>
      <c r="AC6" s="13">
        <f>INDEX(Input_ETSource_NL!$B:$B,MATCH($A6,Input_ETSource_NL!$A:$A,0))</f>
        <v>5850</v>
      </c>
      <c r="AD6" s="13">
        <f>INDEX(Input_ETSource_NL!$B:$B,MATCH($A6,Input_ETSource_NL!$A:$A,0))</f>
        <v>5850</v>
      </c>
      <c r="AE6" s="13">
        <f>INDEX(Input_ETSource_NL!$B:$B,MATCH($A6,Input_ETSource_NL!$A:$A,0))</f>
        <v>5850</v>
      </c>
      <c r="AF6" s="14"/>
      <c r="AG6" s="14"/>
      <c r="AH6" s="14"/>
      <c r="AI6" s="14"/>
      <c r="AJ6" s="14"/>
      <c r="AK6" s="14"/>
      <c r="AL6" s="14"/>
      <c r="AM6" s="14"/>
      <c r="AN6" s="14"/>
      <c r="AO6" s="14"/>
      <c r="AP6" s="14"/>
      <c r="AQ6" s="14"/>
      <c r="AR6" s="14"/>
      <c r="AS6" s="14"/>
      <c r="AT6" s="14"/>
      <c r="AU6" s="14"/>
      <c r="AV6" s="14"/>
      <c r="AW6" s="14"/>
      <c r="AX6" s="14"/>
      <c r="AY6" s="14"/>
      <c r="AZ6" s="14"/>
      <c r="BA6" s="14"/>
      <c r="BB6" s="14"/>
      <c r="BC6" s="14"/>
      <c r="BD6" s="14"/>
    </row>
    <row r="7" spans="1:56" s="11" customFormat="1" x14ac:dyDescent="0.2">
      <c r="A7" t="s">
        <v>2</v>
      </c>
      <c r="B7" s="12" t="s">
        <v>73</v>
      </c>
      <c r="C7" s="13">
        <f>INDEX(Input_ETSource_NL!$B:$B,MATCH($A7,Input_ETSource_NL!$A:$A,0))</f>
        <v>26607183.600000001</v>
      </c>
      <c r="D7" s="13">
        <f>INDEX(Input_ETSource_NL!$B:$B,MATCH($A7,Input_ETSource_NL!$A:$A,0))</f>
        <v>26607183.600000001</v>
      </c>
      <c r="E7" s="13">
        <f>INDEX(Input_ETSource_NL!$B:$B,MATCH($A7,Input_ETSource_NL!$A:$A,0))</f>
        <v>26607183.600000001</v>
      </c>
      <c r="F7" s="13">
        <f>INDEX(Input_ETSource_NL!$B:$B,MATCH($A7,Input_ETSource_NL!$A:$A,0))</f>
        <v>26607183.600000001</v>
      </c>
      <c r="G7" s="13">
        <f>INDEX(Input_ETSource_NL!$B:$B,MATCH($A7,Input_ETSource_NL!$A:$A,0))</f>
        <v>26607183.600000001</v>
      </c>
      <c r="H7" s="13">
        <f>INDEX(Input_ETSource_NL!$B:$B,MATCH($A7,Input_ETSource_NL!$A:$A,0))</f>
        <v>26607183.600000001</v>
      </c>
      <c r="I7" s="13">
        <f>INDEX(Input_ETSource_NL!$B:$B,MATCH($A7,Input_ETSource_NL!$A:$A,0))</f>
        <v>26607183.600000001</v>
      </c>
      <c r="J7" s="13">
        <f>INDEX(Input_ETSource_NL!$B:$B,MATCH($A7,Input_ETSource_NL!$A:$A,0))</f>
        <v>26607183.600000001</v>
      </c>
      <c r="K7" s="13">
        <f>INDEX(Input_ETSource_NL!$B:$B,MATCH($A7,Input_ETSource_NL!$A:$A,0))</f>
        <v>26607183.600000001</v>
      </c>
      <c r="L7" s="13">
        <f>INDEX(Input_ETSource_NL!$B:$B,MATCH($A7,Input_ETSource_NL!$A:$A,0))</f>
        <v>26607183.600000001</v>
      </c>
      <c r="M7" s="13">
        <f>INDEX(Input_ETSource_NL!$B:$B,MATCH($A7,Input_ETSource_NL!$A:$A,0))</f>
        <v>26607183.600000001</v>
      </c>
      <c r="N7" s="13">
        <f>INDEX(Input_ETSource_NL!$B:$B,MATCH($A7,Input_ETSource_NL!$A:$A,0))</f>
        <v>26607183.600000001</v>
      </c>
      <c r="O7" s="13">
        <f>INDEX(Input_ETSource_NL!$B:$B,MATCH($A7,Input_ETSource_NL!$A:$A,0))</f>
        <v>26607183.600000001</v>
      </c>
      <c r="P7" s="13">
        <f>INDEX(Input_ETSource_NL!$B:$B,MATCH($A7,Input_ETSource_NL!$A:$A,0))</f>
        <v>26607183.600000001</v>
      </c>
      <c r="Q7" s="13">
        <f>INDEX(Input_ETSource_NL!$B:$B,MATCH($A7,Input_ETSource_NL!$A:$A,0))</f>
        <v>26607183.600000001</v>
      </c>
      <c r="R7" s="13">
        <f>INDEX(Input_ETSource_NL!$B:$B,MATCH($A7,Input_ETSource_NL!$A:$A,0))</f>
        <v>26607183.600000001</v>
      </c>
      <c r="S7" s="13">
        <f>INDEX(Input_ETSource_NL!$B:$B,MATCH($A7,Input_ETSource_NL!$A:$A,0))</f>
        <v>26607183.600000001</v>
      </c>
      <c r="T7" s="13">
        <f>INDEX(Input_ETSource_NL!$B:$B,MATCH($A7,Input_ETSource_NL!$A:$A,0))</f>
        <v>26607183.600000001</v>
      </c>
      <c r="U7" s="13">
        <f>INDEX(Input_ETSource_NL!$B:$B,MATCH($A7,Input_ETSource_NL!$A:$A,0))</f>
        <v>26607183.600000001</v>
      </c>
      <c r="V7" s="13">
        <f>INDEX(Input_ETSource_NL!$B:$B,MATCH($A7,Input_ETSource_NL!$A:$A,0))</f>
        <v>26607183.600000001</v>
      </c>
      <c r="W7" s="13">
        <f>INDEX(Input_ETSource_NL!$B:$B,MATCH($A7,Input_ETSource_NL!$A:$A,0))</f>
        <v>26607183.600000001</v>
      </c>
      <c r="X7" s="13">
        <f>INDEX(Input_ETSource_NL!$B:$B,MATCH($A7,Input_ETSource_NL!$A:$A,0))</f>
        <v>26607183.600000001</v>
      </c>
      <c r="Y7" s="13">
        <f>INDEX(Input_ETSource_NL!$B:$B,MATCH($A7,Input_ETSource_NL!$A:$A,0))</f>
        <v>26607183.600000001</v>
      </c>
      <c r="Z7" s="13">
        <f>INDEX(Input_ETSource_NL!$B:$B,MATCH($A7,Input_ETSource_NL!$A:$A,0))</f>
        <v>26607183.600000001</v>
      </c>
      <c r="AA7" s="13">
        <f>INDEX(Input_ETSource_NL!$B:$B,MATCH($A7,Input_ETSource_NL!$A:$A,0))</f>
        <v>26607183.600000001</v>
      </c>
      <c r="AB7" s="13">
        <f>INDEX(Input_ETSource_NL!$B:$B,MATCH($A7,Input_ETSource_NL!$A:$A,0))</f>
        <v>26607183.600000001</v>
      </c>
      <c r="AC7" s="13">
        <f>INDEX(Input_ETSource_NL!$B:$B,MATCH($A7,Input_ETSource_NL!$A:$A,0))</f>
        <v>26607183.600000001</v>
      </c>
      <c r="AD7" s="13">
        <f>INDEX(Input_ETSource_NL!$B:$B,MATCH($A7,Input_ETSource_NL!$A:$A,0))</f>
        <v>26607183.600000001</v>
      </c>
      <c r="AE7" s="13">
        <f>INDEX(Input_ETSource_NL!$B:$B,MATCH($A7,Input_ETSource_NL!$A:$A,0))</f>
        <v>26607183.600000001</v>
      </c>
      <c r="AF7" s="10"/>
      <c r="AG7" s="10"/>
      <c r="AH7" s="10"/>
      <c r="AI7" s="10"/>
      <c r="AJ7" s="10"/>
      <c r="AK7" s="10"/>
      <c r="AL7" s="10"/>
      <c r="AM7" s="10"/>
      <c r="AN7" s="10"/>
      <c r="AO7" s="10"/>
      <c r="AP7" s="10"/>
      <c r="AQ7" s="10"/>
      <c r="AR7" s="10"/>
      <c r="AS7" s="10"/>
      <c r="AT7" s="10"/>
      <c r="AU7" s="10"/>
      <c r="AV7" s="10"/>
      <c r="AW7" s="10"/>
      <c r="AX7" s="10"/>
      <c r="AY7" s="10"/>
      <c r="AZ7" s="10"/>
      <c r="BA7" s="10"/>
      <c r="BB7" s="10"/>
      <c r="BC7" s="10"/>
      <c r="BD7" s="10"/>
    </row>
    <row r="8" spans="1:56" s="11" customFormat="1" x14ac:dyDescent="0.2">
      <c r="A8" t="s">
        <v>36</v>
      </c>
      <c r="B8" s="12" t="s">
        <v>142</v>
      </c>
      <c r="C8" s="13">
        <f>INDEX(Input_ETSource_NL!$B:$B,MATCH($A8,Input_ETSource_NL!$A:$A,0))</f>
        <v>4203.0927835051498</v>
      </c>
      <c r="D8" s="13">
        <f>INDEX(Input_ETSource_NL!$B:$B,MATCH($A8,Input_ETSource_NL!$A:$A,0))</f>
        <v>4203.0927835051498</v>
      </c>
      <c r="E8" s="13">
        <f>INDEX(Input_ETSource_NL!$B:$B,MATCH($A8,Input_ETSource_NL!$A:$A,0))</f>
        <v>4203.0927835051498</v>
      </c>
      <c r="F8" s="13">
        <f>INDEX(Input_ETSource_NL!$B:$B,MATCH($A8,Input_ETSource_NL!$A:$A,0))</f>
        <v>4203.0927835051498</v>
      </c>
      <c r="G8" s="13">
        <f>INDEX(Input_ETSource_NL!$B:$B,MATCH($A8,Input_ETSource_NL!$A:$A,0))</f>
        <v>4203.0927835051498</v>
      </c>
      <c r="H8" s="13">
        <f>INDEX(Input_ETSource_NL!$B:$B,MATCH($A8,Input_ETSource_NL!$A:$A,0))</f>
        <v>4203.0927835051498</v>
      </c>
      <c r="I8" s="13">
        <f>INDEX(Input_ETSource_NL!$B:$B,MATCH($A8,Input_ETSource_NL!$A:$A,0))</f>
        <v>4203.0927835051498</v>
      </c>
      <c r="J8" s="13">
        <f>INDEX(Input_ETSource_NL!$B:$B,MATCH($A8,Input_ETSource_NL!$A:$A,0))</f>
        <v>4203.0927835051498</v>
      </c>
      <c r="K8" s="13">
        <f>INDEX(Input_ETSource_NL!$B:$B,MATCH($A8,Input_ETSource_NL!$A:$A,0))</f>
        <v>4203.0927835051498</v>
      </c>
      <c r="L8" s="13">
        <f>INDEX(Input_ETSource_NL!$B:$B,MATCH($A8,Input_ETSource_NL!$A:$A,0))</f>
        <v>4203.0927835051498</v>
      </c>
      <c r="M8" s="13">
        <f>INDEX(Input_ETSource_NL!$B:$B,MATCH($A8,Input_ETSource_NL!$A:$A,0))</f>
        <v>4203.0927835051498</v>
      </c>
      <c r="N8" s="13">
        <f>INDEX(Input_ETSource_NL!$B:$B,MATCH($A8,Input_ETSource_NL!$A:$A,0))</f>
        <v>4203.0927835051498</v>
      </c>
      <c r="O8" s="13">
        <f>INDEX(Input_ETSource_NL!$B:$B,MATCH($A8,Input_ETSource_NL!$A:$A,0))</f>
        <v>4203.0927835051498</v>
      </c>
      <c r="P8" s="13">
        <f>INDEX(Input_ETSource_NL!$B:$B,MATCH($A8,Input_ETSource_NL!$A:$A,0))</f>
        <v>4203.0927835051498</v>
      </c>
      <c r="Q8" s="13">
        <f>INDEX(Input_ETSource_NL!$B:$B,MATCH($A8,Input_ETSource_NL!$A:$A,0))</f>
        <v>4203.0927835051498</v>
      </c>
      <c r="R8" s="13">
        <f>INDEX(Input_ETSource_NL!$B:$B,MATCH($A8,Input_ETSource_NL!$A:$A,0))</f>
        <v>4203.0927835051498</v>
      </c>
      <c r="S8" s="13">
        <f>INDEX(Input_ETSource_NL!$B:$B,MATCH($A8,Input_ETSource_NL!$A:$A,0))</f>
        <v>4203.0927835051498</v>
      </c>
      <c r="T8" s="13">
        <f>INDEX(Input_ETSource_NL!$B:$B,MATCH($A8,Input_ETSource_NL!$A:$A,0))</f>
        <v>4203.0927835051498</v>
      </c>
      <c r="U8" s="13">
        <f>INDEX(Input_ETSource_NL!$B:$B,MATCH($A8,Input_ETSource_NL!$A:$A,0))</f>
        <v>4203.0927835051498</v>
      </c>
      <c r="V8" s="13">
        <f>INDEX(Input_ETSource_NL!$B:$B,MATCH($A8,Input_ETSource_NL!$A:$A,0))</f>
        <v>4203.0927835051498</v>
      </c>
      <c r="W8" s="13">
        <f>INDEX(Input_ETSource_NL!$B:$B,MATCH($A8,Input_ETSource_NL!$A:$A,0))</f>
        <v>4203.0927835051498</v>
      </c>
      <c r="X8" s="13">
        <f>INDEX(Input_ETSource_NL!$B:$B,MATCH($A8,Input_ETSource_NL!$A:$A,0))</f>
        <v>4203.0927835051498</v>
      </c>
      <c r="Y8" s="13">
        <f>INDEX(Input_ETSource_NL!$B:$B,MATCH($A8,Input_ETSource_NL!$A:$A,0))</f>
        <v>4203.0927835051498</v>
      </c>
      <c r="Z8" s="13">
        <f>INDEX(Input_ETSource_NL!$B:$B,MATCH($A8,Input_ETSource_NL!$A:$A,0))</f>
        <v>4203.0927835051498</v>
      </c>
      <c r="AA8" s="13">
        <f>INDEX(Input_ETSource_NL!$B:$B,MATCH($A8,Input_ETSource_NL!$A:$A,0))</f>
        <v>4203.0927835051498</v>
      </c>
      <c r="AB8" s="13">
        <f>INDEX(Input_ETSource_NL!$B:$B,MATCH($A8,Input_ETSource_NL!$A:$A,0))</f>
        <v>4203.0927835051498</v>
      </c>
      <c r="AC8" s="13">
        <f>INDEX(Input_ETSource_NL!$B:$B,MATCH($A8,Input_ETSource_NL!$A:$A,0))</f>
        <v>4203.0927835051498</v>
      </c>
      <c r="AD8" s="13">
        <f>INDEX(Input_ETSource_NL!$B:$B,MATCH($A8,Input_ETSource_NL!$A:$A,0))</f>
        <v>4203.0927835051498</v>
      </c>
      <c r="AE8" s="13">
        <f>INDEX(Input_ETSource_NL!$B:$B,MATCH($A8,Input_ETSource_NL!$A:$A,0))</f>
        <v>4203.0927835051498</v>
      </c>
      <c r="AF8" s="10"/>
      <c r="AG8" s="10"/>
      <c r="AH8" s="10"/>
      <c r="AI8" s="10"/>
      <c r="AJ8" s="10"/>
      <c r="AK8" s="10"/>
      <c r="AL8" s="10"/>
      <c r="AM8" s="10"/>
      <c r="AN8" s="10"/>
      <c r="AO8" s="10"/>
      <c r="AP8" s="10"/>
      <c r="AQ8" s="10"/>
      <c r="AR8" s="10"/>
      <c r="AS8" s="10"/>
      <c r="AT8" s="10"/>
      <c r="AU8" s="10"/>
      <c r="AV8" s="10"/>
      <c r="AW8" s="10"/>
      <c r="AX8" s="10"/>
      <c r="AY8" s="10"/>
      <c r="AZ8" s="10"/>
      <c r="BA8" s="10"/>
      <c r="BB8" s="10"/>
      <c r="BC8" s="10"/>
      <c r="BD8" s="10"/>
    </row>
    <row r="9" spans="1:56" s="11" customFormat="1" x14ac:dyDescent="0.2">
      <c r="A9"/>
      <c r="B9" s="12"/>
      <c r="C9" s="9"/>
      <c r="D9" s="9"/>
      <c r="E9" s="9"/>
      <c r="F9" s="9"/>
      <c r="G9" s="9"/>
      <c r="H9" s="9"/>
      <c r="I9" s="9"/>
      <c r="J9" s="9"/>
      <c r="K9" s="9"/>
      <c r="L9" s="9"/>
      <c r="M9" s="9"/>
      <c r="N9" s="9"/>
      <c r="O9" s="9"/>
      <c r="P9" s="9"/>
      <c r="Q9" s="9"/>
      <c r="R9" s="9"/>
      <c r="S9" s="9"/>
      <c r="T9" s="9"/>
      <c r="U9" s="9"/>
      <c r="V9" s="9"/>
      <c r="W9" s="9"/>
      <c r="X9" s="9"/>
      <c r="Y9" s="9"/>
      <c r="Z9" s="9"/>
      <c r="AA9" s="9"/>
      <c r="AB9" s="9"/>
      <c r="AC9" s="9"/>
      <c r="AD9" s="9"/>
      <c r="AE9" s="9"/>
      <c r="AF9" s="10"/>
      <c r="AG9" s="10"/>
      <c r="AH9" s="10"/>
      <c r="AI9" s="10"/>
      <c r="AJ9" s="10"/>
      <c r="AK9" s="10"/>
      <c r="AL9" s="10"/>
      <c r="AM9" s="10"/>
      <c r="AN9" s="10"/>
      <c r="AO9" s="10"/>
      <c r="AP9" s="10"/>
      <c r="AQ9" s="10"/>
      <c r="AR9" s="10"/>
      <c r="AS9" s="10"/>
      <c r="AT9" s="10"/>
      <c r="AU9" s="10"/>
      <c r="AV9" s="10"/>
      <c r="AW9" s="10"/>
      <c r="AX9" s="10"/>
      <c r="AY9" s="10"/>
      <c r="AZ9" s="10"/>
      <c r="BA9" s="10"/>
      <c r="BB9" s="10"/>
      <c r="BC9" s="10"/>
      <c r="BD9" s="10"/>
    </row>
    <row r="10" spans="1:56" s="11" customFormat="1" x14ac:dyDescent="0.2">
      <c r="A10" s="11" t="s">
        <v>77</v>
      </c>
      <c r="B10" t="s">
        <v>74</v>
      </c>
      <c r="C10" s="13">
        <f>C5/C6</f>
        <v>23854.716324786325</v>
      </c>
      <c r="D10" s="13">
        <f t="shared" ref="D10:AC10" si="0">D5/D6</f>
        <v>23854.716324786325</v>
      </c>
      <c r="E10" s="13">
        <f t="shared" si="0"/>
        <v>23854.716324786325</v>
      </c>
      <c r="F10" s="13">
        <f t="shared" si="0"/>
        <v>23854.716324786325</v>
      </c>
      <c r="G10" s="13">
        <f t="shared" si="0"/>
        <v>23854.716324786325</v>
      </c>
      <c r="H10" s="13">
        <f t="shared" si="0"/>
        <v>23854.716324786325</v>
      </c>
      <c r="I10" s="13">
        <f t="shared" si="0"/>
        <v>23854.716324786325</v>
      </c>
      <c r="J10" s="13">
        <f t="shared" si="0"/>
        <v>23854.716324786325</v>
      </c>
      <c r="K10" s="13">
        <f t="shared" si="0"/>
        <v>23854.716324786325</v>
      </c>
      <c r="L10" s="13">
        <f t="shared" si="0"/>
        <v>23854.716324786325</v>
      </c>
      <c r="M10" s="13">
        <f t="shared" si="0"/>
        <v>23854.716324786325</v>
      </c>
      <c r="N10" s="13">
        <f t="shared" si="0"/>
        <v>23854.716324786325</v>
      </c>
      <c r="O10" s="13">
        <f t="shared" si="0"/>
        <v>23854.716324786325</v>
      </c>
      <c r="P10" s="13">
        <f t="shared" si="0"/>
        <v>23854.716324786325</v>
      </c>
      <c r="Q10" s="13">
        <f t="shared" si="0"/>
        <v>23854.716324786325</v>
      </c>
      <c r="R10" s="13">
        <f t="shared" si="0"/>
        <v>23854.716324786325</v>
      </c>
      <c r="S10" s="13">
        <f t="shared" si="0"/>
        <v>23854.716324786325</v>
      </c>
      <c r="T10" s="13">
        <f t="shared" si="0"/>
        <v>23854.716324786325</v>
      </c>
      <c r="U10" s="13">
        <f t="shared" si="0"/>
        <v>23854.716324786325</v>
      </c>
      <c r="V10" s="13">
        <f t="shared" si="0"/>
        <v>23854.716324786325</v>
      </c>
      <c r="W10" s="13">
        <f t="shared" si="0"/>
        <v>23854.716324786325</v>
      </c>
      <c r="X10" s="13">
        <f t="shared" si="0"/>
        <v>23854.716324786325</v>
      </c>
      <c r="Y10" s="13">
        <f t="shared" si="0"/>
        <v>23854.716324786325</v>
      </c>
      <c r="Z10" s="13">
        <f t="shared" si="0"/>
        <v>23854.716324786325</v>
      </c>
      <c r="AA10" s="13">
        <f t="shared" si="0"/>
        <v>23854.716324786325</v>
      </c>
      <c r="AB10" s="13">
        <f t="shared" si="0"/>
        <v>23854.716324786325</v>
      </c>
      <c r="AC10" s="13">
        <f t="shared" si="0"/>
        <v>23854.716324786325</v>
      </c>
      <c r="AD10" s="13">
        <f t="shared" ref="AD10:AE10" si="1">AD5/AD6</f>
        <v>23854.716324786325</v>
      </c>
      <c r="AE10" s="13">
        <f t="shared" si="1"/>
        <v>23854.716324786325</v>
      </c>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row>
    <row r="11" spans="1:56" s="11" customFormat="1" x14ac:dyDescent="0.2">
      <c r="A11" s="11" t="s">
        <v>77</v>
      </c>
      <c r="B11" t="s">
        <v>75</v>
      </c>
      <c r="C11" s="13">
        <f>C7/C8</f>
        <v>6330.3821662987566</v>
      </c>
      <c r="D11" s="13">
        <f t="shared" ref="D11:AC11" si="2">D7/D8</f>
        <v>6330.3821662987566</v>
      </c>
      <c r="E11" s="13">
        <f t="shared" si="2"/>
        <v>6330.3821662987566</v>
      </c>
      <c r="F11" s="13">
        <f t="shared" si="2"/>
        <v>6330.3821662987566</v>
      </c>
      <c r="G11" s="13">
        <f t="shared" si="2"/>
        <v>6330.3821662987566</v>
      </c>
      <c r="H11" s="13">
        <f t="shared" si="2"/>
        <v>6330.3821662987566</v>
      </c>
      <c r="I11" s="13">
        <f t="shared" si="2"/>
        <v>6330.3821662987566</v>
      </c>
      <c r="J11" s="13">
        <f t="shared" si="2"/>
        <v>6330.3821662987566</v>
      </c>
      <c r="K11" s="13">
        <f t="shared" si="2"/>
        <v>6330.3821662987566</v>
      </c>
      <c r="L11" s="13">
        <f t="shared" si="2"/>
        <v>6330.3821662987566</v>
      </c>
      <c r="M11" s="13">
        <f t="shared" si="2"/>
        <v>6330.3821662987566</v>
      </c>
      <c r="N11" s="13">
        <f t="shared" si="2"/>
        <v>6330.3821662987566</v>
      </c>
      <c r="O11" s="13">
        <f t="shared" si="2"/>
        <v>6330.3821662987566</v>
      </c>
      <c r="P11" s="13">
        <f t="shared" si="2"/>
        <v>6330.3821662987566</v>
      </c>
      <c r="Q11" s="13">
        <f t="shared" si="2"/>
        <v>6330.3821662987566</v>
      </c>
      <c r="R11" s="13">
        <f t="shared" si="2"/>
        <v>6330.3821662987566</v>
      </c>
      <c r="S11" s="13">
        <f t="shared" si="2"/>
        <v>6330.3821662987566</v>
      </c>
      <c r="T11" s="13">
        <f t="shared" si="2"/>
        <v>6330.3821662987566</v>
      </c>
      <c r="U11" s="13">
        <f t="shared" si="2"/>
        <v>6330.3821662987566</v>
      </c>
      <c r="V11" s="13">
        <f t="shared" si="2"/>
        <v>6330.3821662987566</v>
      </c>
      <c r="W11" s="13">
        <f t="shared" si="2"/>
        <v>6330.3821662987566</v>
      </c>
      <c r="X11" s="13">
        <f t="shared" si="2"/>
        <v>6330.3821662987566</v>
      </c>
      <c r="Y11" s="13">
        <f t="shared" si="2"/>
        <v>6330.3821662987566</v>
      </c>
      <c r="Z11" s="13">
        <f t="shared" si="2"/>
        <v>6330.3821662987566</v>
      </c>
      <c r="AA11" s="13">
        <f t="shared" si="2"/>
        <v>6330.3821662987566</v>
      </c>
      <c r="AB11" s="13">
        <f t="shared" si="2"/>
        <v>6330.3821662987566</v>
      </c>
      <c r="AC11" s="13">
        <f t="shared" si="2"/>
        <v>6330.3821662987566</v>
      </c>
      <c r="AD11" s="13">
        <f t="shared" ref="AD11:AE11" si="3">AD7/AD8</f>
        <v>6330.3821662987566</v>
      </c>
      <c r="AE11" s="13">
        <f t="shared" si="3"/>
        <v>6330.3821662987566</v>
      </c>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row>
    <row r="12" spans="1:56" x14ac:dyDescent="0.2">
      <c r="A12" t="s">
        <v>1</v>
      </c>
      <c r="C12">
        <f>C10*C2</f>
        <v>236877333.1051282</v>
      </c>
      <c r="D12">
        <f t="shared" ref="D12:AC12" si="4">D10*D2</f>
        <v>187975164.63931623</v>
      </c>
      <c r="E12">
        <f t="shared" si="4"/>
        <v>103768016.01282051</v>
      </c>
      <c r="F12">
        <f t="shared" si="4"/>
        <v>0</v>
      </c>
      <c r="G12">
        <f t="shared" si="4"/>
        <v>128815468.15384616</v>
      </c>
      <c r="H12">
        <f t="shared" si="4"/>
        <v>754166856.60811961</v>
      </c>
      <c r="I12">
        <f t="shared" si="4"/>
        <v>306652378.35512823</v>
      </c>
      <c r="J12">
        <f t="shared" si="4"/>
        <v>50476579.743247859</v>
      </c>
      <c r="K12">
        <f t="shared" si="4"/>
        <v>219463390.18803418</v>
      </c>
      <c r="L12">
        <f t="shared" si="4"/>
        <v>100189808.56410256</v>
      </c>
      <c r="M12">
        <f t="shared" si="4"/>
        <v>586826021.58974361</v>
      </c>
      <c r="N12">
        <f t="shared" si="4"/>
        <v>339929707.62820512</v>
      </c>
      <c r="O12">
        <f t="shared" si="4"/>
        <v>117126657.15470086</v>
      </c>
      <c r="P12">
        <f t="shared" si="4"/>
        <v>116888109.99145299</v>
      </c>
      <c r="Q12">
        <f t="shared" si="4"/>
        <v>180103108.25213674</v>
      </c>
      <c r="R12">
        <f t="shared" si="4"/>
        <v>41745753.568376064</v>
      </c>
      <c r="S12">
        <f t="shared" si="4"/>
        <v>897867667.74863243</v>
      </c>
      <c r="T12">
        <f t="shared" si="4"/>
        <v>51287640.0982906</v>
      </c>
      <c r="U12">
        <f t="shared" si="4"/>
        <v>59159696.485470086</v>
      </c>
      <c r="V12">
        <f t="shared" si="4"/>
        <v>44131225.200854704</v>
      </c>
      <c r="W12">
        <f t="shared" si="4"/>
        <v>233776219.98290598</v>
      </c>
      <c r="X12">
        <f t="shared" si="4"/>
        <v>259777860.77692306</v>
      </c>
      <c r="Y12">
        <f t="shared" si="4"/>
        <v>83491507.136752129</v>
      </c>
      <c r="Z12">
        <f t="shared" si="4"/>
        <v>79913299.688034192</v>
      </c>
      <c r="AA12">
        <f t="shared" si="4"/>
        <v>1066067272.5547009</v>
      </c>
      <c r="AB12">
        <f t="shared" si="4"/>
        <v>113309902.54273504</v>
      </c>
      <c r="AC12">
        <f t="shared" si="4"/>
        <v>121420506.09316239</v>
      </c>
      <c r="AD12">
        <f t="shared" ref="AD12:AE12" si="5">AD10*AD2</f>
        <v>4770943.264957265</v>
      </c>
      <c r="AE12">
        <f t="shared" si="5"/>
        <v>918287304.92264962</v>
      </c>
    </row>
    <row r="13" spans="1:56" x14ac:dyDescent="0.2">
      <c r="A13" t="s">
        <v>2</v>
      </c>
      <c r="C13">
        <f>C11*C3</f>
        <v>0</v>
      </c>
      <c r="D13">
        <f t="shared" ref="D13:AC13" si="6">D11*D3</f>
        <v>10766713.988440925</v>
      </c>
      <c r="E13">
        <f t="shared" si="6"/>
        <v>47655116.947897039</v>
      </c>
      <c r="F13">
        <f t="shared" si="6"/>
        <v>0</v>
      </c>
      <c r="G13">
        <f t="shared" si="6"/>
        <v>0</v>
      </c>
      <c r="H13">
        <f t="shared" si="6"/>
        <v>0</v>
      </c>
      <c r="I13">
        <f t="shared" si="6"/>
        <v>0</v>
      </c>
      <c r="J13">
        <f t="shared" si="6"/>
        <v>0</v>
      </c>
      <c r="K13">
        <f t="shared" si="6"/>
        <v>0</v>
      </c>
      <c r="L13">
        <f t="shared" si="6"/>
        <v>0</v>
      </c>
      <c r="M13">
        <f t="shared" si="6"/>
        <v>0</v>
      </c>
      <c r="N13">
        <f t="shared" si="6"/>
        <v>63118550.368126504</v>
      </c>
      <c r="O13">
        <f t="shared" si="6"/>
        <v>0</v>
      </c>
      <c r="P13">
        <f t="shared" si="6"/>
        <v>0</v>
      </c>
      <c r="Q13">
        <f t="shared" si="6"/>
        <v>0</v>
      </c>
      <c r="R13">
        <f t="shared" si="6"/>
        <v>0</v>
      </c>
      <c r="S13">
        <f t="shared" si="6"/>
        <v>0</v>
      </c>
      <c r="T13">
        <f t="shared" si="6"/>
        <v>0</v>
      </c>
      <c r="U13">
        <f t="shared" si="6"/>
        <v>6058175.7331479099</v>
      </c>
      <c r="V13">
        <f t="shared" si="6"/>
        <v>0</v>
      </c>
      <c r="W13">
        <f t="shared" si="6"/>
        <v>0</v>
      </c>
      <c r="X13">
        <f t="shared" si="6"/>
        <v>0</v>
      </c>
      <c r="Y13">
        <f t="shared" si="6"/>
        <v>0</v>
      </c>
      <c r="Z13">
        <f t="shared" si="6"/>
        <v>462117.89813980926</v>
      </c>
      <c r="AA13">
        <f t="shared" si="6"/>
        <v>0</v>
      </c>
      <c r="AB13">
        <f t="shared" si="6"/>
        <v>1285067.5797586476</v>
      </c>
      <c r="AC13">
        <f t="shared" si="6"/>
        <v>0</v>
      </c>
      <c r="AD13">
        <f t="shared" ref="AD13:AE13" si="7">AD11*AD3</f>
        <v>0</v>
      </c>
      <c r="AE13">
        <f t="shared" si="7"/>
        <v>9846909.4596777167</v>
      </c>
    </row>
  </sheetData>
  <conditionalFormatting sqref="C1:AE11">
    <cfRule type="containsBlanks" dxfId="1" priority="2">
      <formula>LEN(TRIM(C1))=0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7288D-F44C-7C4D-9992-71FABC7B9250}">
  <dimension ref="A1:BG13"/>
  <sheetViews>
    <sheetView tabSelected="1" topLeftCell="AO1" workbookViewId="0">
      <selection activeCell="BC7" sqref="BC7"/>
    </sheetView>
  </sheetViews>
  <sheetFormatPr baseColWidth="10" defaultRowHeight="16" x14ac:dyDescent="0.2"/>
  <cols>
    <col min="1" max="1" width="69.33203125" customWidth="1"/>
  </cols>
  <sheetData>
    <row r="1" spans="1:59" x14ac:dyDescent="0.2">
      <c r="A1" s="2" t="s">
        <v>0</v>
      </c>
      <c r="B1" s="4" t="s">
        <v>3</v>
      </c>
      <c r="C1" s="4" t="s">
        <v>4</v>
      </c>
      <c r="D1" s="4" t="s">
        <v>5</v>
      </c>
      <c r="E1" s="4" t="s">
        <v>6</v>
      </c>
      <c r="F1" s="4" t="s">
        <v>7</v>
      </c>
      <c r="G1" s="4" t="s">
        <v>8</v>
      </c>
      <c r="H1" s="4" t="s">
        <v>9</v>
      </c>
      <c r="I1" s="4" t="s">
        <v>10</v>
      </c>
      <c r="J1" s="4" t="s">
        <v>11</v>
      </c>
      <c r="K1" s="4" t="s">
        <v>12</v>
      </c>
      <c r="L1" s="4" t="s">
        <v>13</v>
      </c>
      <c r="M1" s="4" t="s">
        <v>14</v>
      </c>
      <c r="N1" s="4" t="s">
        <v>15</v>
      </c>
      <c r="O1" s="4" t="s">
        <v>16</v>
      </c>
      <c r="P1" s="4" t="s">
        <v>17</v>
      </c>
      <c r="Q1" s="4" t="s">
        <v>18</v>
      </c>
      <c r="R1" s="4" t="s">
        <v>19</v>
      </c>
      <c r="S1" s="4" t="s">
        <v>20</v>
      </c>
      <c r="T1" s="4" t="s">
        <v>21</v>
      </c>
      <c r="U1" s="4" t="s">
        <v>22</v>
      </c>
      <c r="V1" s="4" t="s">
        <v>23</v>
      </c>
      <c r="W1" s="4" t="s">
        <v>24</v>
      </c>
      <c r="X1" s="4" t="s">
        <v>25</v>
      </c>
      <c r="Y1" s="4" t="s">
        <v>26</v>
      </c>
      <c r="Z1" s="4" t="s">
        <v>27</v>
      </c>
      <c r="AA1" s="4" t="s">
        <v>28</v>
      </c>
      <c r="AB1" s="4" t="s">
        <v>29</v>
      </c>
      <c r="AC1" s="4" t="s">
        <v>147</v>
      </c>
      <c r="AD1" s="4" t="s">
        <v>144</v>
      </c>
      <c r="AE1" s="5" t="str">
        <f>"commit_"&amp;B1</f>
        <v>commit_AT</v>
      </c>
      <c r="AF1" s="5" t="str">
        <f t="shared" ref="AF1:BG1" si="0">"commit_"&amp;C1</f>
        <v>commit_BE</v>
      </c>
      <c r="AG1" s="5" t="str">
        <f t="shared" si="0"/>
        <v>commit_BG</v>
      </c>
      <c r="AH1" s="5" t="str">
        <f t="shared" si="0"/>
        <v>commit_CY</v>
      </c>
      <c r="AI1" s="5" t="str">
        <f t="shared" si="0"/>
        <v>commit_CZ</v>
      </c>
      <c r="AJ1" s="5" t="str">
        <f t="shared" si="0"/>
        <v>commit_DE</v>
      </c>
      <c r="AK1" s="5" t="str">
        <f t="shared" si="0"/>
        <v>commit_DK</v>
      </c>
      <c r="AL1" s="5" t="str">
        <f t="shared" si="0"/>
        <v>commit_EE</v>
      </c>
      <c r="AM1" s="5" t="str">
        <f t="shared" si="0"/>
        <v>commit_ES</v>
      </c>
      <c r="AN1" s="5" t="str">
        <f t="shared" si="0"/>
        <v>commit_FI</v>
      </c>
      <c r="AO1" s="5" t="str">
        <f t="shared" si="0"/>
        <v>commit_FR</v>
      </c>
      <c r="AP1" s="5" t="str">
        <f t="shared" si="0"/>
        <v>commit_UK</v>
      </c>
      <c r="AQ1" s="5" t="str">
        <f t="shared" si="0"/>
        <v>commit_EL</v>
      </c>
      <c r="AR1" s="5" t="str">
        <f t="shared" si="0"/>
        <v>commit_HR</v>
      </c>
      <c r="AS1" s="5" t="str">
        <f t="shared" si="0"/>
        <v>commit_HU</v>
      </c>
      <c r="AT1" s="5" t="str">
        <f t="shared" si="0"/>
        <v>commit_IE</v>
      </c>
      <c r="AU1" s="5" t="str">
        <f t="shared" si="0"/>
        <v>commit_IT</v>
      </c>
      <c r="AV1" s="5" t="str">
        <f t="shared" si="0"/>
        <v>commit_LT</v>
      </c>
      <c r="AW1" s="5" t="str">
        <f t="shared" si="0"/>
        <v>commit_LU</v>
      </c>
      <c r="AX1" s="5" t="str">
        <f t="shared" si="0"/>
        <v>commit_LV</v>
      </c>
      <c r="AY1" s="5" t="str">
        <f t="shared" si="0"/>
        <v>commit_NL</v>
      </c>
      <c r="AZ1" s="5" t="str">
        <f t="shared" si="0"/>
        <v>commit_PL</v>
      </c>
      <c r="BA1" s="5" t="str">
        <f t="shared" si="0"/>
        <v>commit_PT</v>
      </c>
      <c r="BB1" s="5" t="str">
        <f t="shared" si="0"/>
        <v>commit_RO</v>
      </c>
      <c r="BC1" s="5" t="str">
        <f t="shared" si="0"/>
        <v>commit_SE</v>
      </c>
      <c r="BD1" s="5" t="str">
        <f t="shared" si="0"/>
        <v>commit_SI</v>
      </c>
      <c r="BE1" s="5" t="str">
        <f t="shared" si="0"/>
        <v>commit_SK</v>
      </c>
      <c r="BF1" s="5" t="str">
        <f t="shared" si="0"/>
        <v>commit_MT</v>
      </c>
      <c r="BG1" s="5" t="str">
        <f t="shared" si="0"/>
        <v>commit_EU</v>
      </c>
    </row>
    <row r="2" spans="1:59" x14ac:dyDescent="0.2">
      <c r="A2" t="s">
        <v>1</v>
      </c>
      <c r="B2">
        <f>INDEX(Calculation_costs!$A$12:$AE$13,MATCH($A2,Calculation_costs!$A$12:$A$13,0),MATCH(B$1,Calculation_costs!$1:$1,0))</f>
        <v>236877333.1051282</v>
      </c>
      <c r="C2">
        <f>INDEX(Calculation_costs!$A$12:$AE$13,MATCH($A2,Calculation_costs!$A$12:$A$13,0),MATCH(C$1,Calculation_costs!$1:$1,0))</f>
        <v>187975164.63931623</v>
      </c>
      <c r="D2">
        <f>INDEX(Calculation_costs!$A$12:$AE$13,MATCH($A2,Calculation_costs!$A$12:$A$13,0),MATCH(D$1,Calculation_costs!$1:$1,0))</f>
        <v>103768016.01282051</v>
      </c>
      <c r="E2">
        <f>INDEX(Calculation_costs!$A$12:$AE$13,MATCH($A2,Calculation_costs!$A$12:$A$13,0),MATCH(E$1,Calculation_costs!$1:$1,0))</f>
        <v>0</v>
      </c>
      <c r="F2">
        <f>INDEX(Calculation_costs!$A$12:$AE$13,MATCH($A2,Calculation_costs!$A$12:$A$13,0),MATCH(F$1,Calculation_costs!$1:$1,0))</f>
        <v>128815468.15384616</v>
      </c>
      <c r="G2">
        <f>INDEX(Calculation_costs!$A$12:$AE$13,MATCH($A2,Calculation_costs!$A$12:$A$13,0),MATCH(G$1,Calculation_costs!$1:$1,0))</f>
        <v>754166856.60811961</v>
      </c>
      <c r="H2">
        <f>INDEX(Calculation_costs!$A$12:$AE$13,MATCH($A2,Calculation_costs!$A$12:$A$13,0),MATCH(H$1,Calculation_costs!$1:$1,0))</f>
        <v>306652378.35512823</v>
      </c>
      <c r="I2">
        <f>INDEX(Calculation_costs!$A$12:$AE$13,MATCH($A2,Calculation_costs!$A$12:$A$13,0),MATCH(I$1,Calculation_costs!$1:$1,0))</f>
        <v>50476579.743247859</v>
      </c>
      <c r="J2">
        <f>INDEX(Calculation_costs!$A$12:$AE$13,MATCH($A2,Calculation_costs!$A$12:$A$13,0),MATCH(J$1,Calculation_costs!$1:$1,0))</f>
        <v>219463390.18803418</v>
      </c>
      <c r="K2">
        <f>INDEX(Calculation_costs!$A$12:$AE$13,MATCH($A2,Calculation_costs!$A$12:$A$13,0),MATCH(K$1,Calculation_costs!$1:$1,0))</f>
        <v>100189808.56410256</v>
      </c>
      <c r="L2">
        <f>INDEX(Calculation_costs!$A$12:$AE$13,MATCH($A2,Calculation_costs!$A$12:$A$13,0),MATCH(L$1,Calculation_costs!$1:$1,0))</f>
        <v>586826021.58974361</v>
      </c>
      <c r="M2">
        <f>INDEX(Calculation_costs!$A$12:$AE$13,MATCH($A2,Calculation_costs!$A$12:$A$13,0),MATCH(M$1,Calculation_costs!$1:$1,0))</f>
        <v>339929707.62820512</v>
      </c>
      <c r="N2">
        <f>INDEX(Calculation_costs!$A$12:$AE$13,MATCH($A2,Calculation_costs!$A$12:$A$13,0),MATCH(N$1,Calculation_costs!$1:$1,0))</f>
        <v>117126657.15470086</v>
      </c>
      <c r="O2">
        <f>INDEX(Calculation_costs!$A$12:$AE$13,MATCH($A2,Calculation_costs!$A$12:$A$13,0),MATCH(O$1,Calculation_costs!$1:$1,0))</f>
        <v>116888109.99145299</v>
      </c>
      <c r="P2">
        <f>INDEX(Calculation_costs!$A$12:$AE$13,MATCH($A2,Calculation_costs!$A$12:$A$13,0),MATCH(P$1,Calculation_costs!$1:$1,0))</f>
        <v>180103108.25213674</v>
      </c>
      <c r="Q2">
        <f>INDEX(Calculation_costs!$A$12:$AE$13,MATCH($A2,Calculation_costs!$A$12:$A$13,0),MATCH(Q$1,Calculation_costs!$1:$1,0))</f>
        <v>41745753.568376064</v>
      </c>
      <c r="R2">
        <f>INDEX(Calculation_costs!$A$12:$AE$13,MATCH($A2,Calculation_costs!$A$12:$A$13,0),MATCH(R$1,Calculation_costs!$1:$1,0))</f>
        <v>897867667.74863243</v>
      </c>
      <c r="S2">
        <f>INDEX(Calculation_costs!$A$12:$AE$13,MATCH($A2,Calculation_costs!$A$12:$A$13,0),MATCH(S$1,Calculation_costs!$1:$1,0))</f>
        <v>51287640.0982906</v>
      </c>
      <c r="T2">
        <f>INDEX(Calculation_costs!$A$12:$AE$13,MATCH($A2,Calculation_costs!$A$12:$A$13,0),MATCH(T$1,Calculation_costs!$1:$1,0))</f>
        <v>59159696.485470086</v>
      </c>
      <c r="U2">
        <f>INDEX(Calculation_costs!$A$12:$AE$13,MATCH($A2,Calculation_costs!$A$12:$A$13,0),MATCH(U$1,Calculation_costs!$1:$1,0))</f>
        <v>44131225.200854704</v>
      </c>
      <c r="V2">
        <f>INDEX(Calculation_costs!$A$12:$AE$13,MATCH($A2,Calculation_costs!$A$12:$A$13,0),MATCH(V$1,Calculation_costs!$1:$1,0))</f>
        <v>233776219.98290598</v>
      </c>
      <c r="W2">
        <f>INDEX(Calculation_costs!$A$12:$AE$13,MATCH($A2,Calculation_costs!$A$12:$A$13,0),MATCH(W$1,Calculation_costs!$1:$1,0))</f>
        <v>259777860.77692306</v>
      </c>
      <c r="X2">
        <f>INDEX(Calculation_costs!$A$12:$AE$13,MATCH($A2,Calculation_costs!$A$12:$A$13,0),MATCH(X$1,Calculation_costs!$1:$1,0))</f>
        <v>83491507.136752129</v>
      </c>
      <c r="Y2">
        <f>INDEX(Calculation_costs!$A$12:$AE$13,MATCH($A2,Calculation_costs!$A$12:$A$13,0),MATCH(Y$1,Calculation_costs!$1:$1,0))</f>
        <v>79913299.688034192</v>
      </c>
      <c r="Z2">
        <f>INDEX(Calculation_costs!$A$12:$AE$13,MATCH($A2,Calculation_costs!$A$12:$A$13,0),MATCH(Z$1,Calculation_costs!$1:$1,0))</f>
        <v>1066067272.5547009</v>
      </c>
      <c r="AA2">
        <f>INDEX(Calculation_costs!$A$12:$AE$13,MATCH($A2,Calculation_costs!$A$12:$A$13,0),MATCH(AA$1,Calculation_costs!$1:$1,0))</f>
        <v>113309902.54273504</v>
      </c>
      <c r="AB2">
        <f>INDEX(Calculation_costs!$A$12:$AE$13,MATCH($A2,Calculation_costs!$A$12:$A$13,0),MATCH(AB$1,Calculation_costs!$1:$1,0))</f>
        <v>121420506.09316239</v>
      </c>
      <c r="AC2">
        <f>INDEX(Calculation_costs!$A$12:$AE$13,MATCH($A2,Calculation_costs!$A$12:$A$13,0),MATCH(AC$1,Calculation_costs!$1:$1,0))</f>
        <v>4770943.264957265</v>
      </c>
      <c r="AD2">
        <f>INDEX(Calculation_costs!$A$12:$AE$13,MATCH($A2,Calculation_costs!$A$12:$A$13,0),MATCH(AD$1,Calculation_costs!$1:$1,0))</f>
        <v>918287304.92264962</v>
      </c>
      <c r="AE2" t="s">
        <v>76</v>
      </c>
      <c r="AF2" t="s">
        <v>76</v>
      </c>
      <c r="AG2" t="s">
        <v>76</v>
      </c>
      <c r="AH2" t="s">
        <v>76</v>
      </c>
      <c r="AI2" t="s">
        <v>76</v>
      </c>
      <c r="AJ2" t="s">
        <v>76</v>
      </c>
      <c r="AK2" t="s">
        <v>76</v>
      </c>
      <c r="AL2" t="s">
        <v>76</v>
      </c>
      <c r="AM2" t="s">
        <v>76</v>
      </c>
      <c r="AN2" t="s">
        <v>76</v>
      </c>
      <c r="AO2" t="s">
        <v>76</v>
      </c>
      <c r="AP2" t="s">
        <v>76</v>
      </c>
      <c r="AQ2" t="s">
        <v>76</v>
      </c>
      <c r="AR2" t="s">
        <v>76</v>
      </c>
      <c r="AS2" t="s">
        <v>76</v>
      </c>
      <c r="AT2" t="s">
        <v>76</v>
      </c>
      <c r="AU2" t="s">
        <v>76</v>
      </c>
      <c r="AV2" t="s">
        <v>76</v>
      </c>
      <c r="AW2" t="s">
        <v>76</v>
      </c>
      <c r="AX2" t="s">
        <v>76</v>
      </c>
      <c r="AY2" t="s">
        <v>76</v>
      </c>
      <c r="AZ2" t="s">
        <v>76</v>
      </c>
      <c r="BA2" t="s">
        <v>76</v>
      </c>
      <c r="BB2" t="s">
        <v>76</v>
      </c>
      <c r="BC2" t="s">
        <v>76</v>
      </c>
      <c r="BD2" t="s">
        <v>76</v>
      </c>
      <c r="BE2" t="s">
        <v>76</v>
      </c>
      <c r="BF2" t="s">
        <v>76</v>
      </c>
      <c r="BG2" t="s">
        <v>76</v>
      </c>
    </row>
    <row r="3" spans="1:59" x14ac:dyDescent="0.2">
      <c r="A3" t="s">
        <v>2</v>
      </c>
      <c r="B3">
        <f>INDEX(Calculation_costs!$A$12:$AE$13,MATCH($A3,Calculation_costs!$A$12:$A$13,0),MATCH(B$1,Calculation_costs!$1:$1,0))</f>
        <v>0</v>
      </c>
      <c r="C3">
        <f>INDEX(Calculation_costs!$A$12:$AE$13,MATCH($A3,Calculation_costs!$A$12:$A$13,0),MATCH(C$1,Calculation_costs!$1:$1,0))</f>
        <v>10766713.988440925</v>
      </c>
      <c r="D3">
        <f>INDEX(Calculation_costs!$A$12:$AE$13,MATCH($A3,Calculation_costs!$A$12:$A$13,0),MATCH(D$1,Calculation_costs!$1:$1,0))</f>
        <v>47655116.947897039</v>
      </c>
      <c r="E3">
        <f>INDEX(Calculation_costs!$A$12:$AE$13,MATCH($A3,Calculation_costs!$A$12:$A$13,0),MATCH(E$1,Calculation_costs!$1:$1,0))</f>
        <v>0</v>
      </c>
      <c r="F3">
        <f>INDEX(Calculation_costs!$A$12:$AE$13,MATCH($A3,Calculation_costs!$A$12:$A$13,0),MATCH(F$1,Calculation_costs!$1:$1,0))</f>
        <v>0</v>
      </c>
      <c r="G3">
        <f>INDEX(Calculation_costs!$A$12:$AE$13,MATCH($A3,Calculation_costs!$A$12:$A$13,0),MATCH(G$1,Calculation_costs!$1:$1,0))</f>
        <v>0</v>
      </c>
      <c r="H3">
        <f>INDEX(Calculation_costs!$A$12:$AE$13,MATCH($A3,Calculation_costs!$A$12:$A$13,0),MATCH(H$1,Calculation_costs!$1:$1,0))</f>
        <v>0</v>
      </c>
      <c r="I3">
        <f>INDEX(Calculation_costs!$A$12:$AE$13,MATCH($A3,Calculation_costs!$A$12:$A$13,0),MATCH(I$1,Calculation_costs!$1:$1,0))</f>
        <v>0</v>
      </c>
      <c r="J3">
        <f>INDEX(Calculation_costs!$A$12:$AE$13,MATCH($A3,Calculation_costs!$A$12:$A$13,0),MATCH(J$1,Calculation_costs!$1:$1,0))</f>
        <v>0</v>
      </c>
      <c r="K3">
        <f>INDEX(Calculation_costs!$A$12:$AE$13,MATCH($A3,Calculation_costs!$A$12:$A$13,0),MATCH(K$1,Calculation_costs!$1:$1,0))</f>
        <v>0</v>
      </c>
      <c r="L3">
        <f>INDEX(Calculation_costs!$A$12:$AE$13,MATCH($A3,Calculation_costs!$A$12:$A$13,0),MATCH(L$1,Calculation_costs!$1:$1,0))</f>
        <v>0</v>
      </c>
      <c r="M3">
        <f>INDEX(Calculation_costs!$A$12:$AE$13,MATCH($A3,Calculation_costs!$A$12:$A$13,0),MATCH(M$1,Calculation_costs!$1:$1,0))</f>
        <v>63118550.368126504</v>
      </c>
      <c r="N3">
        <f>INDEX(Calculation_costs!$A$12:$AE$13,MATCH($A3,Calculation_costs!$A$12:$A$13,0),MATCH(N$1,Calculation_costs!$1:$1,0))</f>
        <v>0</v>
      </c>
      <c r="O3">
        <f>INDEX(Calculation_costs!$A$12:$AE$13,MATCH($A3,Calculation_costs!$A$12:$A$13,0),MATCH(O$1,Calculation_costs!$1:$1,0))</f>
        <v>0</v>
      </c>
      <c r="P3">
        <f>INDEX(Calculation_costs!$A$12:$AE$13,MATCH($A3,Calculation_costs!$A$12:$A$13,0),MATCH(P$1,Calculation_costs!$1:$1,0))</f>
        <v>0</v>
      </c>
      <c r="Q3">
        <f>INDEX(Calculation_costs!$A$12:$AE$13,MATCH($A3,Calculation_costs!$A$12:$A$13,0),MATCH(Q$1,Calculation_costs!$1:$1,0))</f>
        <v>0</v>
      </c>
      <c r="R3">
        <f>INDEX(Calculation_costs!$A$12:$AE$13,MATCH($A3,Calculation_costs!$A$12:$A$13,0),MATCH(R$1,Calculation_costs!$1:$1,0))</f>
        <v>0</v>
      </c>
      <c r="S3">
        <f>INDEX(Calculation_costs!$A$12:$AE$13,MATCH($A3,Calculation_costs!$A$12:$A$13,0),MATCH(S$1,Calculation_costs!$1:$1,0))</f>
        <v>0</v>
      </c>
      <c r="T3">
        <f>INDEX(Calculation_costs!$A$12:$AE$13,MATCH($A3,Calculation_costs!$A$12:$A$13,0),MATCH(T$1,Calculation_costs!$1:$1,0))</f>
        <v>6058175.7331479099</v>
      </c>
      <c r="U3">
        <f>INDEX(Calculation_costs!$A$12:$AE$13,MATCH($A3,Calculation_costs!$A$12:$A$13,0),MATCH(U$1,Calculation_costs!$1:$1,0))</f>
        <v>0</v>
      </c>
      <c r="V3">
        <f>INDEX(Calculation_costs!$A$12:$AE$13,MATCH($A3,Calculation_costs!$A$12:$A$13,0),MATCH(V$1,Calculation_costs!$1:$1,0))</f>
        <v>0</v>
      </c>
      <c r="W3">
        <f>INDEX(Calculation_costs!$A$12:$AE$13,MATCH($A3,Calculation_costs!$A$12:$A$13,0),MATCH(W$1,Calculation_costs!$1:$1,0))</f>
        <v>0</v>
      </c>
      <c r="X3">
        <f>INDEX(Calculation_costs!$A$12:$AE$13,MATCH($A3,Calculation_costs!$A$12:$A$13,0),MATCH(X$1,Calculation_costs!$1:$1,0))</f>
        <v>0</v>
      </c>
      <c r="Y3">
        <f>INDEX(Calculation_costs!$A$12:$AE$13,MATCH($A3,Calculation_costs!$A$12:$A$13,0),MATCH(Y$1,Calculation_costs!$1:$1,0))</f>
        <v>462117.89813980926</v>
      </c>
      <c r="Z3">
        <f>INDEX(Calculation_costs!$A$12:$AE$13,MATCH($A3,Calculation_costs!$A$12:$A$13,0),MATCH(Z$1,Calculation_costs!$1:$1,0))</f>
        <v>0</v>
      </c>
      <c r="AA3">
        <f>INDEX(Calculation_costs!$A$12:$AE$13,MATCH($A3,Calculation_costs!$A$12:$A$13,0),MATCH(AA$1,Calculation_costs!$1:$1,0))</f>
        <v>1285067.5797586476</v>
      </c>
      <c r="AB3">
        <f>INDEX(Calculation_costs!$A$12:$AE$13,MATCH($A3,Calculation_costs!$A$12:$A$13,0),MATCH(AB$1,Calculation_costs!$1:$1,0))</f>
        <v>0</v>
      </c>
      <c r="AC3">
        <f>INDEX(Calculation_costs!$A$12:$AE$13,MATCH($A3,Calculation_costs!$A$12:$A$13,0),MATCH(AC$1,Calculation_costs!$1:$1,0))</f>
        <v>0</v>
      </c>
      <c r="AD3">
        <f>INDEX(Calculation_costs!$A$12:$AE$13,MATCH($A3,Calculation_costs!$A$12:$A$13,0),MATCH(AD$1,Calculation_costs!$1:$1,0))</f>
        <v>9846909.4596777167</v>
      </c>
      <c r="AE3" t="s">
        <v>146</v>
      </c>
      <c r="AF3" t="s">
        <v>146</v>
      </c>
      <c r="AG3" t="s">
        <v>146</v>
      </c>
      <c r="AH3" t="s">
        <v>146</v>
      </c>
      <c r="AI3" t="s">
        <v>146</v>
      </c>
      <c r="AJ3" t="s">
        <v>146</v>
      </c>
      <c r="AK3" t="s">
        <v>146</v>
      </c>
      <c r="AL3" t="s">
        <v>146</v>
      </c>
      <c r="AM3" t="s">
        <v>146</v>
      </c>
      <c r="AN3" t="s">
        <v>146</v>
      </c>
      <c r="AO3" t="s">
        <v>146</v>
      </c>
      <c r="AP3" t="s">
        <v>146</v>
      </c>
      <c r="AQ3" t="s">
        <v>146</v>
      </c>
      <c r="AR3" t="s">
        <v>146</v>
      </c>
      <c r="AS3" t="s">
        <v>146</v>
      </c>
      <c r="AT3" t="s">
        <v>146</v>
      </c>
      <c r="AU3" t="s">
        <v>146</v>
      </c>
      <c r="AV3" t="s">
        <v>146</v>
      </c>
      <c r="AW3" t="s">
        <v>146</v>
      </c>
      <c r="AX3" t="s">
        <v>146</v>
      </c>
      <c r="AY3" t="s">
        <v>146</v>
      </c>
      <c r="AZ3" t="s">
        <v>146</v>
      </c>
      <c r="BA3" t="s">
        <v>146</v>
      </c>
      <c r="BB3" t="s">
        <v>146</v>
      </c>
      <c r="BC3" t="s">
        <v>146</v>
      </c>
      <c r="BD3" t="s">
        <v>146</v>
      </c>
      <c r="BE3" t="s">
        <v>146</v>
      </c>
      <c r="BF3" t="s">
        <v>146</v>
      </c>
      <c r="BG3" t="s">
        <v>146</v>
      </c>
    </row>
    <row r="9" spans="1:59" x14ac:dyDescent="0.2">
      <c r="A9" s="1"/>
    </row>
    <row r="11" spans="1:59" x14ac:dyDescent="0.2">
      <c r="A11" s="3"/>
    </row>
    <row r="12" spans="1:59" x14ac:dyDescent="0.2">
      <c r="A12" s="3"/>
    </row>
    <row r="13" spans="1:59" x14ac:dyDescent="0.2">
      <c r="A13" s="3"/>
    </row>
  </sheetData>
  <conditionalFormatting sqref="B1:AD1">
    <cfRule type="containsBlanks" dxfId="0" priority="1">
      <formula>LEN(TRIM(B1))=0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Input_ETSource_NL</vt:lpstr>
      <vt:lpstr>Input_interconnector_capacity</vt:lpstr>
      <vt:lpstr>Input_offshore</vt:lpstr>
      <vt:lpstr>Calculation_costs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von Meijenfeldt</dc:creator>
  <cp:lastModifiedBy>Charlotte von Meijenfeldt</cp:lastModifiedBy>
  <dcterms:created xsi:type="dcterms:W3CDTF">2021-11-25T15:52:28Z</dcterms:created>
  <dcterms:modified xsi:type="dcterms:W3CDTF">2022-05-11T15:39:46Z</dcterms:modified>
</cp:coreProperties>
</file>