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codeName="ThisWorkbook" autoCompressPictures="0"/>
  <mc:AlternateContent xmlns:mc="http://schemas.openxmlformats.org/markup-compatibility/2006">
    <mc:Choice Requires="x15">
      <x15ac:absPath xmlns:x15ac="http://schemas.microsoft.com/office/spreadsheetml/2010/11/ac" url="/Users/charlottevonm/Code/etdataset/nodes_source_analyses/energy/energy/AAA/"/>
    </mc:Choice>
  </mc:AlternateContent>
  <xr:revisionPtr revIDLastSave="0" documentId="13_ncr:1_{2CB81DA3-8E27-C848-9308-B450E49903A0}" xr6:coauthVersionLast="47" xr6:coauthVersionMax="47" xr10:uidLastSave="{00000000-0000-0000-0000-000000000000}"/>
  <bookViews>
    <workbookView xWindow="9760" yWindow="2360" windowWidth="25600" windowHeight="17520" tabRatio="762" activeTab="1"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L11" i="13" l="1"/>
  <c r="H10" i="13"/>
  <c r="N11" i="13"/>
  <c r="N10" i="13"/>
  <c r="L10" i="13"/>
  <c r="J15" i="13"/>
  <c r="H6" i="13"/>
  <c r="H16" i="13" s="1"/>
  <c r="E22" i="12" s="1"/>
  <c r="H22" i="13"/>
  <c r="H18" i="13" s="1"/>
  <c r="H11" i="13"/>
  <c r="E31" i="12" s="1"/>
  <c r="H9" i="13"/>
  <c r="E29" i="12" s="1"/>
  <c r="E30" i="12"/>
  <c r="R9" i="13"/>
  <c r="P9" i="13"/>
  <c r="H14" i="13" l="1"/>
  <c r="E18" i="12" s="1"/>
  <c r="H19" i="13"/>
  <c r="E23" i="12"/>
  <c r="E14" i="12"/>
</calcChain>
</file>

<file path=xl/sharedStrings.xml><?xml version="1.0" encoding="utf-8"?>
<sst xmlns="http://schemas.openxmlformats.org/spreadsheetml/2006/main" count="211" uniqueCount="147">
  <si>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</si>
  <si>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</si>
  <si>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</si>
  <si>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</si>
  <si>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</si>
  <si>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</si>
  <si>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</si>
  <si>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</si>
  <si>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</si>
  <si>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</si>
  <si>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</si>
  <si>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</si>
  <si>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</si>
  <si>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</si>
  <si>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</si>
  <si>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</si>
  <si>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</si>
  <si>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</si>
  <si>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</si>
  <si>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</si>
  <si>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</si>
  <si>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</si>
  <si>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</si>
  <si>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</si>
  <si>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EU</t>
  </si>
  <si>
    <t>IEA</t>
  </si>
  <si>
    <t>Weighted average cost of capita</t>
  </si>
  <si>
    <t>Installation cost</t>
  </si>
  <si>
    <t>Technical lifetime of the plant</t>
  </si>
  <si>
    <t xml:space="preserve">Construction time of the plant </t>
  </si>
  <si>
    <t xml:space="preserve">Decmmmissioning cost </t>
  </si>
  <si>
    <t>Electricity output capacity</t>
  </si>
  <si>
    <t xml:space="preserve">       Electricity output capacity</t>
  </si>
  <si>
    <t>Type</t>
  </si>
  <si>
    <t>Date published</t>
  </si>
  <si>
    <t>Attribute</t>
  </si>
  <si>
    <t>euro</t>
  </si>
  <si>
    <t>availability</t>
  </si>
  <si>
    <t>free_co2_factor</t>
  </si>
  <si>
    <t>forecasting_error</t>
  </si>
  <si>
    <t>land_use_per_unit</t>
  </si>
  <si>
    <t>takes_part_in_ets</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</si>
  <si>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</si>
  <si>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</si>
  <si>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</si>
  <si>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</si>
  <si>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</si>
  <si>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</si>
  <si>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</si>
  <si>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</si>
  <si>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</si>
  <si>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</si>
  <si>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</si>
  <si>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</si>
  <si>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</si>
  <si>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Energymatters</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</si>
  <si>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</si>
  <si>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</si>
  <si>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</si>
  <si>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</si>
  <si>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</si>
  <si>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</si>
  <si>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FLH</t>
  </si>
  <si>
    <t>GitHub Ticket</t>
  </si>
  <si>
    <t>Maasvlakte</t>
  </si>
  <si>
    <t>Google maps</t>
  </si>
  <si>
    <r>
      <t>Maasvlakte</t>
    </r>
    <r>
      <rPr>
        <sz val="12"/>
        <color theme="1"/>
        <rFont val="Calibri"/>
        <family val="2"/>
        <scheme val="minor"/>
      </rPr>
      <t>,</t>
    </r>
    <r>
      <rPr>
        <sz val="12"/>
        <color theme="1"/>
        <rFont val="Calibri"/>
        <family val="2"/>
        <scheme val="minor"/>
      </rPr>
      <t xml:space="preserve"> Eemshaven</t>
    </r>
  </si>
  <si>
    <t>2012</t>
  </si>
  <si>
    <t>http://www.iea.org/publications/freepublications/publication/projected_costs.pdf</t>
  </si>
  <si>
    <t>2010</t>
  </si>
  <si>
    <t>GitHub</t>
  </si>
  <si>
    <t xml:space="preserve">Maasvlakte </t>
  </si>
  <si>
    <t xml:space="preserve"> Eemshaven</t>
  </si>
  <si>
    <t xml:space="preserve">           Land use</t>
  </si>
  <si>
    <t>Date retrived</t>
  </si>
  <si>
    <t>06.10.2014</t>
  </si>
  <si>
    <t>https://www.google.de/maps/@51.9617895,4.0232499,1210m/data=!3m1!1e3</t>
  </si>
  <si>
    <t>https://www.google.nl/maps/place/9979+Eemshaven/@53.4341869,6.8799872,725m/data=!3m1!1e3!4m2!3m1!1s0x47c9d89588648bd3:0xaa167e96d56b025e?hl=en</t>
  </si>
  <si>
    <t>Eemshaven</t>
  </si>
  <si>
    <t>energy_chp_ultra_supercritical_coal.central_producer.ad</t>
  </si>
  <si>
    <t xml:space="preserve">  Initial investment costs</t>
  </si>
  <si>
    <t xml:space="preserve">         Initial investment costs</t>
  </si>
  <si>
    <t>https://github.com/quintel/etsource/issues/272#issuecomment-18286997</t>
  </si>
  <si>
    <t xml:space="preserve">  Fixed operational and maintenance costs</t>
  </si>
  <si>
    <t xml:space="preserve">  Variable operational and maintenance costs</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</si>
  <si>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</si>
  <si>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</si>
  <si>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</si>
  <si>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</si>
  <si>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</si>
  <si>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</si>
  <si>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</si>
  <si>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</si>
  <si>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</si>
  <si>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</si>
  <si>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</si>
  <si>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</si>
  <si>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</si>
  <si>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</si>
  <si>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</si>
  <si>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</si>
  <si>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Maria Tsagkaraki</t>
  </si>
  <si>
    <t>Technical</t>
  </si>
  <si>
    <r>
      <t>M</t>
    </r>
    <r>
      <rPr>
        <sz val="12"/>
        <color theme="1"/>
        <rFont val="Calibri"/>
        <family val="2"/>
        <scheme val="minor"/>
      </rPr>
      <t>W</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</si>
  <si>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</si>
  <si>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</si>
  <si>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</si>
  <si>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</si>
  <si>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t>Parameter</t>
  </si>
  <si>
    <t>Costs</t>
  </si>
  <si>
    <t>MW</t>
  </si>
  <si>
    <t xml:space="preserve">  Initial investment costs </t>
  </si>
  <si>
    <r>
      <rPr>
        <sz val="12"/>
        <color theme="1"/>
        <rFont val="Calibri"/>
        <family val="2"/>
        <scheme val="minor"/>
      </rPr>
      <t xml:space="preserve"> </t>
    </r>
    <r>
      <rPr>
        <sz val="12"/>
        <color theme="1"/>
        <rFont val="Calibri"/>
        <family val="2"/>
        <scheme val="minor"/>
      </rPr>
      <t>Initial investment costs</t>
    </r>
  </si>
  <si>
    <t xml:space="preserve"> Fixed operational and maintenance costs </t>
  </si>
  <si>
    <t>Fixed operational and maintenance costs</t>
  </si>
  <si>
    <t xml:space="preserve"> Variable operational and maintenance costs</t>
  </si>
  <si>
    <t>Full load hours</t>
  </si>
  <si>
    <r>
      <t>Maasvlakte and  Eemshaven power coal plants are used for the calculation of land use. Dimensions are taken from</t>
    </r>
    <r>
      <rPr>
        <sz val="12"/>
        <color theme="1"/>
        <rFont val="Calibri"/>
        <family val="2"/>
        <scheme val="minor"/>
      </rPr>
      <t>:</t>
    </r>
    <r>
      <rPr>
        <sz val="12"/>
        <color theme="1"/>
        <rFont val="Calibri"/>
        <family val="2"/>
        <scheme val="minor"/>
      </rPr>
      <t xml:space="preserve"> </t>
    </r>
  </si>
  <si>
    <t>Cost</t>
  </si>
  <si>
    <r>
      <t>Product</t>
    </r>
    <r>
      <rPr>
        <sz val="12"/>
        <color theme="1"/>
        <rFont val="Calibri"/>
        <family val="2"/>
        <scheme val="minor"/>
      </rPr>
      <t>r</t>
    </r>
    <r>
      <rPr>
        <sz val="12"/>
        <color theme="1"/>
        <rFont val="Calibri"/>
        <family val="2"/>
        <scheme val="minor"/>
      </rPr>
      <t>ion Electicity yearly</t>
    </r>
  </si>
  <si>
    <t>Comments</t>
  </si>
  <si>
    <t>The calculations for fixed and variable operating and maintenance costs are described in detail in:</t>
  </si>
  <si>
    <r>
      <t xml:space="preserve">The calculations for </t>
    </r>
    <r>
      <rPr>
        <sz val="12"/>
        <color theme="1"/>
        <rFont val="Calibri"/>
        <family val="2"/>
        <scheme val="minor"/>
      </rPr>
      <t>initial investment</t>
    </r>
    <r>
      <rPr>
        <sz val="12"/>
        <color theme="1"/>
        <rFont val="Calibri"/>
        <family val="2"/>
        <scheme val="minor"/>
      </rPr>
      <t xml:space="preserve"> costs are described in detail in:</t>
    </r>
  </si>
  <si>
    <r>
      <rPr>
        <sz val="12"/>
        <color theme="1"/>
        <rFont val="Calibri"/>
        <family val="2"/>
        <scheme val="minor"/>
      </rPr>
      <t>Data from Energymatters report is used</t>
    </r>
    <r>
      <rPr>
        <sz val="12"/>
        <color theme="1"/>
        <rFont val="Calibri"/>
        <family val="2"/>
        <scheme val="minor"/>
      </rPr>
      <t xml:space="preserve"> for the </t>
    </r>
    <r>
      <rPr>
        <sz val="12"/>
        <color theme="1"/>
        <rFont val="Calibri"/>
        <family val="2"/>
        <scheme val="minor"/>
      </rPr>
      <t>initial investment costs</t>
    </r>
    <r>
      <rPr>
        <sz val="12"/>
        <color theme="1"/>
        <rFont val="Calibri"/>
        <family val="2"/>
        <scheme val="minor"/>
      </rPr>
      <t xml:space="preserve"> of ''energy_power_ultra_supercritical_coal'' plant</t>
    </r>
  </si>
  <si>
    <t>Subject year</t>
  </si>
  <si>
    <t>2013</t>
  </si>
  <si>
    <t>Notes</t>
  </si>
  <si>
    <t>p.1</t>
  </si>
  <si>
    <t>euro/KW</t>
  </si>
  <si>
    <t>Harvard</t>
  </si>
  <si>
    <t>p.32</t>
  </si>
  <si>
    <t>yr</t>
  </si>
  <si>
    <t>Lifetime</t>
  </si>
  <si>
    <t>p.43</t>
  </si>
  <si>
    <t>p.44</t>
  </si>
  <si>
    <r>
      <t xml:space="preserve">IEA, </t>
    </r>
    <r>
      <rPr>
        <sz val="12"/>
        <color theme="1"/>
        <rFont val="Calibri"/>
        <family val="2"/>
        <scheme val="minor"/>
      </rPr>
      <t>Harvard</t>
    </r>
  </si>
  <si>
    <t>GER</t>
  </si>
  <si>
    <t>http://www.hks.harvard.edu/hepg/Papers/2010/Michael_Hogan_May2010.pdf</t>
  </si>
  <si>
    <r>
      <rPr>
        <sz val="12"/>
        <color theme="1"/>
        <rFont val="Calibri"/>
        <family val="2"/>
        <scheme val="minor"/>
      </rPr>
      <t xml:space="preserve">        </t>
    </r>
    <r>
      <rPr>
        <sz val="12"/>
        <color theme="1"/>
        <rFont val="Calibri"/>
        <family val="2"/>
        <scheme val="minor"/>
      </rPr>
      <t>Technical lifetime</t>
    </r>
  </si>
  <si>
    <r>
      <rPr>
        <sz val="12"/>
        <color theme="1"/>
        <rFont val="Calibri"/>
        <family val="2"/>
        <scheme val="minor"/>
      </rPr>
      <t xml:space="preserve">         </t>
    </r>
    <r>
      <rPr>
        <sz val="12"/>
        <color theme="1"/>
        <rFont val="Calibri"/>
        <family val="2"/>
        <scheme val="minor"/>
      </rPr>
      <t>Construction time</t>
    </r>
  </si>
  <si>
    <r>
      <t>The  ''energy_chp_ultra_supercritical_coal''</t>
    </r>
    <r>
      <rPr>
        <sz val="12"/>
        <color theme="1"/>
        <rFont val="Calibri"/>
        <family val="2"/>
        <scheme val="minor"/>
      </rPr>
      <t xml:space="preserve"> plant  has slightly higher initiai investment and O&amp;M costs</t>
    </r>
  </si>
  <si>
    <t>ETM Library URL</t>
  </si>
  <si>
    <t>http://refman.et-model.com/publications/1442</t>
  </si>
  <si>
    <t>http://refman.et-model.com/publications/1682</t>
  </si>
  <si>
    <t>http://refman.et-model.com/publications/1937</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</si>
  <si>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</si>
  <si>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See https://github.com/quintel/documentation/blob/master/general/cost_calculations.md#weighted-average-cost-of-capital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</si>
</sst>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25">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Arial"/>
      <family val="2"/>
    </font>
    <font>
      <u/>
      <sz val="12"/>
      <color theme="10"/>
      <name val="Lettertype hoofdtekst"/>
      <family val="2"/>
    </font>
    <font>
      <u/>
      <sz val="12"/>
      <color theme="11"/>
      <name val="Lettertype hoofdtekst"/>
      <family val="2"/>
    </font>
    <font>
      <b/>
      <sz val="14"/>
      <color theme="1"/>
      <name val="Lettertype hoofdtekst"/>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u/>
      <sz val="12"/>
      <color theme="10"/>
      <name val="Calibri"/>
      <family val="2"/>
      <scheme val="minor"/>
    </font>
    <font>
      <sz val="12"/>
      <name val="Calibri"/>
      <family val="2"/>
      <scheme val="minor"/>
    </font>
    <font>
      <b/>
      <sz val="12"/>
      <name val="Calibri"/>
      <family val="2"/>
      <scheme val="minor"/>
    </font>
    <font>
      <sz val="12"/>
      <color rgb="FF000000"/>
      <name val="Calibri"/>
      <family val="2"/>
    </font>
    <font>
      <i/>
      <sz val="12"/>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38">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alignment vertical="top"/>
      <protection locked="0"/>
    </xf>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176">
    <xf numFmtId="0" fontId="0" fillId="0" borderId="0" xfId="0"/>
    <xf numFmtId="0" fontId="0" fillId="2" borderId="0" xfId="0" applyFill="1" applyBorder="1"/>
    <xf numFmtId="0" fontId="0" fillId="2" borderId="0" xfId="0" applyFill="1"/>
    <xf numFmtId="0" fontId="14" fillId="2" borderId="0" xfId="0" applyFont="1" applyFill="1"/>
    <xf numFmtId="0" fontId="0" fillId="2" borderId="12" xfId="0" applyFill="1" applyBorder="1"/>
    <xf numFmtId="0" fontId="16" fillId="3" borderId="7" xfId="0" applyFont="1" applyFill="1" applyBorder="1"/>
    <xf numFmtId="0" fontId="17" fillId="3" borderId="17" xfId="0" applyFont="1" applyFill="1" applyBorder="1"/>
    <xf numFmtId="0" fontId="16" fillId="3" borderId="13" xfId="0" applyFont="1" applyFill="1" applyBorder="1"/>
    <xf numFmtId="0" fontId="18" fillId="3" borderId="7" xfId="0" applyFont="1" applyFill="1" applyBorder="1" applyAlignment="1">
      <alignment vertical="center"/>
    </xf>
    <xf numFmtId="49" fontId="16" fillId="2" borderId="8" xfId="0" applyNumberFormat="1" applyFont="1" applyFill="1" applyBorder="1" applyAlignment="1">
      <alignment horizontal="left"/>
    </xf>
    <xf numFmtId="0" fontId="18" fillId="3" borderId="1" xfId="0" applyFont="1" applyFill="1" applyBorder="1" applyAlignment="1">
      <alignment vertical="center"/>
    </xf>
    <xf numFmtId="0" fontId="16" fillId="3" borderId="14" xfId="0" applyFont="1" applyFill="1" applyBorder="1"/>
    <xf numFmtId="0" fontId="16" fillId="3" borderId="0" xfId="0" applyFont="1" applyFill="1" applyBorder="1"/>
    <xf numFmtId="0" fontId="10" fillId="2" borderId="0" xfId="0" applyFont="1" applyFill="1"/>
    <xf numFmtId="0" fontId="10" fillId="2" borderId="0" xfId="0" applyFont="1" applyFill="1" applyBorder="1"/>
    <xf numFmtId="0" fontId="15" fillId="2" borderId="0" xfId="0" applyNumberFormat="1" applyFont="1" applyFill="1" applyBorder="1" applyAlignment="1" applyProtection="1">
      <alignment vertical="center"/>
    </xf>
    <xf numFmtId="1" fontId="15" fillId="2" borderId="0" xfId="0" applyNumberFormat="1" applyFont="1" applyFill="1" applyBorder="1" applyAlignment="1" applyProtection="1">
      <alignment vertical="center"/>
    </xf>
    <xf numFmtId="1" fontId="15" fillId="2" borderId="0" xfId="0" applyNumberFormat="1" applyFont="1" applyFill="1" applyBorder="1" applyAlignment="1" applyProtection="1">
      <alignment horizontal="right" vertical="center"/>
    </xf>
    <xf numFmtId="2" fontId="15" fillId="2" borderId="0" xfId="0" applyNumberFormat="1" applyFont="1" applyFill="1" applyBorder="1" applyAlignment="1" applyProtection="1">
      <alignment horizontal="right" vertical="center"/>
    </xf>
    <xf numFmtId="0" fontId="15" fillId="0" borderId="0" xfId="0" applyNumberFormat="1" applyFont="1" applyFill="1" applyBorder="1" applyAlignment="1" applyProtection="1">
      <alignment horizontal="left" vertical="center"/>
    </xf>
    <xf numFmtId="0" fontId="14" fillId="2" borderId="5" xfId="0" applyFont="1" applyFill="1" applyBorder="1"/>
    <xf numFmtId="0" fontId="15" fillId="2" borderId="0" xfId="0" applyFont="1" applyFill="1" applyBorder="1"/>
    <xf numFmtId="0" fontId="15" fillId="2" borderId="9" xfId="0" applyFont="1" applyFill="1" applyBorder="1"/>
    <xf numFmtId="0" fontId="0" fillId="2" borderId="15" xfId="0" applyFill="1" applyBorder="1"/>
    <xf numFmtId="0" fontId="15" fillId="2" borderId="4" xfId="0" applyFont="1" applyFill="1" applyBorder="1"/>
    <xf numFmtId="0" fontId="9" fillId="2" borderId="3" xfId="0" applyFont="1" applyFill="1" applyBorder="1"/>
    <xf numFmtId="0" fontId="9" fillId="0" borderId="0" xfId="0" applyFont="1" applyFill="1" applyBorder="1"/>
    <xf numFmtId="0" fontId="9" fillId="2" borderId="0" xfId="0" applyFont="1" applyFill="1" applyBorder="1"/>
    <xf numFmtId="0" fontId="9" fillId="2" borderId="18" xfId="0" applyFont="1" applyFill="1" applyBorder="1"/>
    <xf numFmtId="0" fontId="9" fillId="2" borderId="6" xfId="0" applyFont="1" applyFill="1" applyBorder="1"/>
    <xf numFmtId="0" fontId="16" fillId="0" borderId="0" xfId="0" applyFont="1" applyFill="1" applyBorder="1"/>
    <xf numFmtId="0" fontId="9" fillId="2" borderId="10" xfId="0" applyFont="1" applyFill="1" applyBorder="1"/>
    <xf numFmtId="0" fontId="9" fillId="2" borderId="11" xfId="0" applyFont="1" applyFill="1" applyBorder="1"/>
    <xf numFmtId="0" fontId="9" fillId="2" borderId="0" xfId="0" applyFont="1" applyFill="1"/>
    <xf numFmtId="0" fontId="15" fillId="2" borderId="6" xfId="0" applyFont="1" applyFill="1" applyBorder="1"/>
    <xf numFmtId="0" fontId="15" fillId="2" borderId="0" xfId="0" applyFont="1" applyFill="1"/>
    <xf numFmtId="0" fontId="16" fillId="3" borderId="17" xfId="0" applyFont="1" applyFill="1" applyBorder="1"/>
    <xf numFmtId="0" fontId="16" fillId="3" borderId="2" xfId="0" applyFont="1" applyFill="1" applyBorder="1"/>
    <xf numFmtId="0" fontId="9" fillId="2" borderId="2" xfId="0" applyFont="1" applyFill="1" applyBorder="1"/>
    <xf numFmtId="0" fontId="19" fillId="3" borderId="0" xfId="0" applyFont="1" applyFill="1" applyBorder="1"/>
    <xf numFmtId="0" fontId="9" fillId="2" borderId="7" xfId="0" applyFont="1" applyFill="1" applyBorder="1"/>
    <xf numFmtId="0" fontId="17" fillId="3" borderId="0" xfId="0" applyFont="1" applyFill="1" applyBorder="1"/>
    <xf numFmtId="0" fontId="15" fillId="2" borderId="0" xfId="0" applyNumberFormat="1" applyFont="1" applyFill="1" applyBorder="1" applyAlignment="1" applyProtection="1">
      <alignment horizontal="left" vertical="center"/>
    </xf>
    <xf numFmtId="0" fontId="8" fillId="0" borderId="0" xfId="0" applyFont="1" applyFill="1" applyBorder="1"/>
    <xf numFmtId="164" fontId="9" fillId="2" borderId="18" xfId="0" applyNumberFormat="1" applyFont="1" applyFill="1" applyBorder="1"/>
    <xf numFmtId="0" fontId="20" fillId="0" borderId="0" xfId="177" applyFont="1" applyFill="1" applyBorder="1" applyAlignment="1" applyProtection="1"/>
    <xf numFmtId="0" fontId="7" fillId="0" borderId="0" xfId="0" applyFont="1" applyFill="1" applyBorder="1"/>
    <xf numFmtId="0" fontId="7" fillId="2" borderId="18" xfId="0" applyFont="1" applyFill="1" applyBorder="1"/>
    <xf numFmtId="2" fontId="9" fillId="2" borderId="18" xfId="0" applyNumberFormat="1" applyFont="1" applyFill="1" applyBorder="1"/>
    <xf numFmtId="0" fontId="6" fillId="2" borderId="0" xfId="0" applyFont="1" applyFill="1"/>
    <xf numFmtId="0" fontId="6" fillId="2" borderId="3" xfId="0" applyFont="1" applyFill="1" applyBorder="1"/>
    <xf numFmtId="0" fontId="6" fillId="2" borderId="4" xfId="0" applyFont="1" applyFill="1" applyBorder="1"/>
    <xf numFmtId="0" fontId="6" fillId="2" borderId="6" xfId="0" applyFont="1" applyFill="1" applyBorder="1"/>
    <xf numFmtId="0" fontId="6" fillId="2" borderId="0" xfId="0" applyFont="1" applyFill="1" applyBorder="1"/>
    <xf numFmtId="0" fontId="21" fillId="2" borderId="0" xfId="0" applyFont="1" applyFill="1"/>
    <xf numFmtId="49" fontId="21" fillId="2" borderId="0" xfId="0" applyNumberFormat="1" applyFont="1" applyFill="1"/>
    <xf numFmtId="0" fontId="21" fillId="2" borderId="3" xfId="0" applyFont="1" applyFill="1" applyBorder="1"/>
    <xf numFmtId="0" fontId="21" fillId="2" borderId="4" xfId="0" applyFont="1" applyFill="1" applyBorder="1"/>
    <xf numFmtId="49" fontId="21" fillId="2" borderId="4" xfId="0" applyNumberFormat="1" applyFont="1" applyFill="1" applyBorder="1"/>
    <xf numFmtId="0" fontId="21" fillId="2" borderId="6" xfId="0" applyFont="1" applyFill="1" applyBorder="1"/>
    <xf numFmtId="0" fontId="22" fillId="2" borderId="0" xfId="0" applyFont="1" applyFill="1" applyBorder="1"/>
    <xf numFmtId="49" fontId="22" fillId="2" borderId="0" xfId="0" applyNumberFormat="1" applyFont="1" applyFill="1" applyBorder="1"/>
    <xf numFmtId="0" fontId="21" fillId="2" borderId="0" xfId="0" applyFont="1" applyFill="1" applyBorder="1"/>
    <xf numFmtId="49" fontId="21" fillId="2" borderId="0" xfId="0" applyNumberFormat="1" applyFont="1" applyFill="1" applyBorder="1"/>
    <xf numFmtId="0" fontId="21" fillId="2" borderId="16" xfId="0" applyFont="1" applyFill="1" applyBorder="1"/>
    <xf numFmtId="0" fontId="22" fillId="2" borderId="9" xfId="0" applyFont="1" applyFill="1" applyBorder="1"/>
    <xf numFmtId="49" fontId="22" fillId="2" borderId="9" xfId="0" applyNumberFormat="1" applyFont="1" applyFill="1" applyBorder="1"/>
    <xf numFmtId="0" fontId="21" fillId="2" borderId="0" xfId="0" applyFont="1" applyFill="1" applyBorder="1" applyAlignment="1">
      <alignment vertical="top"/>
    </xf>
    <xf numFmtId="164" fontId="21" fillId="0" borderId="0" xfId="0" applyNumberFormat="1" applyFont="1" applyAlignment="1">
      <alignment horizontal="left" vertical="center" indent="2"/>
    </xf>
    <xf numFmtId="0" fontId="21" fillId="0" borderId="0" xfId="0" applyFont="1" applyAlignment="1">
      <alignment horizontal="left" vertical="center" indent="2"/>
    </xf>
    <xf numFmtId="0" fontId="21" fillId="0" borderId="0" xfId="0" applyFont="1" applyFill="1" applyBorder="1" applyAlignment="1">
      <alignment vertical="top"/>
    </xf>
    <xf numFmtId="0" fontId="21" fillId="2" borderId="0" xfId="0" applyFont="1" applyFill="1" applyBorder="1" applyAlignment="1">
      <alignment vertical="top" wrapText="1"/>
    </xf>
    <xf numFmtId="0" fontId="21" fillId="2" borderId="0" xfId="0" applyNumberFormat="1" applyFont="1" applyFill="1" applyBorder="1" applyAlignment="1">
      <alignment vertical="top" wrapText="1"/>
    </xf>
    <xf numFmtId="49" fontId="21" fillId="2" borderId="0" xfId="0" applyNumberFormat="1" applyFont="1" applyFill="1" applyBorder="1" applyAlignment="1">
      <alignment vertical="top" wrapText="1"/>
    </xf>
    <xf numFmtId="0" fontId="21" fillId="2" borderId="0" xfId="177" applyFont="1" applyFill="1" applyBorder="1" applyAlignment="1" applyProtection="1">
      <alignment vertical="top"/>
    </xf>
    <xf numFmtId="49" fontId="21" fillId="2" borderId="0" xfId="0" applyNumberFormat="1" applyFont="1" applyFill="1" applyBorder="1" applyAlignment="1">
      <alignment vertical="top"/>
    </xf>
    <xf numFmtId="2" fontId="6" fillId="2" borderId="0" xfId="0" applyNumberFormat="1" applyFont="1" applyFill="1"/>
    <xf numFmtId="2" fontId="6" fillId="2" borderId="4" xfId="0" applyNumberFormat="1" applyFont="1" applyFill="1" applyBorder="1"/>
    <xf numFmtId="0" fontId="6" fillId="2" borderId="0" xfId="0" applyNumberFormat="1" applyFont="1" applyFill="1" applyBorder="1" applyAlignment="1" applyProtection="1">
      <alignment horizontal="left" vertical="center"/>
    </xf>
    <xf numFmtId="1" fontId="6" fillId="2" borderId="0" xfId="0" applyNumberFormat="1" applyFont="1" applyFill="1" applyBorder="1" applyAlignment="1" applyProtection="1">
      <alignment vertical="center"/>
    </xf>
    <xf numFmtId="0" fontId="6" fillId="0" borderId="0" xfId="0" applyFont="1" applyFill="1" applyBorder="1"/>
    <xf numFmtId="0" fontId="6" fillId="0" borderId="0" xfId="0" applyNumberFormat="1" applyFont="1" applyFill="1" applyBorder="1" applyAlignment="1" applyProtection="1">
      <alignment horizontal="left" vertical="center"/>
    </xf>
    <xf numFmtId="166" fontId="6" fillId="0" borderId="0" xfId="0" applyNumberFormat="1" applyFont="1" applyFill="1" applyBorder="1" applyAlignment="1" applyProtection="1">
      <alignment vertical="center"/>
    </xf>
    <xf numFmtId="2" fontId="6" fillId="2" borderId="18" xfId="0" applyNumberFormat="1" applyFont="1" applyFill="1" applyBorder="1" applyAlignment="1" applyProtection="1">
      <alignment vertical="center"/>
    </xf>
    <xf numFmtId="166" fontId="6" fillId="2" borderId="0" xfId="0" applyNumberFormat="1" applyFont="1" applyFill="1" applyBorder="1" applyAlignment="1" applyProtection="1">
      <alignment vertical="center"/>
    </xf>
    <xf numFmtId="1" fontId="6" fillId="2" borderId="18" xfId="0" applyNumberFormat="1" applyFont="1" applyFill="1" applyBorder="1" applyAlignment="1" applyProtection="1">
      <alignment vertical="center"/>
    </xf>
    <xf numFmtId="2" fontId="6" fillId="2" borderId="0" xfId="0" applyNumberFormat="1" applyFont="1" applyFill="1" applyBorder="1" applyAlignment="1" applyProtection="1">
      <alignment vertical="center"/>
    </xf>
    <xf numFmtId="10" fontId="6" fillId="0" borderId="0" xfId="0" applyNumberFormat="1" applyFont="1" applyFill="1" applyBorder="1" applyAlignment="1" applyProtection="1">
      <alignment horizontal="left" vertical="center" indent="2"/>
    </xf>
    <xf numFmtId="165" fontId="6" fillId="2" borderId="0" xfId="0" applyNumberFormat="1" applyFont="1" applyFill="1" applyBorder="1" applyAlignment="1" applyProtection="1">
      <alignment horizontal="right" vertical="center"/>
    </xf>
    <xf numFmtId="2" fontId="6" fillId="2" borderId="0" xfId="0" applyNumberFormat="1" applyFont="1" applyFill="1" applyBorder="1" applyAlignment="1" applyProtection="1">
      <alignment horizontal="right" vertical="center"/>
    </xf>
    <xf numFmtId="164" fontId="6" fillId="2" borderId="18" xfId="0" applyNumberFormat="1" applyFont="1" applyFill="1" applyBorder="1"/>
    <xf numFmtId="10" fontId="6" fillId="2" borderId="0" xfId="0" applyNumberFormat="1" applyFont="1" applyFill="1" applyBorder="1" applyAlignment="1" applyProtection="1">
      <alignment horizontal="left" vertical="center" indent="2"/>
    </xf>
    <xf numFmtId="2" fontId="6" fillId="2" borderId="0" xfId="0" applyNumberFormat="1" applyFont="1" applyFill="1" applyBorder="1"/>
    <xf numFmtId="164" fontId="6" fillId="0" borderId="0" xfId="0" applyNumberFormat="1" applyFont="1" applyFill="1" applyBorder="1" applyAlignment="1" applyProtection="1">
      <alignment horizontal="left" vertical="center" indent="2"/>
    </xf>
    <xf numFmtId="164" fontId="6" fillId="2" borderId="18"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indent="2"/>
    </xf>
    <xf numFmtId="1" fontId="6" fillId="2" borderId="21" xfId="0" applyNumberFormat="1" applyFont="1" applyFill="1" applyBorder="1" applyAlignment="1" applyProtection="1">
      <alignment horizontal="right" vertical="center"/>
    </xf>
    <xf numFmtId="2" fontId="6" fillId="2" borderId="18"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left" vertical="center" indent="2"/>
    </xf>
    <xf numFmtId="1" fontId="6" fillId="2" borderId="0" xfId="0" applyNumberFormat="1" applyFont="1" applyFill="1" applyBorder="1" applyAlignment="1" applyProtection="1">
      <alignment horizontal="right" vertical="center"/>
    </xf>
    <xf numFmtId="2" fontId="6" fillId="2" borderId="20"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left" vertical="center" indent="3"/>
    </xf>
    <xf numFmtId="3" fontId="6" fillId="0" borderId="11" xfId="0" applyNumberFormat="1" applyFont="1" applyFill="1" applyBorder="1" applyAlignment="1" applyProtection="1">
      <alignment horizontal="left" vertical="center" indent="3"/>
    </xf>
    <xf numFmtId="0" fontId="6" fillId="2" borderId="18" xfId="0" applyFont="1" applyFill="1" applyBorder="1"/>
    <xf numFmtId="2" fontId="6" fillId="2" borderId="21" xfId="0" applyNumberFormat="1" applyFont="1" applyFill="1" applyBorder="1" applyAlignment="1" applyProtection="1">
      <alignment horizontal="right" vertical="center"/>
    </xf>
    <xf numFmtId="2" fontId="6" fillId="2" borderId="11" xfId="0" applyNumberFormat="1" applyFont="1" applyFill="1" applyBorder="1" applyAlignment="1" applyProtection="1">
      <alignment horizontal="right" vertical="center"/>
    </xf>
    <xf numFmtId="0" fontId="15" fillId="2" borderId="17" xfId="0" applyFont="1" applyFill="1" applyBorder="1"/>
    <xf numFmtId="0" fontId="5" fillId="2" borderId="2" xfId="0" applyFont="1" applyFill="1" applyBorder="1"/>
    <xf numFmtId="0" fontId="15" fillId="2" borderId="7" xfId="0" applyFont="1" applyFill="1" applyBorder="1"/>
    <xf numFmtId="0" fontId="5" fillId="2" borderId="0" xfId="0" applyFont="1" applyFill="1" applyBorder="1"/>
    <xf numFmtId="0" fontId="24" fillId="2" borderId="0" xfId="0" applyFont="1" applyFill="1" applyBorder="1"/>
    <xf numFmtId="0" fontId="5" fillId="2" borderId="18" xfId="0" applyFont="1" applyFill="1" applyBorder="1"/>
    <xf numFmtId="0" fontId="5" fillId="4" borderId="0" xfId="0" applyFont="1" applyFill="1" applyBorder="1"/>
    <xf numFmtId="0" fontId="5" fillId="5" borderId="0" xfId="0" applyFont="1" applyFill="1" applyBorder="1"/>
    <xf numFmtId="0" fontId="5" fillId="6" borderId="0" xfId="0" applyFont="1" applyFill="1" applyBorder="1"/>
    <xf numFmtId="0" fontId="5" fillId="7" borderId="0" xfId="0" applyFont="1" applyFill="1" applyBorder="1"/>
    <xf numFmtId="0" fontId="5" fillId="2" borderId="7" xfId="0" applyFont="1" applyFill="1" applyBorder="1"/>
    <xf numFmtId="0" fontId="5" fillId="8" borderId="0" xfId="0" applyFont="1" applyFill="1" applyBorder="1"/>
    <xf numFmtId="0" fontId="5" fillId="9" borderId="0" xfId="0" applyFont="1" applyFill="1" applyBorder="1"/>
    <xf numFmtId="0" fontId="5" fillId="10" borderId="0" xfId="0" applyFont="1" applyFill="1" applyBorder="1"/>
    <xf numFmtId="0" fontId="5" fillId="11" borderId="0" xfId="0" applyFont="1" applyFill="1" applyBorder="1"/>
    <xf numFmtId="166" fontId="5" fillId="0" borderId="0" xfId="0" applyNumberFormat="1" applyFont="1" applyFill="1" applyBorder="1" applyAlignment="1" applyProtection="1">
      <alignment vertical="center"/>
    </xf>
    <xf numFmtId="0" fontId="5" fillId="0" borderId="0" xfId="0" applyNumberFormat="1" applyFont="1" applyFill="1" applyBorder="1" applyAlignment="1" applyProtection="1">
      <alignment horizontal="left" vertical="center"/>
    </xf>
    <xf numFmtId="0" fontId="5" fillId="2" borderId="0" xfId="0" applyNumberFormat="1" applyFont="1" applyFill="1" applyBorder="1" applyAlignment="1" applyProtection="1">
      <alignment horizontal="left" vertical="center"/>
    </xf>
    <xf numFmtId="0" fontId="5" fillId="0" borderId="0" xfId="0" applyFont="1" applyFill="1" applyBorder="1"/>
    <xf numFmtId="0" fontId="15" fillId="2" borderId="9" xfId="0" applyNumberFormat="1" applyFont="1" applyFill="1" applyBorder="1" applyAlignment="1" applyProtection="1">
      <alignment vertical="center"/>
    </xf>
    <xf numFmtId="2" fontId="15" fillId="2" borderId="9" xfId="0" applyNumberFormat="1" applyFont="1" applyFill="1" applyBorder="1" applyAlignment="1" applyProtection="1">
      <alignment vertical="center"/>
    </xf>
    <xf numFmtId="2" fontId="15" fillId="2" borderId="0" xfId="0" applyNumberFormat="1" applyFont="1" applyFill="1" applyBorder="1" applyAlignment="1" applyProtection="1">
      <alignment vertical="center"/>
    </xf>
    <xf numFmtId="0" fontId="6" fillId="0" borderId="0" xfId="0" applyFont="1" applyFill="1"/>
    <xf numFmtId="166" fontId="5" fillId="2" borderId="0" xfId="0" applyNumberFormat="1" applyFont="1" applyFill="1" applyBorder="1" applyAlignment="1" applyProtection="1">
      <alignment vertical="center"/>
    </xf>
    <xf numFmtId="164" fontId="9" fillId="2" borderId="21" xfId="0" applyNumberFormat="1" applyFont="1" applyFill="1" applyBorder="1"/>
    <xf numFmtId="164" fontId="9" fillId="2" borderId="0" xfId="0" applyNumberFormat="1" applyFont="1" applyFill="1" applyBorder="1"/>
    <xf numFmtId="10" fontId="5" fillId="0" borderId="0" xfId="0" applyNumberFormat="1" applyFont="1" applyFill="1" applyBorder="1" applyAlignment="1" applyProtection="1">
      <alignment horizontal="left" vertical="center" indent="2"/>
    </xf>
    <xf numFmtId="0" fontId="5" fillId="0" borderId="0" xfId="177" applyFont="1" applyFill="1" applyBorder="1" applyAlignment="1" applyProtection="1"/>
    <xf numFmtId="0" fontId="15" fillId="2" borderId="16" xfId="0" applyFont="1" applyFill="1" applyBorder="1"/>
    <xf numFmtId="0" fontId="17" fillId="2" borderId="9" xfId="0" applyFont="1" applyFill="1" applyBorder="1"/>
    <xf numFmtId="0" fontId="14" fillId="2" borderId="19" xfId="0" applyFont="1" applyFill="1" applyBorder="1"/>
    <xf numFmtId="0" fontId="8" fillId="2" borderId="0" xfId="0" applyFont="1" applyFill="1" applyBorder="1"/>
    <xf numFmtId="0" fontId="16" fillId="2" borderId="0" xfId="0" applyFont="1" applyFill="1" applyBorder="1"/>
    <xf numFmtId="0" fontId="7" fillId="2" borderId="0" xfId="0" applyFont="1" applyFill="1" applyBorder="1"/>
    <xf numFmtId="0" fontId="0" fillId="2" borderId="5" xfId="0" applyFill="1" applyBorder="1"/>
    <xf numFmtId="0" fontId="11" fillId="2" borderId="5" xfId="0" applyFont="1" applyFill="1" applyBorder="1"/>
    <xf numFmtId="10" fontId="4" fillId="0" borderId="0" xfId="0" applyNumberFormat="1" applyFont="1" applyFill="1" applyBorder="1" applyAlignment="1" applyProtection="1">
      <alignment horizontal="left" vertical="center" indent="2"/>
    </xf>
    <xf numFmtId="0" fontId="4" fillId="0" borderId="0" xfId="0" applyFont="1" applyFill="1" applyBorder="1"/>
    <xf numFmtId="0" fontId="21" fillId="2" borderId="0" xfId="0" applyNumberFormat="1" applyFont="1" applyFill="1" applyBorder="1" applyAlignment="1">
      <alignment horizontal="left" vertical="top" wrapText="1"/>
    </xf>
    <xf numFmtId="0" fontId="3" fillId="2" borderId="0" xfId="0" applyFont="1" applyFill="1"/>
    <xf numFmtId="0" fontId="3" fillId="2" borderId="3" xfId="0" applyFont="1" applyFill="1" applyBorder="1"/>
    <xf numFmtId="0" fontId="3" fillId="2" borderId="4" xfId="0" applyFont="1" applyFill="1" applyBorder="1"/>
    <xf numFmtId="0" fontId="3" fillId="2" borderId="6" xfId="0" applyFont="1" applyFill="1" applyBorder="1"/>
    <xf numFmtId="0" fontId="3" fillId="2" borderId="0" xfId="0" applyFont="1" applyFill="1" applyBorder="1"/>
    <xf numFmtId="0" fontId="3" fillId="2" borderId="10" xfId="0" applyFont="1" applyFill="1" applyBorder="1"/>
    <xf numFmtId="0" fontId="3" fillId="2" borderId="11" xfId="0" applyFont="1" applyFill="1" applyBorder="1"/>
    <xf numFmtId="0" fontId="3" fillId="2" borderId="18" xfId="0" applyFont="1" applyFill="1" applyBorder="1"/>
    <xf numFmtId="0" fontId="23" fillId="12" borderId="0" xfId="0" applyFont="1" applyFill="1"/>
    <xf numFmtId="0" fontId="23" fillId="2" borderId="0" xfId="0" applyFont="1" applyFill="1" applyAlignment="1">
      <alignment horizontal="left" vertical="center" indent="2"/>
    </xf>
    <xf numFmtId="0" fontId="3" fillId="2" borderId="0" xfId="0" applyFont="1" applyFill="1" applyBorder="1" applyAlignment="1">
      <alignment vertical="top"/>
    </xf>
    <xf numFmtId="0" fontId="3" fillId="2" borderId="0" xfId="0" applyFont="1" applyFill="1" applyBorder="1" applyAlignment="1">
      <alignment vertical="top" wrapText="1"/>
    </xf>
    <xf numFmtId="49" fontId="3" fillId="2" borderId="0" xfId="0" applyNumberFormat="1" applyFont="1" applyFill="1" applyBorder="1" applyAlignment="1">
      <alignment vertical="top" wrapText="1"/>
    </xf>
    <xf numFmtId="0" fontId="3" fillId="2" borderId="0" xfId="0" applyNumberFormat="1" applyFont="1" applyFill="1" applyBorder="1" applyAlignment="1">
      <alignment vertical="top" wrapText="1"/>
    </xf>
    <xf numFmtId="0" fontId="3" fillId="0" borderId="0" xfId="0" applyFont="1" applyFill="1" applyBorder="1" applyAlignment="1">
      <alignment vertical="top"/>
    </xf>
    <xf numFmtId="49" fontId="3" fillId="2" borderId="0" xfId="0" applyNumberFormat="1" applyFont="1" applyFill="1" applyBorder="1"/>
    <xf numFmtId="0" fontId="3" fillId="2" borderId="0" xfId="0" applyNumberFormat="1" applyFont="1" applyFill="1" applyBorder="1"/>
    <xf numFmtId="0" fontId="3" fillId="2" borderId="0" xfId="177" applyFont="1" applyFill="1" applyBorder="1" applyAlignment="1" applyProtection="1">
      <alignment vertical="top"/>
    </xf>
    <xf numFmtId="0" fontId="21" fillId="2" borderId="0" xfId="0" applyFont="1" applyFill="1" applyAlignment="1">
      <alignment horizontal="left" vertical="center" indent="2"/>
    </xf>
    <xf numFmtId="0" fontId="3" fillId="0" borderId="0" xfId="0" quotePrefix="1" applyFont="1" applyFill="1" applyBorder="1"/>
    <xf numFmtId="49" fontId="2" fillId="2" borderId="0" xfId="0" applyNumberFormat="1" applyFont="1" applyFill="1" applyBorder="1" applyAlignment="1">
      <alignment vertical="top" wrapText="1"/>
    </xf>
    <xf numFmtId="0" fontId="23" fillId="12" borderId="18" xfId="0" applyFont="1" applyFill="1" applyBorder="1"/>
    <xf numFmtId="0" fontId="23" fillId="12" borderId="17" xfId="0" applyFont="1" applyFill="1" applyBorder="1" applyAlignment="1">
      <alignment horizontal="left" vertical="top" wrapText="1"/>
    </xf>
    <xf numFmtId="0" fontId="23" fillId="12" borderId="2" xfId="0" applyFont="1" applyFill="1" applyBorder="1" applyAlignment="1">
      <alignment horizontal="left" vertical="top" wrapText="1"/>
    </xf>
    <xf numFmtId="0" fontId="23" fillId="12" borderId="13" xfId="0" applyFont="1" applyFill="1" applyBorder="1" applyAlignment="1">
      <alignment horizontal="left" vertical="top" wrapText="1"/>
    </xf>
    <xf numFmtId="0" fontId="23" fillId="12" borderId="7" xfId="0" applyFont="1" applyFill="1" applyBorder="1" applyAlignment="1">
      <alignment horizontal="left" vertical="top" wrapText="1"/>
    </xf>
    <xf numFmtId="0" fontId="23" fillId="12" borderId="0" xfId="0" applyFont="1" applyFill="1" applyBorder="1" applyAlignment="1">
      <alignment horizontal="left" vertical="top" wrapText="1"/>
    </xf>
    <xf numFmtId="0" fontId="23" fillId="12" borderId="8" xfId="0" applyFont="1" applyFill="1" applyBorder="1" applyAlignment="1">
      <alignment horizontal="left" vertical="top" wrapText="1"/>
    </xf>
    <xf numFmtId="0" fontId="23" fillId="12" borderId="1" xfId="0" applyFont="1" applyFill="1" applyBorder="1" applyAlignment="1">
      <alignment horizontal="left" vertical="top" wrapText="1"/>
    </xf>
    <xf numFmtId="0" fontId="23" fillId="12" borderId="9" xfId="0" applyFont="1" applyFill="1" applyBorder="1" applyAlignment="1">
      <alignment horizontal="left" vertical="top" wrapText="1"/>
    </xf>
    <xf numFmtId="0" fontId="23" fillId="12" borderId="14" xfId="0" applyFont="1" applyFill="1" applyBorder="1" applyAlignment="1">
      <alignment horizontal="left" vertical="top" wrapText="1"/>
    </xf>
  </cellXfs>
  <cellStyles count="2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635000</xdr:colOff>
      <xdr:row>5</xdr:row>
      <xdr:rowOff>134118</xdr:rowOff>
    </xdr:from>
    <xdr:to>
      <xdr:col>13</xdr:col>
      <xdr:colOff>330200</xdr:colOff>
      <xdr:row>24</xdr:row>
      <xdr:rowOff>114300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a:srcRect t="-1" b="2570"/>
        <a:stretch/>
      </xdr:blipFill>
      <xdr:spPr>
        <a:xfrm>
          <a:off x="4165600" y="1099318"/>
          <a:ext cx="9410700" cy="3371082"/>
        </a:xfrm>
        <a:prstGeom prst="rect">
          <a:avLst/>
        </a:prstGeom>
      </xdr:spPr>
    </xdr:pic>
    <xdr:clientData/>
  </xdr:twoCellAnchor>
  <xdr:twoCellAnchor editAs="oneCell">
    <xdr:from>
      <xdr:col>4</xdr:col>
      <xdr:colOff>1022722</xdr:colOff>
      <xdr:row>27</xdr:row>
      <xdr:rowOff>50800</xdr:rowOff>
    </xdr:from>
    <xdr:to>
      <xdr:col>14</xdr:col>
      <xdr:colOff>546100</xdr:colOff>
      <xdr:row>45</xdr:row>
      <xdr:rowOff>177008</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a:stretch>
          <a:fillRect/>
        </a:stretch>
      </xdr:blipFill>
      <xdr:spPr>
        <a:xfrm>
          <a:off x="4553322" y="5207000"/>
          <a:ext cx="10318378" cy="3555208"/>
        </a:xfrm>
        <a:prstGeom prst="rect">
          <a:avLst/>
        </a:prstGeom>
      </xdr:spPr>
    </xdr:pic>
    <xdr:clientData/>
  </xdr:twoCellAnchor>
  <xdr:twoCellAnchor editAs="oneCell">
    <xdr:from>
      <xdr:col>5</xdr:col>
      <xdr:colOff>88900</xdr:colOff>
      <xdr:row>47</xdr:row>
      <xdr:rowOff>38100</xdr:rowOff>
    </xdr:from>
    <xdr:to>
      <xdr:col>12</xdr:col>
      <xdr:colOff>88900</xdr:colOff>
      <xdr:row>61</xdr:row>
      <xdr:rowOff>114300</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3"/>
        <a:stretch>
          <a:fillRect/>
        </a:stretch>
      </xdr:blipFill>
      <xdr:spPr>
        <a:xfrm>
          <a:off x="4699000" y="9004300"/>
          <a:ext cx="7556500" cy="2743200"/>
        </a:xfrm>
        <a:prstGeom prst="rect">
          <a:avLst/>
        </a:prstGeom>
      </xdr:spPr>
    </xdr:pic>
    <xdr:clientData/>
  </xdr:twoCellAnchor>
  <xdr:twoCellAnchor editAs="oneCell">
    <xdr:from>
      <xdr:col>5</xdr:col>
      <xdr:colOff>76200</xdr:colOff>
      <xdr:row>61</xdr:row>
      <xdr:rowOff>12700</xdr:rowOff>
    </xdr:from>
    <xdr:to>
      <xdr:col>12</xdr:col>
      <xdr:colOff>304800</xdr:colOff>
      <xdr:row>72</xdr:row>
      <xdr:rowOff>25400</xdr:rowOff>
    </xdr:to>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4"/>
        <a:stretch>
          <a:fillRect/>
        </a:stretch>
      </xdr:blipFill>
      <xdr:spPr>
        <a:xfrm>
          <a:off x="4686300" y="11645900"/>
          <a:ext cx="7785100" cy="21082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github.com/quintel/etsource/issues/272" TargetMode="External"/><Relationship Id="rId2" Type="http://schemas.openxmlformats.org/officeDocument/2006/relationships/hyperlink" Target="https://www.google.de/maps/@51.9617895,4.0232499,1210m/data=!3m1!1e3" TargetMode="External"/><Relationship Id="rId1" Type="http://schemas.openxmlformats.org/officeDocument/2006/relationships/hyperlink" Target="https://www.google.nl/maps/place/9979+Eemshaven/@53.4341869,6.8799872,725m/data=!3m1!1e3!4m2!3m1!1s0x47c9d89588648bd3:0xaa167e96d56b025e?hl=en" TargetMode="External"/><Relationship Id="rId4" Type="http://schemas.openxmlformats.org/officeDocument/2006/relationships/hyperlink" Target="https://github.com/quintel/etsource/issues/27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quintel/etsource/issues/27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
  <sheetViews>
    <sheetView workbookViewId="0"/>
  </sheetViews>
  <sheetFormatPr baseColWidth="10" defaultColWidth="10.7109375" defaultRowHeight="16"/>
  <cols>
    <col min="1" max="1" width="4.85546875" style="40" customWidth="1"/>
    <col min="2" max="2" width="9.28515625" style="27" customWidth="1"/>
    <col min="3" max="3" width="38.42578125" style="27" customWidth="1"/>
    <col min="4" max="16384" width="10.7109375" style="27"/>
  </cols>
  <sheetData>
    <row r="1" spans="1:3" s="38" customFormat="1">
      <c r="A1" s="36"/>
      <c r="B1" s="37"/>
      <c r="C1" s="37"/>
    </row>
    <row r="2" spans="1:3" ht="21">
      <c r="A2" s="5"/>
      <c r="B2" s="39" t="s">
        <v>18</v>
      </c>
      <c r="C2" s="39"/>
    </row>
    <row r="3" spans="1:3">
      <c r="A3" s="5"/>
      <c r="B3" s="12"/>
      <c r="C3" s="12"/>
    </row>
    <row r="4" spans="1:3">
      <c r="A4" s="5"/>
      <c r="B4" s="6" t="s">
        <v>19</v>
      </c>
      <c r="C4" s="7" t="s">
        <v>79</v>
      </c>
    </row>
    <row r="5" spans="1:3">
      <c r="A5" s="5"/>
      <c r="B5" s="8" t="s">
        <v>100</v>
      </c>
      <c r="C5" s="9" t="s">
        <v>101</v>
      </c>
    </row>
    <row r="6" spans="1:3">
      <c r="A6" s="5"/>
      <c r="B6" s="10" t="s">
        <v>21</v>
      </c>
      <c r="C6" s="11" t="s">
        <v>22</v>
      </c>
    </row>
    <row r="7" spans="1:3">
      <c r="A7" s="5"/>
      <c r="B7" s="12"/>
      <c r="C7" s="12"/>
    </row>
    <row r="8" spans="1:3">
      <c r="A8" s="5"/>
      <c r="B8" s="12"/>
      <c r="C8" s="12"/>
    </row>
    <row r="9" spans="1:3">
      <c r="A9" s="5"/>
      <c r="B9" s="106" t="s">
        <v>85</v>
      </c>
      <c r="C9" s="107"/>
    </row>
    <row r="10" spans="1:3">
      <c r="A10" s="5"/>
      <c r="B10" s="108"/>
      <c r="C10" s="109"/>
    </row>
    <row r="11" spans="1:3">
      <c r="A11" s="5"/>
      <c r="B11" s="108" t="s">
        <v>86</v>
      </c>
      <c r="C11" s="110" t="s">
        <v>87</v>
      </c>
    </row>
    <row r="12" spans="1:3" ht="17" thickBot="1">
      <c r="A12" s="5"/>
      <c r="B12" s="108"/>
      <c r="C12" s="21" t="s">
        <v>88</v>
      </c>
    </row>
    <row r="13" spans="1:3" ht="17" thickBot="1">
      <c r="A13" s="5"/>
      <c r="B13" s="108"/>
      <c r="C13" s="111" t="s">
        <v>89</v>
      </c>
    </row>
    <row r="14" spans="1:3">
      <c r="A14" s="5"/>
      <c r="B14" s="108"/>
      <c r="C14" s="109" t="s">
        <v>90</v>
      </c>
    </row>
    <row r="15" spans="1:3">
      <c r="A15" s="5"/>
      <c r="B15" s="108"/>
      <c r="C15" s="109"/>
    </row>
    <row r="16" spans="1:3">
      <c r="A16" s="5"/>
      <c r="B16" s="108" t="s">
        <v>91</v>
      </c>
      <c r="C16" s="112" t="s">
        <v>92</v>
      </c>
    </row>
    <row r="17" spans="1:3">
      <c r="A17" s="5"/>
      <c r="B17" s="108"/>
      <c r="C17" s="113" t="s">
        <v>93</v>
      </c>
    </row>
    <row r="18" spans="1:3">
      <c r="A18" s="5"/>
      <c r="B18" s="108"/>
      <c r="C18" s="114" t="s">
        <v>94</v>
      </c>
    </row>
    <row r="19" spans="1:3">
      <c r="A19" s="5"/>
      <c r="B19" s="108"/>
      <c r="C19" s="115" t="s">
        <v>95</v>
      </c>
    </row>
    <row r="20" spans="1:3">
      <c r="A20" s="5"/>
      <c r="B20" s="116"/>
      <c r="C20" s="117" t="s">
        <v>96</v>
      </c>
    </row>
    <row r="21" spans="1:3">
      <c r="A21" s="5"/>
      <c r="B21" s="116"/>
      <c r="C21" s="118" t="s">
        <v>97</v>
      </c>
    </row>
    <row r="22" spans="1:3">
      <c r="A22" s="5"/>
      <c r="B22" s="116"/>
      <c r="C22" s="119" t="s">
        <v>98</v>
      </c>
    </row>
    <row r="23" spans="1:3">
      <c r="B23" s="116"/>
      <c r="C23" s="120" t="s">
        <v>99</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56"/>
  <sheetViews>
    <sheetView tabSelected="1" workbookViewId="0">
      <selection activeCell="C30" sqref="C30"/>
    </sheetView>
  </sheetViews>
  <sheetFormatPr baseColWidth="10" defaultColWidth="10.7109375" defaultRowHeight="16"/>
  <cols>
    <col min="1" max="1" width="3.28515625" style="2" customWidth="1"/>
    <col min="2" max="2" width="3.7109375" style="2" customWidth="1"/>
    <col min="3" max="3" width="44.42578125" style="2" customWidth="1"/>
    <col min="4" max="4" width="14.42578125" style="2" customWidth="1"/>
    <col min="5" max="5" width="17.42578125" style="2" customWidth="1"/>
    <col min="6" max="6" width="4.42578125" style="2" customWidth="1"/>
    <col min="7" max="7" width="45" style="2" customWidth="1"/>
    <col min="8" max="8" width="5.140625" style="2" customWidth="1"/>
    <col min="9" max="9" width="49.42578125" style="2" customWidth="1"/>
    <col min="10" max="10" width="5.42578125" style="2" customWidth="1"/>
    <col min="11" max="16384" width="10.7109375" style="2"/>
  </cols>
  <sheetData>
    <row r="1" spans="2:11">
      <c r="B1" s="13"/>
      <c r="C1" s="13"/>
      <c r="D1" s="14"/>
      <c r="E1" s="14"/>
      <c r="F1" s="14"/>
      <c r="G1" s="14"/>
      <c r="H1" s="13"/>
      <c r="I1" s="13"/>
    </row>
    <row r="2" spans="2:11">
      <c r="B2" s="167" t="s">
        <v>145</v>
      </c>
      <c r="C2" s="168"/>
      <c r="D2" s="168"/>
      <c r="E2" s="169"/>
      <c r="F2" s="14"/>
      <c r="G2" s="14"/>
      <c r="H2" s="13"/>
      <c r="I2" s="13"/>
    </row>
    <row r="3" spans="2:11">
      <c r="B3" s="170"/>
      <c r="C3" s="171"/>
      <c r="D3" s="171"/>
      <c r="E3" s="172"/>
      <c r="F3" s="14"/>
      <c r="G3" s="14"/>
      <c r="H3" s="13"/>
      <c r="I3" s="13"/>
    </row>
    <row r="4" spans="2:11">
      <c r="B4" s="170"/>
      <c r="C4" s="171"/>
      <c r="D4" s="171"/>
      <c r="E4" s="172"/>
      <c r="F4" s="14"/>
      <c r="G4" s="14"/>
      <c r="H4" s="13"/>
      <c r="I4" s="13"/>
    </row>
    <row r="5" spans="2:11">
      <c r="B5" s="173"/>
      <c r="C5" s="174"/>
      <c r="D5" s="174"/>
      <c r="E5" s="175"/>
      <c r="F5" s="14"/>
      <c r="G5" s="14"/>
      <c r="H5" s="13"/>
      <c r="I5" s="13"/>
    </row>
    <row r="6" spans="2:11" ht="17" thickBot="1">
      <c r="B6" s="13"/>
      <c r="C6" s="13"/>
      <c r="D6" s="14"/>
      <c r="E6" s="13"/>
      <c r="F6" s="13"/>
      <c r="G6" s="13"/>
      <c r="H6" s="13"/>
      <c r="I6" s="13"/>
    </row>
    <row r="7" spans="2:11">
      <c r="B7" s="25"/>
      <c r="C7" s="24"/>
      <c r="D7" s="24"/>
      <c r="E7" s="24"/>
      <c r="F7" s="24"/>
      <c r="G7" s="24"/>
      <c r="H7" s="24"/>
      <c r="I7" s="24"/>
      <c r="J7" s="23"/>
    </row>
    <row r="8" spans="2:11" s="3" customFormat="1" ht="18">
      <c r="B8" s="134"/>
      <c r="C8" s="22" t="s">
        <v>35</v>
      </c>
      <c r="D8" s="135" t="s">
        <v>15</v>
      </c>
      <c r="E8" s="22" t="s">
        <v>7</v>
      </c>
      <c r="F8" s="22"/>
      <c r="G8" s="22" t="s">
        <v>14</v>
      </c>
      <c r="H8" s="22"/>
      <c r="I8" s="22" t="s">
        <v>0</v>
      </c>
      <c r="J8" s="136"/>
    </row>
    <row r="9" spans="2:11" s="3" customFormat="1" ht="18">
      <c r="B9" s="34"/>
      <c r="C9" s="21"/>
      <c r="D9" s="41"/>
      <c r="E9" s="21"/>
      <c r="F9" s="21"/>
      <c r="G9" s="21"/>
      <c r="H9" s="21"/>
      <c r="I9" s="21"/>
      <c r="J9" s="20"/>
    </row>
    <row r="10" spans="2:11" s="3" customFormat="1" ht="19" thickBot="1">
      <c r="B10" s="34"/>
      <c r="C10" s="21" t="s">
        <v>102</v>
      </c>
      <c r="D10" s="41"/>
      <c r="E10" s="21"/>
      <c r="F10" s="21"/>
      <c r="G10" s="21"/>
      <c r="H10" s="21"/>
      <c r="I10" s="21"/>
      <c r="J10" s="20"/>
    </row>
    <row r="11" spans="2:11" ht="17" thickBot="1">
      <c r="B11" s="29"/>
      <c r="C11" s="43" t="s">
        <v>37</v>
      </c>
      <c r="D11" s="30" t="s">
        <v>5</v>
      </c>
      <c r="E11" s="48">
        <v>0.9</v>
      </c>
      <c r="F11" s="26"/>
      <c r="G11" s="26"/>
      <c r="H11" s="26"/>
      <c r="I11" s="28" t="s">
        <v>56</v>
      </c>
      <c r="J11" s="140"/>
      <c r="K11" s="1"/>
    </row>
    <row r="12" spans="2:11" ht="17" thickBot="1">
      <c r="B12" s="29"/>
      <c r="C12" s="43" t="s">
        <v>39</v>
      </c>
      <c r="D12" s="30" t="s">
        <v>5</v>
      </c>
      <c r="E12" s="44">
        <v>0</v>
      </c>
      <c r="F12" s="26"/>
      <c r="G12" s="26"/>
      <c r="H12" s="26"/>
      <c r="I12" s="28" t="s">
        <v>56</v>
      </c>
      <c r="J12" s="140"/>
      <c r="K12" s="1"/>
    </row>
    <row r="13" spans="2:11" ht="17" thickBot="1">
      <c r="B13" s="29"/>
      <c r="C13" s="43" t="s">
        <v>11</v>
      </c>
      <c r="D13" s="30" t="s">
        <v>5</v>
      </c>
      <c r="E13" s="44">
        <v>1</v>
      </c>
      <c r="F13" s="26"/>
      <c r="G13" s="26"/>
      <c r="H13" s="26"/>
      <c r="I13" s="28" t="s">
        <v>56</v>
      </c>
      <c r="J13" s="140"/>
      <c r="K13" s="1"/>
    </row>
    <row r="14" spans="2:11" ht="17" thickBot="1">
      <c r="B14" s="29"/>
      <c r="C14" s="43" t="s">
        <v>42</v>
      </c>
      <c r="D14" s="30" t="s">
        <v>110</v>
      </c>
      <c r="E14" s="48">
        <f>'Research data'!H6</f>
        <v>695.65</v>
      </c>
      <c r="F14" s="26"/>
      <c r="G14" s="46" t="s">
        <v>31</v>
      </c>
      <c r="H14" s="26"/>
      <c r="I14" s="28" t="s">
        <v>56</v>
      </c>
      <c r="J14" s="140"/>
    </row>
    <row r="15" spans="2:11" ht="17" thickBot="1">
      <c r="B15" s="29"/>
      <c r="C15" s="43" t="s">
        <v>43</v>
      </c>
      <c r="D15" s="30" t="s">
        <v>110</v>
      </c>
      <c r="E15" s="48">
        <v>260.86956521739103</v>
      </c>
      <c r="F15" s="26"/>
      <c r="G15" s="46" t="s">
        <v>57</v>
      </c>
      <c r="H15" s="26"/>
      <c r="I15" s="28" t="s">
        <v>56</v>
      </c>
      <c r="J15" s="140"/>
    </row>
    <row r="16" spans="2:11">
      <c r="B16" s="29"/>
      <c r="C16" s="137"/>
      <c r="D16" s="138"/>
      <c r="E16" s="131"/>
      <c r="F16" s="27"/>
      <c r="G16" s="139"/>
      <c r="H16" s="27"/>
      <c r="I16" s="27"/>
      <c r="J16" s="140"/>
    </row>
    <row r="17" spans="2:10" ht="17" thickBot="1">
      <c r="B17" s="29"/>
      <c r="C17" s="21" t="s">
        <v>118</v>
      </c>
      <c r="D17" s="138"/>
      <c r="E17" s="131"/>
      <c r="F17" s="27"/>
      <c r="G17" s="139"/>
      <c r="H17" s="27"/>
      <c r="I17" s="27"/>
      <c r="J17" s="140"/>
    </row>
    <row r="18" spans="2:10" ht="17" thickBot="1">
      <c r="B18" s="29"/>
      <c r="C18" s="43" t="s">
        <v>44</v>
      </c>
      <c r="D18" s="30" t="s">
        <v>36</v>
      </c>
      <c r="E18" s="44">
        <f>'Research data'!H14</f>
        <v>1182605000</v>
      </c>
      <c r="F18" s="26"/>
      <c r="G18" s="46" t="s">
        <v>9</v>
      </c>
      <c r="H18" s="26"/>
      <c r="I18" s="47" t="s">
        <v>82</v>
      </c>
      <c r="J18" s="141"/>
    </row>
    <row r="19" spans="2:10" ht="17" thickBot="1">
      <c r="B19" s="29"/>
      <c r="C19" s="43" t="s">
        <v>45</v>
      </c>
      <c r="D19" s="30" t="s">
        <v>36</v>
      </c>
      <c r="E19" s="44">
        <v>0</v>
      </c>
      <c r="F19" s="26"/>
      <c r="G19" s="46" t="s">
        <v>58</v>
      </c>
      <c r="H19" s="26"/>
      <c r="I19" s="28" t="s">
        <v>56</v>
      </c>
      <c r="J19" s="141"/>
    </row>
    <row r="20" spans="2:10" ht="17" thickBot="1">
      <c r="B20" s="29"/>
      <c r="C20" s="43" t="s">
        <v>13</v>
      </c>
      <c r="D20" s="30" t="s">
        <v>36</v>
      </c>
      <c r="E20" s="44">
        <v>0</v>
      </c>
      <c r="F20" s="26"/>
      <c r="G20" s="46" t="s">
        <v>27</v>
      </c>
      <c r="H20" s="26"/>
      <c r="I20" s="28" t="s">
        <v>56</v>
      </c>
      <c r="J20" s="140"/>
    </row>
    <row r="21" spans="2:10" ht="17" thickBot="1">
      <c r="B21" s="29"/>
      <c r="C21" s="43" t="s">
        <v>46</v>
      </c>
      <c r="D21" s="30" t="s">
        <v>36</v>
      </c>
      <c r="E21" s="44">
        <v>0</v>
      </c>
      <c r="F21" s="26"/>
      <c r="G21" s="46" t="s">
        <v>30</v>
      </c>
      <c r="H21" s="26"/>
      <c r="I21" s="28" t="s">
        <v>56</v>
      </c>
      <c r="J21" s="140"/>
    </row>
    <row r="22" spans="2:10" ht="17" thickBot="1">
      <c r="B22" s="29"/>
      <c r="C22" s="43" t="s">
        <v>47</v>
      </c>
      <c r="D22" s="30" t="s">
        <v>54</v>
      </c>
      <c r="E22" s="130">
        <f>'Research data'!H16</f>
        <v>32278160</v>
      </c>
      <c r="F22" s="26"/>
      <c r="G22" s="46" t="s">
        <v>59</v>
      </c>
      <c r="H22" s="26"/>
      <c r="I22" s="28" t="s">
        <v>82</v>
      </c>
      <c r="J22" s="140"/>
    </row>
    <row r="23" spans="2:10" ht="17" thickBot="1">
      <c r="B23" s="29"/>
      <c r="C23" s="43" t="s">
        <v>48</v>
      </c>
      <c r="D23" s="30" t="s">
        <v>53</v>
      </c>
      <c r="E23" s="44">
        <f>'Research data'!H18</f>
        <v>1530.43</v>
      </c>
      <c r="F23" s="26"/>
      <c r="G23" s="46" t="s">
        <v>60</v>
      </c>
      <c r="H23" s="26"/>
      <c r="I23" s="28" t="s">
        <v>82</v>
      </c>
      <c r="J23" s="140"/>
    </row>
    <row r="24" spans="2:10" ht="17" thickBot="1">
      <c r="B24" s="29"/>
      <c r="C24" s="43" t="s">
        <v>49</v>
      </c>
      <c r="D24" s="30" t="s">
        <v>53</v>
      </c>
      <c r="E24" s="44">
        <v>0</v>
      </c>
      <c r="F24" s="26"/>
      <c r="G24" s="46" t="s">
        <v>61</v>
      </c>
      <c r="H24" s="26"/>
      <c r="I24" s="28" t="s">
        <v>56</v>
      </c>
      <c r="J24" s="140"/>
    </row>
    <row r="25" spans="2:10" ht="17" thickBot="1">
      <c r="B25" s="29"/>
      <c r="C25" s="43" t="s">
        <v>52</v>
      </c>
      <c r="D25" s="30" t="s">
        <v>3</v>
      </c>
      <c r="E25" s="44">
        <v>0.04</v>
      </c>
      <c r="F25" s="26"/>
      <c r="G25" s="46" t="s">
        <v>26</v>
      </c>
      <c r="H25" s="26"/>
      <c r="I25" s="166" t="s">
        <v>146</v>
      </c>
      <c r="J25" s="140"/>
    </row>
    <row r="26" spans="2:10" ht="17" thickBot="1">
      <c r="B26" s="29"/>
      <c r="C26" s="43" t="s">
        <v>41</v>
      </c>
      <c r="D26" s="30" t="s">
        <v>12</v>
      </c>
      <c r="E26" s="44">
        <v>1</v>
      </c>
      <c r="F26" s="26"/>
      <c r="G26" s="26"/>
      <c r="H26" s="26"/>
      <c r="I26" s="28" t="s">
        <v>56</v>
      </c>
      <c r="J26" s="140"/>
    </row>
    <row r="27" spans="2:10">
      <c r="B27" s="29"/>
      <c r="C27" s="137"/>
      <c r="D27" s="138"/>
      <c r="E27" s="131"/>
      <c r="F27" s="27"/>
      <c r="G27" s="27"/>
      <c r="H27" s="27"/>
      <c r="I27" s="27"/>
      <c r="J27" s="140"/>
    </row>
    <row r="28" spans="2:10" ht="17" thickBot="1">
      <c r="B28" s="29"/>
      <c r="C28" s="21" t="s">
        <v>8</v>
      </c>
      <c r="D28" s="138"/>
      <c r="E28" s="131"/>
      <c r="F28" s="27"/>
      <c r="G28" s="139"/>
      <c r="H28" s="27"/>
      <c r="I28" s="27"/>
      <c r="J28" s="140"/>
    </row>
    <row r="29" spans="2:10" ht="17" thickBot="1">
      <c r="B29" s="29"/>
      <c r="C29" s="43" t="s">
        <v>40</v>
      </c>
      <c r="D29" s="30" t="s">
        <v>4</v>
      </c>
      <c r="E29" s="44">
        <f>'Research data'!H9</f>
        <v>0.3</v>
      </c>
      <c r="F29" s="26"/>
      <c r="G29" s="26" t="s">
        <v>16</v>
      </c>
      <c r="H29" s="26"/>
      <c r="I29" s="47" t="s">
        <v>66</v>
      </c>
      <c r="J29" s="140"/>
    </row>
    <row r="30" spans="2:10" ht="17" thickBot="1">
      <c r="B30" s="29"/>
      <c r="C30" s="43" t="s">
        <v>50</v>
      </c>
      <c r="D30" s="30" t="s">
        <v>2</v>
      </c>
      <c r="E30" s="44">
        <f>'Research data'!H10</f>
        <v>4</v>
      </c>
      <c r="F30" s="26"/>
      <c r="G30" s="46" t="s">
        <v>29</v>
      </c>
      <c r="H30" s="26"/>
      <c r="I30" s="152" t="s">
        <v>135</v>
      </c>
      <c r="J30" s="140"/>
    </row>
    <row r="31" spans="2:10" ht="17" thickBot="1">
      <c r="B31" s="29"/>
      <c r="C31" s="43" t="s">
        <v>51</v>
      </c>
      <c r="D31" s="30" t="s">
        <v>2</v>
      </c>
      <c r="E31" s="44">
        <f>'Research data'!H11</f>
        <v>40</v>
      </c>
      <c r="F31" s="26"/>
      <c r="G31" s="46" t="s">
        <v>28</v>
      </c>
      <c r="H31" s="26"/>
      <c r="I31" s="152" t="s">
        <v>135</v>
      </c>
      <c r="J31" s="140"/>
    </row>
    <row r="32" spans="2:10" ht="17" thickBot="1">
      <c r="B32" s="29"/>
      <c r="C32" s="43" t="s">
        <v>38</v>
      </c>
      <c r="D32" s="30" t="s">
        <v>5</v>
      </c>
      <c r="E32" s="44">
        <v>0</v>
      </c>
      <c r="F32" s="26"/>
      <c r="G32" s="26"/>
      <c r="H32" s="26"/>
      <c r="I32" s="28" t="s">
        <v>56</v>
      </c>
      <c r="J32" s="140"/>
    </row>
    <row r="33" spans="2:10">
      <c r="B33" s="29"/>
      <c r="C33" s="43"/>
      <c r="D33" s="30"/>
      <c r="E33" s="131"/>
      <c r="F33" s="26"/>
      <c r="G33" s="26"/>
      <c r="H33" s="26"/>
      <c r="I33" s="27"/>
      <c r="J33" s="140"/>
    </row>
    <row r="34" spans="2:10" ht="20" customHeight="1" thickBot="1">
      <c r="B34" s="31"/>
      <c r="C34" s="32"/>
      <c r="D34" s="32"/>
      <c r="E34" s="32"/>
      <c r="F34" s="32"/>
      <c r="G34" s="32"/>
      <c r="H34" s="32"/>
      <c r="I34" s="32"/>
      <c r="J34" s="4"/>
    </row>
    <row r="35" spans="2:10">
      <c r="B35" s="33"/>
      <c r="C35" s="33"/>
      <c r="D35" s="33"/>
      <c r="E35" s="33"/>
      <c r="F35" s="33"/>
      <c r="G35" s="33"/>
      <c r="H35" s="33"/>
      <c r="I35" s="33"/>
    </row>
    <row r="36" spans="2:10">
      <c r="B36" s="13"/>
      <c r="C36" s="13"/>
      <c r="D36" s="13"/>
      <c r="E36" s="13"/>
      <c r="F36" s="13"/>
      <c r="G36" s="13"/>
      <c r="H36" s="13"/>
      <c r="I36" s="13"/>
    </row>
    <row r="37" spans="2:10">
      <c r="B37" s="13"/>
      <c r="F37" s="13"/>
      <c r="G37" s="13"/>
      <c r="H37" s="13"/>
      <c r="I37" s="13"/>
    </row>
    <row r="38" spans="2:10">
      <c r="B38" s="13"/>
      <c r="F38" s="13"/>
      <c r="G38" s="13"/>
      <c r="H38" s="13"/>
      <c r="I38" s="13"/>
    </row>
    <row r="39" spans="2:10">
      <c r="B39" s="13"/>
      <c r="F39" s="13"/>
      <c r="G39" s="13"/>
      <c r="H39" s="13"/>
      <c r="I39" s="13"/>
    </row>
    <row r="40" spans="2:10">
      <c r="B40" s="13"/>
      <c r="F40" s="13"/>
      <c r="G40" s="13"/>
      <c r="H40" s="13"/>
      <c r="I40" s="13"/>
    </row>
    <row r="41" spans="2:10">
      <c r="B41" s="13"/>
      <c r="F41" s="13"/>
      <c r="G41" s="13"/>
      <c r="H41" s="13"/>
      <c r="I41" s="13"/>
    </row>
    <row r="42" spans="2:10">
      <c r="B42" s="13"/>
      <c r="F42" s="13"/>
      <c r="G42" s="13"/>
      <c r="H42" s="13"/>
      <c r="I42" s="13"/>
    </row>
    <row r="43" spans="2:10">
      <c r="B43" s="13"/>
      <c r="C43" s="13"/>
      <c r="D43" s="13"/>
      <c r="E43" s="13"/>
      <c r="F43" s="13"/>
      <c r="G43" s="13"/>
      <c r="H43" s="13"/>
      <c r="I43" s="13"/>
    </row>
    <row r="44" spans="2:10">
      <c r="B44" s="13"/>
      <c r="C44" s="13"/>
      <c r="D44" s="13"/>
      <c r="E44" s="13"/>
      <c r="F44" s="13"/>
      <c r="G44" s="13"/>
      <c r="H44" s="13"/>
      <c r="I44" s="13"/>
    </row>
    <row r="45" spans="2:10">
      <c r="B45" s="13"/>
      <c r="C45" s="13"/>
      <c r="D45" s="13"/>
      <c r="E45" s="13"/>
      <c r="F45" s="13"/>
      <c r="G45" s="13"/>
      <c r="H45" s="13"/>
      <c r="I45" s="13"/>
    </row>
    <row r="46" spans="2:10">
      <c r="B46" s="13"/>
      <c r="C46" s="13"/>
      <c r="D46" s="13"/>
      <c r="E46" s="13"/>
      <c r="F46" s="13"/>
      <c r="G46" s="13"/>
      <c r="H46" s="13"/>
      <c r="I46" s="13"/>
    </row>
    <row r="47" spans="2:10">
      <c r="B47" s="13"/>
      <c r="C47" s="13"/>
      <c r="D47" s="13"/>
      <c r="E47" s="13"/>
      <c r="F47" s="13"/>
      <c r="G47" s="13"/>
      <c r="H47" s="13"/>
      <c r="I47" s="13"/>
    </row>
    <row r="48" spans="2:10">
      <c r="B48" s="13"/>
      <c r="C48" s="13"/>
      <c r="D48" s="13"/>
      <c r="E48" s="13"/>
      <c r="F48" s="13"/>
      <c r="G48" s="13"/>
      <c r="H48" s="13"/>
      <c r="I48" s="13"/>
    </row>
    <row r="49" spans="2:9">
      <c r="B49" s="13"/>
      <c r="C49" s="13"/>
      <c r="D49" s="13"/>
      <c r="E49" s="13"/>
      <c r="F49" s="13"/>
      <c r="G49" s="13"/>
      <c r="H49" s="13"/>
      <c r="I49" s="13"/>
    </row>
    <row r="50" spans="2:9">
      <c r="B50" s="13"/>
      <c r="C50" s="13"/>
      <c r="D50" s="13"/>
      <c r="E50" s="13"/>
      <c r="F50" s="13"/>
      <c r="G50" s="13"/>
      <c r="H50" s="13"/>
      <c r="I50" s="13"/>
    </row>
    <row r="51" spans="2:9">
      <c r="B51" s="13"/>
      <c r="C51" s="13"/>
      <c r="D51" s="13"/>
      <c r="E51" s="13"/>
      <c r="F51" s="13"/>
      <c r="G51" s="13"/>
      <c r="H51" s="13"/>
      <c r="I51" s="13"/>
    </row>
    <row r="52" spans="2:9">
      <c r="B52" s="13"/>
      <c r="C52" s="13"/>
      <c r="D52" s="13"/>
      <c r="E52" s="13"/>
      <c r="F52" s="13"/>
      <c r="G52" s="13"/>
      <c r="H52" s="13"/>
      <c r="I52" s="13"/>
    </row>
    <row r="53" spans="2:9">
      <c r="B53" s="13"/>
      <c r="C53" s="13"/>
      <c r="D53" s="13"/>
      <c r="E53" s="13"/>
      <c r="F53" s="13"/>
      <c r="G53" s="13"/>
      <c r="H53" s="13"/>
      <c r="I53" s="13"/>
    </row>
    <row r="54" spans="2:9">
      <c r="B54" s="13"/>
      <c r="C54" s="13"/>
      <c r="D54" s="13"/>
      <c r="E54" s="13"/>
      <c r="F54" s="13"/>
      <c r="G54" s="13"/>
      <c r="H54" s="13"/>
      <c r="I54" s="13"/>
    </row>
    <row r="55" spans="2:9">
      <c r="B55" s="13"/>
      <c r="C55" s="13"/>
      <c r="D55" s="13"/>
      <c r="E55" s="13"/>
      <c r="F55" s="13"/>
      <c r="G55" s="13"/>
      <c r="H55" s="13"/>
      <c r="I55" s="13"/>
    </row>
    <row r="56" spans="2:9">
      <c r="B56" s="13"/>
      <c r="C56" s="13"/>
      <c r="D56" s="13"/>
      <c r="E56" s="13"/>
      <c r="F56" s="13"/>
      <c r="G56" s="13"/>
      <c r="H56" s="13"/>
      <c r="I56" s="13"/>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T22"/>
  <sheetViews>
    <sheetView workbookViewId="0">
      <selection activeCell="T21" sqref="T21"/>
    </sheetView>
  </sheetViews>
  <sheetFormatPr baseColWidth="10" defaultColWidth="10.7109375" defaultRowHeight="16"/>
  <cols>
    <col min="1" max="1" width="3.42578125" style="49" customWidth="1"/>
    <col min="2" max="2" width="4.28515625" style="49" customWidth="1"/>
    <col min="3" max="3" width="35.85546875" style="49" customWidth="1"/>
    <col min="4" max="4" width="16.42578125" style="49" hidden="1" customWidth="1"/>
    <col min="5" max="5" width="13.85546875" style="49" hidden="1" customWidth="1"/>
    <col min="6" max="6" width="11.140625" style="49" customWidth="1"/>
    <col min="7" max="7" width="2.42578125" style="49" customWidth="1"/>
    <col min="8" max="8" width="12.42578125" style="49" customWidth="1"/>
    <col min="9" max="9" width="2.85546875" style="49" customWidth="1"/>
    <col min="10" max="10" width="11.85546875" style="76" customWidth="1"/>
    <col min="11" max="11" width="2.42578125" style="76" customWidth="1"/>
    <col min="12" max="12" width="9.28515625" style="76" customWidth="1"/>
    <col min="13" max="13" width="2.85546875" style="76" customWidth="1"/>
    <col min="14" max="14" width="8.42578125" style="76" customWidth="1"/>
    <col min="15" max="15" width="2.28515625" style="49" customWidth="1"/>
    <col min="16" max="16" width="10" style="76" customWidth="1"/>
    <col min="17" max="17" width="3.42578125" style="76" customWidth="1"/>
    <col min="18" max="18" width="10" style="76" customWidth="1"/>
    <col min="19" max="19" width="2.85546875" style="49" customWidth="1"/>
    <col min="20" max="20" width="75.42578125" style="49" customWidth="1"/>
    <col min="21" max="16384" width="10.7109375" style="49"/>
  </cols>
  <sheetData>
    <row r="1" spans="2:20" ht="17" thickBot="1"/>
    <row r="2" spans="2:20">
      <c r="B2" s="50"/>
      <c r="C2" s="51"/>
      <c r="D2" s="51"/>
      <c r="E2" s="51"/>
      <c r="F2" s="51"/>
      <c r="G2" s="51"/>
      <c r="H2" s="51"/>
      <c r="I2" s="51"/>
      <c r="J2" s="77"/>
      <c r="K2" s="77"/>
      <c r="L2" s="77"/>
      <c r="M2" s="77"/>
      <c r="N2" s="77"/>
      <c r="O2" s="51"/>
      <c r="P2" s="77"/>
      <c r="Q2" s="77"/>
      <c r="R2" s="77"/>
      <c r="S2" s="51"/>
      <c r="T2" s="51"/>
    </row>
    <row r="3" spans="2:20" s="35" customFormat="1">
      <c r="B3" s="34"/>
      <c r="C3" s="125" t="s">
        <v>108</v>
      </c>
      <c r="D3" s="15"/>
      <c r="E3" s="15"/>
      <c r="F3" s="125" t="s">
        <v>15</v>
      </c>
      <c r="G3" s="125"/>
      <c r="H3" s="125" t="s">
        <v>96</v>
      </c>
      <c r="I3" s="125"/>
      <c r="J3" s="126" t="s">
        <v>55</v>
      </c>
      <c r="K3" s="126"/>
      <c r="L3" s="126" t="s">
        <v>25</v>
      </c>
      <c r="M3" s="126"/>
      <c r="N3" s="126" t="s">
        <v>129</v>
      </c>
      <c r="O3" s="125"/>
      <c r="P3" s="126" t="s">
        <v>64</v>
      </c>
      <c r="Q3" s="126"/>
      <c r="R3" s="126" t="s">
        <v>78</v>
      </c>
      <c r="S3" s="125"/>
      <c r="T3" s="125" t="s">
        <v>120</v>
      </c>
    </row>
    <row r="4" spans="2:20">
      <c r="B4" s="52"/>
      <c r="C4" s="78"/>
      <c r="D4" s="78"/>
      <c r="E4" s="78"/>
      <c r="F4" s="78"/>
      <c r="G4" s="78"/>
      <c r="H4" s="79"/>
      <c r="I4" s="79"/>
      <c r="J4" s="127"/>
      <c r="K4" s="127"/>
      <c r="L4" s="127"/>
      <c r="M4" s="127"/>
      <c r="N4" s="127"/>
      <c r="O4" s="16"/>
      <c r="P4" s="127"/>
      <c r="Q4" s="127"/>
      <c r="R4" s="127"/>
      <c r="S4" s="127"/>
      <c r="T4" s="15"/>
    </row>
    <row r="5" spans="2:20" ht="17" thickBot="1">
      <c r="B5" s="52"/>
      <c r="C5" s="42" t="s">
        <v>102</v>
      </c>
      <c r="D5" s="42"/>
      <c r="E5" s="42"/>
      <c r="F5" s="42"/>
      <c r="G5" s="42"/>
      <c r="H5" s="16"/>
      <c r="I5" s="16"/>
      <c r="J5" s="16"/>
      <c r="K5" s="16"/>
      <c r="L5" s="16"/>
      <c r="M5" s="16"/>
      <c r="N5" s="16"/>
      <c r="O5" s="16"/>
      <c r="P5" s="16"/>
      <c r="Q5" s="16"/>
      <c r="R5" s="16"/>
      <c r="S5" s="16"/>
      <c r="T5" s="80"/>
    </row>
    <row r="6" spans="2:20" ht="17" thickBot="1">
      <c r="B6" s="52"/>
      <c r="C6" s="81" t="s">
        <v>32</v>
      </c>
      <c r="D6" s="81"/>
      <c r="E6" s="81"/>
      <c r="F6" s="121" t="s">
        <v>103</v>
      </c>
      <c r="G6" s="129"/>
      <c r="H6" s="83">
        <f>ROUND(695.652173913043,2)</f>
        <v>695.65</v>
      </c>
      <c r="I6" s="84"/>
      <c r="J6" s="85">
        <v>600</v>
      </c>
      <c r="K6" s="86"/>
      <c r="L6" s="86"/>
      <c r="M6" s="86"/>
      <c r="N6" s="86"/>
      <c r="O6" s="79"/>
      <c r="T6" s="80"/>
    </row>
    <row r="7" spans="2:20">
      <c r="B7" s="52"/>
      <c r="C7" s="91"/>
      <c r="D7" s="91"/>
      <c r="E7" s="91"/>
      <c r="F7" s="53"/>
      <c r="G7" s="53"/>
      <c r="H7" s="89"/>
      <c r="I7" s="89"/>
      <c r="J7" s="89"/>
      <c r="K7" s="89"/>
      <c r="L7" s="89"/>
      <c r="M7" s="89"/>
      <c r="N7" s="89"/>
      <c r="O7" s="89"/>
      <c r="T7" s="128"/>
    </row>
    <row r="8" spans="2:20" ht="17" thickBot="1">
      <c r="B8" s="52"/>
      <c r="C8" s="42" t="s">
        <v>8</v>
      </c>
      <c r="D8" s="42"/>
      <c r="E8" s="42"/>
      <c r="F8" s="42"/>
      <c r="G8" s="42"/>
      <c r="H8" s="17"/>
      <c r="I8" s="17"/>
      <c r="J8" s="18"/>
      <c r="K8" s="18"/>
      <c r="L8" s="18"/>
      <c r="M8" s="18"/>
      <c r="N8" s="18"/>
      <c r="O8" s="17"/>
      <c r="P8" s="92"/>
      <c r="Q8" s="92"/>
      <c r="R8" s="92"/>
      <c r="T8" s="128"/>
    </row>
    <row r="9" spans="2:20" ht="17" thickBot="1">
      <c r="B9" s="52"/>
      <c r="C9" s="87" t="s">
        <v>16</v>
      </c>
      <c r="D9" s="87"/>
      <c r="E9" s="87"/>
      <c r="F9" s="82" t="s">
        <v>4</v>
      </c>
      <c r="G9" s="84"/>
      <c r="H9" s="94">
        <f>ROUND(0.3,1)</f>
        <v>0.3</v>
      </c>
      <c r="I9" s="88"/>
      <c r="J9" s="89"/>
      <c r="K9" s="89"/>
      <c r="L9" s="89"/>
      <c r="M9" s="89"/>
      <c r="N9" s="89"/>
      <c r="O9" s="88"/>
      <c r="P9" s="90">
        <f>568*594/1000000</f>
        <v>0.33739200000000003</v>
      </c>
      <c r="R9" s="90">
        <f>579*489/1000000</f>
        <v>0.28313100000000002</v>
      </c>
      <c r="T9" s="133" t="s">
        <v>117</v>
      </c>
    </row>
    <row r="10" spans="2:20" ht="17" thickBot="1">
      <c r="B10" s="52"/>
      <c r="C10" s="93" t="s">
        <v>1</v>
      </c>
      <c r="D10" s="93"/>
      <c r="E10" s="93"/>
      <c r="F10" s="82" t="s">
        <v>2</v>
      </c>
      <c r="G10" s="84"/>
      <c r="H10" s="94">
        <f>ROUND(4,0)</f>
        <v>4</v>
      </c>
      <c r="I10" s="89"/>
      <c r="J10" s="89"/>
      <c r="K10" s="89"/>
      <c r="L10" s="85">
        <f>Notes!D67</f>
        <v>4</v>
      </c>
      <c r="M10" s="89"/>
      <c r="N10" s="85">
        <f>Notes!D34</f>
        <v>4</v>
      </c>
      <c r="O10" s="89"/>
      <c r="P10" s="79"/>
      <c r="Q10" s="79"/>
      <c r="R10" s="79"/>
      <c r="T10" s="45" t="s">
        <v>65</v>
      </c>
    </row>
    <row r="11" spans="2:20" ht="17" thickBot="1">
      <c r="B11" s="52"/>
      <c r="C11" s="95" t="s">
        <v>6</v>
      </c>
      <c r="D11" s="95"/>
      <c r="E11" s="95"/>
      <c r="F11" s="82" t="s">
        <v>2</v>
      </c>
      <c r="G11" s="84"/>
      <c r="H11" s="96">
        <f>ROUND(40,0)</f>
        <v>40</v>
      </c>
      <c r="I11" s="89"/>
      <c r="J11" s="89"/>
      <c r="K11" s="89"/>
      <c r="L11" s="85">
        <f>Notes!D56</f>
        <v>40</v>
      </c>
      <c r="M11" s="89"/>
      <c r="N11" s="85">
        <f>Notes!D35</f>
        <v>40</v>
      </c>
      <c r="O11" s="89"/>
      <c r="P11" s="79"/>
      <c r="Q11" s="79"/>
      <c r="R11" s="79"/>
      <c r="T11" s="45" t="s">
        <v>65</v>
      </c>
    </row>
    <row r="12" spans="2:20">
      <c r="B12" s="52"/>
      <c r="C12" s="42"/>
      <c r="D12" s="42"/>
      <c r="E12" s="42"/>
      <c r="F12" s="42"/>
      <c r="G12" s="42"/>
      <c r="H12" s="18"/>
      <c r="I12" s="18"/>
      <c r="J12" s="18"/>
      <c r="K12" s="18"/>
      <c r="L12" s="18"/>
      <c r="M12" s="18"/>
      <c r="N12" s="18"/>
      <c r="O12" s="17"/>
      <c r="P12" s="92"/>
      <c r="Q12" s="92"/>
      <c r="R12" s="92"/>
      <c r="T12" s="80"/>
    </row>
    <row r="13" spans="2:20" ht="17" thickBot="1">
      <c r="B13" s="52"/>
      <c r="C13" s="19" t="s">
        <v>109</v>
      </c>
      <c r="D13" s="19"/>
      <c r="E13" s="19"/>
      <c r="F13" s="19"/>
      <c r="G13" s="42"/>
      <c r="H13" s="18"/>
      <c r="I13" s="18"/>
      <c r="J13" s="18"/>
      <c r="K13" s="18"/>
      <c r="L13" s="18"/>
      <c r="M13" s="18"/>
      <c r="N13" s="18"/>
      <c r="O13" s="17"/>
      <c r="P13" s="92"/>
      <c r="Q13" s="92"/>
      <c r="R13" s="92"/>
      <c r="T13" s="80"/>
    </row>
    <row r="14" spans="2:20" ht="17" thickBot="1">
      <c r="B14" s="52"/>
      <c r="C14" s="132" t="s">
        <v>111</v>
      </c>
      <c r="D14" s="19"/>
      <c r="E14" s="19"/>
      <c r="F14" s="122" t="s">
        <v>36</v>
      </c>
      <c r="G14" s="123"/>
      <c r="H14" s="97">
        <f>ROUND(H15*H6*1000,2)</f>
        <v>1182605000</v>
      </c>
      <c r="I14" s="18"/>
      <c r="J14" s="105"/>
      <c r="K14" s="89"/>
      <c r="L14" s="89"/>
      <c r="M14" s="89"/>
      <c r="N14" s="89"/>
      <c r="O14" s="17"/>
      <c r="P14" s="92"/>
      <c r="Q14" s="92"/>
      <c r="R14" s="92"/>
      <c r="T14" s="143" t="s">
        <v>123</v>
      </c>
    </row>
    <row r="15" spans="2:20" ht="17" thickBot="1">
      <c r="B15" s="52"/>
      <c r="C15" s="132" t="s">
        <v>112</v>
      </c>
      <c r="D15" s="98"/>
      <c r="E15" s="98"/>
      <c r="F15" s="121" t="s">
        <v>104</v>
      </c>
      <c r="G15" s="129"/>
      <c r="H15" s="97">
        <v>1700</v>
      </c>
      <c r="I15" s="89"/>
      <c r="J15" s="104">
        <f>Notes!D22</f>
        <v>1400</v>
      </c>
      <c r="K15" s="89"/>
      <c r="L15" s="89"/>
      <c r="M15" s="89"/>
      <c r="N15" s="89"/>
      <c r="O15" s="89"/>
      <c r="P15" s="92"/>
      <c r="Q15" s="92"/>
      <c r="R15" s="92"/>
      <c r="T15" s="164" t="s">
        <v>140</v>
      </c>
    </row>
    <row r="16" spans="2:20" ht="17" thickBot="1">
      <c r="B16" s="52"/>
      <c r="C16" s="132" t="s">
        <v>113</v>
      </c>
      <c r="D16" s="42"/>
      <c r="E16" s="42"/>
      <c r="F16" s="123" t="s">
        <v>54</v>
      </c>
      <c r="G16" s="123"/>
      <c r="H16" s="100">
        <f>ROUND(H17*1000*H6,2)</f>
        <v>32278160</v>
      </c>
      <c r="I16" s="18"/>
      <c r="J16" s="89"/>
      <c r="K16" s="89"/>
      <c r="L16" s="89"/>
      <c r="M16" s="89"/>
      <c r="N16" s="89"/>
      <c r="O16" s="99"/>
      <c r="P16" s="89"/>
      <c r="Q16" s="89"/>
      <c r="R16" s="89"/>
      <c r="T16" s="143" t="s">
        <v>122</v>
      </c>
    </row>
    <row r="17" spans="2:20" ht="17" thickBot="1">
      <c r="B17" s="52"/>
      <c r="C17" s="132" t="s">
        <v>114</v>
      </c>
      <c r="D17" s="42"/>
      <c r="E17" s="42"/>
      <c r="F17" s="123" t="s">
        <v>105</v>
      </c>
      <c r="G17" s="123"/>
      <c r="H17" s="100">
        <v>46.4</v>
      </c>
      <c r="I17" s="18"/>
      <c r="J17" s="89"/>
      <c r="K17" s="89"/>
      <c r="L17" s="89"/>
      <c r="M17" s="89"/>
      <c r="N17" s="89"/>
      <c r="O17" s="99"/>
      <c r="P17" s="89"/>
      <c r="Q17" s="89"/>
      <c r="R17" s="89"/>
      <c r="T17" s="45" t="s">
        <v>63</v>
      </c>
    </row>
    <row r="18" spans="2:20" ht="17" thickBot="1">
      <c r="B18" s="52"/>
      <c r="C18" s="132" t="s">
        <v>115</v>
      </c>
      <c r="D18" s="102"/>
      <c r="E18" s="102"/>
      <c r="F18" s="82" t="s">
        <v>53</v>
      </c>
      <c r="G18" s="84"/>
      <c r="H18" s="97">
        <f>ROUND(H20*H22/H21,2)</f>
        <v>1530.43</v>
      </c>
      <c r="I18" s="89"/>
      <c r="J18" s="89"/>
      <c r="K18" s="89"/>
      <c r="L18" s="89"/>
      <c r="M18" s="89"/>
      <c r="N18" s="89"/>
      <c r="O18" s="89"/>
      <c r="P18" s="89"/>
      <c r="Q18" s="89"/>
      <c r="R18" s="89"/>
      <c r="T18" s="124" t="s">
        <v>121</v>
      </c>
    </row>
    <row r="19" spans="2:20" ht="17" thickBot="1">
      <c r="B19" s="52"/>
      <c r="C19" s="132" t="s">
        <v>60</v>
      </c>
      <c r="D19" s="101"/>
      <c r="E19" s="101"/>
      <c r="F19" s="82" t="s">
        <v>54</v>
      </c>
      <c r="G19" s="84"/>
      <c r="H19" s="97">
        <f>H18*H21</f>
        <v>6886935</v>
      </c>
      <c r="I19" s="89"/>
      <c r="J19" s="89"/>
      <c r="K19" s="89"/>
      <c r="L19" s="89"/>
      <c r="M19" s="89"/>
      <c r="N19" s="89"/>
      <c r="O19" s="89"/>
      <c r="P19" s="89"/>
      <c r="Q19" s="89"/>
      <c r="R19" s="89"/>
      <c r="T19" s="45" t="s">
        <v>63</v>
      </c>
    </row>
    <row r="20" spans="2:20" ht="17" thickBot="1">
      <c r="B20" s="52"/>
      <c r="C20" s="132" t="s">
        <v>60</v>
      </c>
      <c r="D20" s="101"/>
      <c r="E20" s="101"/>
      <c r="F20" s="121" t="s">
        <v>106</v>
      </c>
      <c r="G20" s="129"/>
      <c r="H20" s="97">
        <v>2.2000000000000002</v>
      </c>
      <c r="I20" s="89"/>
      <c r="J20" s="89"/>
      <c r="K20" s="89"/>
      <c r="L20" s="89"/>
      <c r="M20" s="89"/>
      <c r="N20" s="89"/>
      <c r="O20" s="89"/>
      <c r="P20" s="89"/>
      <c r="Q20" s="89"/>
      <c r="R20" s="89"/>
      <c r="T20" s="45"/>
    </row>
    <row r="21" spans="2:20" ht="17" thickBot="1">
      <c r="B21" s="52"/>
      <c r="C21" s="132" t="s">
        <v>116</v>
      </c>
      <c r="D21" s="80"/>
      <c r="E21" s="80"/>
      <c r="F21" s="80" t="s">
        <v>62</v>
      </c>
      <c r="G21" s="53"/>
      <c r="H21" s="103">
        <v>4500</v>
      </c>
      <c r="I21" s="53"/>
      <c r="J21" s="79"/>
      <c r="K21" s="92"/>
      <c r="L21" s="92"/>
      <c r="M21" s="92"/>
      <c r="N21" s="92"/>
      <c r="O21" s="92"/>
      <c r="P21" s="92"/>
      <c r="Q21" s="92"/>
      <c r="R21" s="92"/>
      <c r="T21" s="80"/>
    </row>
    <row r="22" spans="2:20" ht="17" thickBot="1">
      <c r="B22" s="52"/>
      <c r="C22" s="142" t="s">
        <v>119</v>
      </c>
      <c r="D22" s="80"/>
      <c r="E22" s="80"/>
      <c r="F22" s="124" t="s">
        <v>107</v>
      </c>
      <c r="G22" s="109"/>
      <c r="H22" s="103">
        <f>H21*H6</f>
        <v>3130425</v>
      </c>
      <c r="I22" s="53"/>
      <c r="J22" s="79"/>
      <c r="K22" s="92"/>
      <c r="L22" s="92"/>
      <c r="M22" s="92"/>
      <c r="N22" s="92"/>
      <c r="O22" s="92"/>
      <c r="P22" s="92"/>
      <c r="Q22" s="92"/>
      <c r="R22" s="92"/>
      <c r="T22" s="80"/>
    </row>
  </sheetData>
  <conditionalFormatting sqref="T19:T20">
    <cfRule type="colorScale" priority="1">
      <colorScale>
        <cfvo type="min"/>
        <cfvo type="max"/>
        <color rgb="FFFF7128"/>
        <color rgb="FFFFEF9C"/>
      </colorScale>
    </cfRule>
  </conditionalFormatting>
  <hyperlinks>
    <hyperlink ref="T11" r:id="rId1" xr:uid="{00000000-0004-0000-0200-000000000000}"/>
    <hyperlink ref="T10" r:id="rId2" xr:uid="{00000000-0004-0000-0200-000001000000}"/>
    <hyperlink ref="T19" r:id="rId3" location="issuecomment-18286997" xr:uid="{00000000-0004-0000-0200-000002000000}"/>
    <hyperlink ref="T17" r:id="rId4" location="issuecomment-18286997" xr:uid="{00000000-0004-0000-0200-000003000000}"/>
  </hyperlink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J27"/>
  <sheetViews>
    <sheetView workbookViewId="0">
      <selection activeCell="I21" sqref="I21"/>
    </sheetView>
  </sheetViews>
  <sheetFormatPr baseColWidth="10" defaultColWidth="33.140625" defaultRowHeight="16"/>
  <cols>
    <col min="1" max="1" width="10.140625" style="54" customWidth="1"/>
    <col min="2" max="2" width="5.7109375" style="54" customWidth="1"/>
    <col min="3" max="3" width="30.28515625" style="54" customWidth="1"/>
    <col min="4" max="4" width="16.140625" style="54" customWidth="1"/>
    <col min="5" max="5" width="10.28515625" style="54" customWidth="1"/>
    <col min="6" max="8" width="12.140625" style="54" customWidth="1"/>
    <col min="9" max="9" width="36.7109375" style="55" customWidth="1"/>
    <col min="10" max="10" width="105.42578125" style="54" customWidth="1"/>
    <col min="11" max="16384" width="33.140625" style="54"/>
  </cols>
  <sheetData>
    <row r="1" spans="2:10" ht="17" thickBot="1"/>
    <row r="2" spans="2:10">
      <c r="B2" s="56"/>
      <c r="C2" s="57"/>
      <c r="D2" s="57"/>
      <c r="E2" s="57"/>
      <c r="F2" s="57"/>
      <c r="G2" s="57"/>
      <c r="H2" s="57"/>
      <c r="I2" s="58"/>
      <c r="J2" s="57"/>
    </row>
    <row r="3" spans="2:10">
      <c r="B3" s="59"/>
      <c r="C3" s="60" t="s">
        <v>23</v>
      </c>
      <c r="D3" s="60"/>
      <c r="E3" s="60"/>
      <c r="F3" s="60"/>
      <c r="G3" s="60"/>
      <c r="H3" s="60"/>
      <c r="I3" s="61"/>
      <c r="J3" s="62"/>
    </row>
    <row r="4" spans="2:10">
      <c r="B4" s="59"/>
      <c r="C4" s="62"/>
      <c r="D4" s="62"/>
      <c r="E4" s="62"/>
      <c r="F4" s="62"/>
      <c r="G4" s="62"/>
      <c r="H4" s="62"/>
      <c r="I4" s="63"/>
      <c r="J4" s="62"/>
    </row>
    <row r="5" spans="2:10">
      <c r="B5" s="64"/>
      <c r="C5" s="65" t="s">
        <v>33</v>
      </c>
      <c r="D5" s="65" t="s">
        <v>0</v>
      </c>
      <c r="E5" s="65" t="s">
        <v>20</v>
      </c>
      <c r="F5" s="65" t="s">
        <v>34</v>
      </c>
      <c r="G5" s="65" t="s">
        <v>124</v>
      </c>
      <c r="H5" s="65" t="s">
        <v>74</v>
      </c>
      <c r="I5" s="66" t="s">
        <v>141</v>
      </c>
      <c r="J5" s="65" t="s">
        <v>17</v>
      </c>
    </row>
    <row r="6" spans="2:10">
      <c r="B6" s="59"/>
      <c r="C6" s="60"/>
      <c r="D6" s="60"/>
      <c r="E6" s="60"/>
      <c r="F6" s="60"/>
      <c r="G6" s="60"/>
      <c r="H6" s="60"/>
      <c r="I6" s="61"/>
      <c r="J6" s="60"/>
    </row>
    <row r="7" spans="2:10" ht="17">
      <c r="B7" s="59"/>
      <c r="C7" s="67"/>
      <c r="D7" s="67" t="s">
        <v>25</v>
      </c>
      <c r="E7" s="71" t="s">
        <v>24</v>
      </c>
      <c r="F7" s="72" t="s">
        <v>69</v>
      </c>
      <c r="G7" s="144">
        <v>2010</v>
      </c>
      <c r="H7" s="72"/>
      <c r="I7" s="73" t="s">
        <v>142</v>
      </c>
      <c r="J7" s="74" t="s">
        <v>68</v>
      </c>
    </row>
    <row r="8" spans="2:10">
      <c r="B8" s="59"/>
      <c r="C8" s="68" t="s">
        <v>1</v>
      </c>
      <c r="D8" s="67"/>
      <c r="E8" s="71"/>
      <c r="F8" s="73"/>
      <c r="G8" s="73"/>
      <c r="H8" s="73"/>
      <c r="I8" s="73"/>
      <c r="J8" s="67"/>
    </row>
    <row r="9" spans="2:10">
      <c r="B9" s="59"/>
      <c r="C9" s="69" t="s">
        <v>6</v>
      </c>
      <c r="D9" s="67"/>
      <c r="E9" s="71"/>
      <c r="F9" s="73"/>
      <c r="G9" s="73"/>
      <c r="H9" s="73"/>
      <c r="I9" s="73"/>
      <c r="J9" s="67"/>
    </row>
    <row r="10" spans="2:10">
      <c r="B10" s="59"/>
      <c r="C10" s="163"/>
      <c r="D10" s="67"/>
      <c r="E10" s="71"/>
      <c r="F10" s="73"/>
      <c r="G10" s="73"/>
      <c r="H10" s="73"/>
      <c r="I10" s="73"/>
      <c r="J10" s="67"/>
    </row>
    <row r="11" spans="2:10" s="145" customFormat="1" ht="17">
      <c r="B11" s="148"/>
      <c r="C11" s="154"/>
      <c r="D11" s="155" t="s">
        <v>129</v>
      </c>
      <c r="E11" s="156" t="s">
        <v>136</v>
      </c>
      <c r="F11" s="157" t="s">
        <v>69</v>
      </c>
      <c r="G11" s="158" t="s">
        <v>69</v>
      </c>
      <c r="H11" s="157"/>
      <c r="I11" s="165" t="s">
        <v>143</v>
      </c>
      <c r="J11" s="155" t="s">
        <v>137</v>
      </c>
    </row>
    <row r="12" spans="2:10" s="145" customFormat="1">
      <c r="B12" s="148"/>
      <c r="C12" s="159" t="s">
        <v>138</v>
      </c>
      <c r="D12" s="155"/>
      <c r="E12" s="149"/>
      <c r="F12" s="160"/>
      <c r="G12" s="161"/>
      <c r="H12" s="160"/>
      <c r="I12" s="160"/>
      <c r="J12" s="162"/>
    </row>
    <row r="13" spans="2:10" s="145" customFormat="1">
      <c r="B13" s="148"/>
      <c r="C13" s="159" t="s">
        <v>139</v>
      </c>
      <c r="D13" s="155"/>
      <c r="E13" s="149"/>
      <c r="F13" s="160"/>
      <c r="G13" s="161"/>
      <c r="H13" s="160"/>
      <c r="I13" s="160"/>
      <c r="J13" s="162"/>
    </row>
    <row r="14" spans="2:10">
      <c r="B14" s="59"/>
      <c r="C14" s="163"/>
      <c r="D14" s="67"/>
      <c r="E14" s="71"/>
      <c r="F14" s="73"/>
      <c r="G14" s="73"/>
      <c r="H14" s="73"/>
      <c r="I14" s="73"/>
      <c r="J14" s="67"/>
    </row>
    <row r="15" spans="2:10">
      <c r="B15" s="59"/>
      <c r="C15" s="67"/>
      <c r="D15" s="67" t="s">
        <v>55</v>
      </c>
      <c r="E15" s="62" t="s">
        <v>10</v>
      </c>
      <c r="F15" s="63" t="s">
        <v>67</v>
      </c>
      <c r="G15" s="63" t="s">
        <v>67</v>
      </c>
      <c r="H15" s="63"/>
      <c r="I15" s="63" t="s">
        <v>144</v>
      </c>
      <c r="J15" s="74"/>
    </row>
    <row r="16" spans="2:10">
      <c r="B16" s="59"/>
      <c r="C16" s="70" t="s">
        <v>81</v>
      </c>
      <c r="D16" s="67"/>
      <c r="E16" s="62"/>
      <c r="F16" s="62"/>
      <c r="G16" s="62"/>
      <c r="H16" s="62"/>
      <c r="I16" s="63"/>
      <c r="J16" s="67"/>
    </row>
    <row r="17" spans="2:10">
      <c r="B17" s="59"/>
      <c r="C17" s="70"/>
      <c r="D17" s="67"/>
      <c r="E17" s="62"/>
      <c r="F17" s="62"/>
      <c r="G17" s="62"/>
      <c r="H17" s="62"/>
      <c r="I17" s="63"/>
      <c r="J17" s="67"/>
    </row>
    <row r="18" spans="2:10">
      <c r="B18" s="59"/>
      <c r="C18" s="67"/>
      <c r="D18" s="67" t="s">
        <v>70</v>
      </c>
      <c r="E18" s="62"/>
      <c r="F18" s="63">
        <v>2013</v>
      </c>
      <c r="G18" s="63" t="s">
        <v>125</v>
      </c>
      <c r="H18" s="63"/>
      <c r="I18" s="63"/>
      <c r="J18" s="74" t="s">
        <v>82</v>
      </c>
    </row>
    <row r="19" spans="2:10">
      <c r="B19" s="59"/>
      <c r="C19" s="67" t="s">
        <v>80</v>
      </c>
      <c r="D19" s="67"/>
      <c r="E19" s="62"/>
      <c r="F19" s="63"/>
      <c r="G19" s="63"/>
      <c r="H19" s="63"/>
      <c r="I19" s="63"/>
      <c r="J19" s="67"/>
    </row>
    <row r="20" spans="2:10">
      <c r="B20" s="59"/>
      <c r="C20" s="70" t="s">
        <v>83</v>
      </c>
      <c r="D20" s="67"/>
      <c r="E20" s="62"/>
      <c r="F20" s="62"/>
      <c r="G20" s="62"/>
      <c r="H20" s="62"/>
      <c r="I20" s="63"/>
      <c r="J20" s="67"/>
    </row>
    <row r="21" spans="2:10">
      <c r="B21" s="59"/>
      <c r="C21" s="70" t="s">
        <v>84</v>
      </c>
      <c r="D21" s="62"/>
      <c r="E21" s="67"/>
      <c r="F21" s="67"/>
      <c r="G21" s="67"/>
      <c r="H21" s="67"/>
      <c r="I21" s="75"/>
      <c r="J21" s="67"/>
    </row>
    <row r="22" spans="2:10">
      <c r="B22" s="59"/>
      <c r="C22" s="67"/>
      <c r="D22" s="62"/>
      <c r="E22" s="67"/>
      <c r="F22" s="67"/>
      <c r="G22" s="67"/>
      <c r="H22" s="67"/>
      <c r="I22" s="75"/>
      <c r="J22" s="67"/>
    </row>
    <row r="23" spans="2:10">
      <c r="B23" s="59"/>
      <c r="C23" s="67"/>
      <c r="D23" s="54" t="s">
        <v>65</v>
      </c>
      <c r="E23" s="67" t="s">
        <v>10</v>
      </c>
      <c r="F23" s="67"/>
      <c r="G23" s="67"/>
      <c r="H23" s="67" t="s">
        <v>75</v>
      </c>
      <c r="I23" s="75"/>
      <c r="J23" s="67" t="s">
        <v>76</v>
      </c>
    </row>
    <row r="24" spans="2:10">
      <c r="B24" s="59"/>
      <c r="C24" s="70" t="s">
        <v>73</v>
      </c>
      <c r="D24" s="62" t="s">
        <v>71</v>
      </c>
      <c r="E24" s="67"/>
      <c r="F24" s="67"/>
      <c r="G24" s="67"/>
      <c r="H24" s="67"/>
      <c r="I24" s="75"/>
      <c r="J24" s="67"/>
    </row>
    <row r="25" spans="2:10">
      <c r="B25" s="59"/>
      <c r="C25" s="70"/>
      <c r="D25" s="62"/>
      <c r="E25" s="67"/>
      <c r="F25" s="67"/>
      <c r="G25" s="67"/>
      <c r="H25" s="67"/>
      <c r="I25" s="75"/>
      <c r="J25" s="67"/>
    </row>
    <row r="26" spans="2:10">
      <c r="B26" s="59"/>
      <c r="C26" s="67"/>
      <c r="D26" s="62" t="s">
        <v>65</v>
      </c>
      <c r="E26" s="67" t="s">
        <v>10</v>
      </c>
      <c r="F26" s="67"/>
      <c r="G26" s="67"/>
      <c r="H26" s="67" t="s">
        <v>75</v>
      </c>
      <c r="I26" s="75"/>
      <c r="J26" s="67" t="s">
        <v>77</v>
      </c>
    </row>
    <row r="27" spans="2:10">
      <c r="B27" s="59"/>
      <c r="C27" s="70" t="s">
        <v>73</v>
      </c>
      <c r="D27" s="62" t="s">
        <v>72</v>
      </c>
      <c r="E27" s="67"/>
      <c r="F27" s="67"/>
      <c r="G27" s="67"/>
      <c r="H27" s="67"/>
      <c r="I27" s="75"/>
      <c r="J27" s="67"/>
    </row>
  </sheetData>
  <hyperlinks>
    <hyperlink ref="J18" r:id="rId1" location="issuecomment-18286997" xr:uid="{00000000-0004-0000-0300-000000000000}"/>
  </hyperlinks>
  <pageMargins left="0.75" right="0.75" top="1" bottom="1" header="0.5" footer="0.5"/>
  <pageSetup paperSize="9" orientation="portrait" horizontalDpi="4294967292" verticalDpi="4294967292"/>
  <ignoredErrors>
    <ignoredError sqref="F7 F15:G15 G18 F11:G1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O73"/>
  <sheetViews>
    <sheetView workbookViewId="0">
      <selection activeCell="E31" sqref="E31"/>
    </sheetView>
  </sheetViews>
  <sheetFormatPr baseColWidth="10" defaultColWidth="10.7109375" defaultRowHeight="16"/>
  <cols>
    <col min="1" max="1" width="5" style="145" customWidth="1"/>
    <col min="2" max="2" width="4.85546875" style="145" customWidth="1"/>
    <col min="3" max="3" width="12.7109375" style="145" customWidth="1"/>
    <col min="4" max="4" width="12.140625" style="145" customWidth="1"/>
    <col min="5" max="16384" width="10.7109375" style="145"/>
  </cols>
  <sheetData>
    <row r="1" spans="2:15" ht="17" thickBot="1"/>
    <row r="2" spans="2:15">
      <c r="B2" s="146"/>
      <c r="C2" s="147"/>
      <c r="D2" s="147"/>
      <c r="E2" s="147"/>
      <c r="F2" s="147"/>
      <c r="G2" s="147"/>
      <c r="H2" s="147"/>
      <c r="I2" s="147"/>
      <c r="J2" s="147"/>
      <c r="K2" s="147"/>
      <c r="L2" s="147"/>
      <c r="M2" s="147"/>
      <c r="N2" s="147"/>
      <c r="O2" s="147"/>
    </row>
    <row r="3" spans="2:15" s="35" customFormat="1">
      <c r="B3" s="134"/>
      <c r="C3" s="22" t="s">
        <v>95</v>
      </c>
      <c r="D3" s="22"/>
      <c r="E3" s="22" t="s">
        <v>126</v>
      </c>
      <c r="F3" s="22"/>
      <c r="G3" s="22"/>
      <c r="H3" s="22"/>
      <c r="I3" s="22"/>
      <c r="J3" s="22"/>
      <c r="K3" s="22"/>
      <c r="L3" s="22"/>
      <c r="M3" s="22"/>
      <c r="N3" s="22"/>
      <c r="O3" s="22"/>
    </row>
    <row r="4" spans="2:15">
      <c r="B4" s="148"/>
      <c r="C4" s="149"/>
      <c r="D4" s="149"/>
      <c r="E4" s="149"/>
      <c r="F4" s="149"/>
      <c r="G4" s="149"/>
      <c r="H4" s="149"/>
      <c r="I4" s="149"/>
      <c r="J4" s="149"/>
      <c r="K4" s="149"/>
      <c r="L4" s="149"/>
      <c r="M4" s="149"/>
      <c r="N4" s="149"/>
      <c r="O4" s="149"/>
    </row>
    <row r="5" spans="2:15">
      <c r="B5" s="148"/>
      <c r="C5" s="149" t="s">
        <v>55</v>
      </c>
      <c r="D5" s="149"/>
      <c r="E5" s="149"/>
      <c r="F5" s="149"/>
      <c r="G5" s="149"/>
      <c r="H5" s="149"/>
      <c r="I5" s="149"/>
      <c r="J5" s="149"/>
      <c r="K5" s="149"/>
      <c r="L5" s="149"/>
      <c r="M5" s="149"/>
      <c r="N5" s="149"/>
      <c r="O5" s="149"/>
    </row>
    <row r="6" spans="2:15">
      <c r="B6" s="148"/>
      <c r="C6" s="149"/>
      <c r="D6" s="149"/>
      <c r="E6" s="149"/>
      <c r="F6" s="149"/>
      <c r="G6" s="149"/>
      <c r="H6" s="149"/>
      <c r="I6" s="149"/>
      <c r="J6" s="149"/>
      <c r="K6" s="149"/>
      <c r="L6" s="149"/>
      <c r="M6" s="149"/>
      <c r="N6" s="149"/>
      <c r="O6" s="149"/>
    </row>
    <row r="7" spans="2:15">
      <c r="B7" s="148"/>
      <c r="C7" s="149" t="s">
        <v>127</v>
      </c>
      <c r="D7" s="149"/>
      <c r="E7" s="149"/>
      <c r="F7" s="149"/>
      <c r="G7" s="149"/>
      <c r="H7" s="149"/>
      <c r="I7" s="149"/>
      <c r="J7" s="149"/>
      <c r="K7" s="149"/>
      <c r="L7" s="149"/>
      <c r="M7" s="149"/>
      <c r="N7" s="149"/>
      <c r="O7" s="149"/>
    </row>
    <row r="8" spans="2:15">
      <c r="B8" s="148"/>
      <c r="C8" s="149"/>
      <c r="D8" s="149"/>
      <c r="E8" s="149"/>
      <c r="F8" s="149"/>
      <c r="G8" s="149"/>
      <c r="H8" s="149"/>
      <c r="I8" s="149"/>
      <c r="J8" s="149"/>
      <c r="K8" s="149"/>
      <c r="L8" s="149"/>
      <c r="M8" s="149"/>
      <c r="N8" s="149"/>
      <c r="O8" s="149"/>
    </row>
    <row r="9" spans="2:15">
      <c r="B9" s="148"/>
      <c r="C9" s="149"/>
      <c r="D9" s="149"/>
      <c r="E9" s="149"/>
      <c r="F9" s="149"/>
      <c r="G9" s="149"/>
      <c r="H9" s="149"/>
      <c r="I9" s="149"/>
      <c r="J9" s="149"/>
      <c r="K9" s="149"/>
      <c r="L9" s="149"/>
      <c r="M9" s="149"/>
      <c r="N9" s="149"/>
      <c r="O9" s="149"/>
    </row>
    <row r="10" spans="2:15">
      <c r="B10" s="148"/>
      <c r="C10" s="149"/>
      <c r="D10" s="149"/>
      <c r="E10" s="149"/>
      <c r="F10" s="149"/>
      <c r="G10" s="149"/>
      <c r="H10" s="149"/>
      <c r="I10" s="149"/>
      <c r="J10" s="149"/>
      <c r="K10" s="149"/>
      <c r="L10" s="149"/>
      <c r="M10" s="149"/>
      <c r="N10" s="149"/>
      <c r="O10" s="149"/>
    </row>
    <row r="11" spans="2:15">
      <c r="B11" s="148"/>
      <c r="C11" s="149"/>
      <c r="D11" s="149"/>
      <c r="E11" s="149"/>
      <c r="F11" s="149"/>
      <c r="G11" s="149"/>
      <c r="H11" s="149"/>
      <c r="I11" s="149"/>
      <c r="J11" s="149"/>
      <c r="K11" s="149"/>
      <c r="L11" s="149"/>
      <c r="M11" s="149"/>
      <c r="N11" s="149"/>
      <c r="O11" s="149"/>
    </row>
    <row r="12" spans="2:15">
      <c r="B12" s="148"/>
      <c r="C12" s="149"/>
      <c r="D12" s="149"/>
      <c r="E12" s="149"/>
      <c r="F12" s="149"/>
      <c r="G12" s="149"/>
      <c r="H12" s="149"/>
      <c r="I12" s="149"/>
      <c r="J12" s="149"/>
      <c r="K12" s="149"/>
      <c r="L12" s="149"/>
      <c r="M12" s="149"/>
      <c r="N12" s="149"/>
      <c r="O12" s="149"/>
    </row>
    <row r="13" spans="2:15">
      <c r="B13" s="148"/>
      <c r="C13" s="149"/>
      <c r="D13" s="149"/>
      <c r="E13" s="149"/>
      <c r="F13" s="149"/>
      <c r="G13" s="149"/>
      <c r="H13" s="149"/>
      <c r="I13" s="149"/>
      <c r="J13" s="149"/>
      <c r="K13" s="149"/>
      <c r="L13" s="149"/>
      <c r="M13" s="149"/>
      <c r="N13" s="149"/>
      <c r="O13" s="149"/>
    </row>
    <row r="14" spans="2:15">
      <c r="B14" s="148"/>
      <c r="C14" s="149"/>
      <c r="D14" s="149"/>
      <c r="E14" s="149"/>
      <c r="F14" s="149"/>
      <c r="G14" s="149"/>
      <c r="H14" s="149"/>
      <c r="I14" s="149"/>
      <c r="J14" s="149"/>
      <c r="K14" s="149"/>
      <c r="L14" s="149"/>
      <c r="M14" s="149"/>
      <c r="N14" s="149"/>
      <c r="O14" s="149"/>
    </row>
    <row r="15" spans="2:15">
      <c r="B15" s="148"/>
      <c r="C15" s="149"/>
      <c r="D15" s="149"/>
      <c r="E15" s="149"/>
      <c r="F15" s="149"/>
      <c r="G15" s="149"/>
      <c r="H15" s="149"/>
      <c r="I15" s="149"/>
      <c r="J15" s="149"/>
      <c r="K15" s="149"/>
      <c r="L15" s="149"/>
      <c r="M15" s="149"/>
      <c r="N15" s="149"/>
      <c r="O15" s="149"/>
    </row>
    <row r="16" spans="2:15">
      <c r="B16" s="148"/>
      <c r="C16" s="149"/>
      <c r="D16" s="149"/>
      <c r="E16" s="149"/>
      <c r="F16" s="149"/>
      <c r="G16" s="149"/>
      <c r="H16" s="149"/>
      <c r="I16" s="149"/>
      <c r="J16" s="149"/>
      <c r="K16" s="149"/>
      <c r="L16" s="149"/>
      <c r="M16" s="149"/>
      <c r="N16" s="149"/>
      <c r="O16" s="149"/>
    </row>
    <row r="17" spans="2:15">
      <c r="B17" s="148"/>
      <c r="C17" s="149"/>
      <c r="D17" s="149"/>
      <c r="E17" s="149"/>
      <c r="F17" s="149"/>
      <c r="G17" s="149"/>
      <c r="H17" s="149"/>
      <c r="I17" s="149"/>
      <c r="J17" s="149"/>
      <c r="K17" s="149"/>
      <c r="L17" s="149"/>
      <c r="M17" s="149"/>
      <c r="N17" s="149"/>
      <c r="O17" s="149"/>
    </row>
    <row r="18" spans="2:15">
      <c r="B18" s="148"/>
      <c r="C18" s="149"/>
      <c r="D18" s="149"/>
      <c r="E18" s="149"/>
      <c r="F18" s="149"/>
      <c r="G18" s="149"/>
      <c r="H18" s="149"/>
      <c r="I18" s="149"/>
      <c r="J18" s="149"/>
      <c r="K18" s="149"/>
      <c r="L18" s="149"/>
      <c r="M18" s="149"/>
      <c r="N18" s="149"/>
      <c r="O18" s="149"/>
    </row>
    <row r="19" spans="2:15">
      <c r="B19" s="148"/>
      <c r="C19" s="149"/>
      <c r="D19" s="149"/>
      <c r="E19" s="149"/>
      <c r="F19" s="149"/>
      <c r="G19" s="149"/>
      <c r="H19" s="149"/>
      <c r="I19" s="149"/>
      <c r="J19" s="149"/>
      <c r="K19" s="149"/>
      <c r="L19" s="149"/>
      <c r="M19" s="149"/>
      <c r="N19" s="149"/>
      <c r="O19" s="149"/>
    </row>
    <row r="20" spans="2:15">
      <c r="B20" s="148"/>
      <c r="C20" s="149"/>
      <c r="D20" s="149"/>
      <c r="E20" s="149"/>
      <c r="F20" s="149"/>
      <c r="G20" s="149"/>
      <c r="H20" s="149"/>
      <c r="I20" s="149"/>
      <c r="J20" s="149"/>
      <c r="K20" s="149"/>
      <c r="L20" s="149"/>
      <c r="M20" s="149"/>
      <c r="N20" s="149"/>
      <c r="O20" s="149"/>
    </row>
    <row r="21" spans="2:15">
      <c r="B21" s="148"/>
      <c r="C21" s="149"/>
      <c r="D21" s="149"/>
      <c r="E21" s="149"/>
      <c r="F21" s="149"/>
      <c r="G21" s="149"/>
      <c r="H21" s="149"/>
      <c r="I21" s="149"/>
      <c r="J21" s="149"/>
      <c r="K21" s="149"/>
      <c r="L21" s="149"/>
      <c r="M21" s="149"/>
      <c r="N21" s="149"/>
      <c r="O21" s="149"/>
    </row>
    <row r="22" spans="2:15">
      <c r="B22" s="148"/>
      <c r="C22" s="149"/>
      <c r="D22" s="149">
        <v>1400</v>
      </c>
      <c r="E22" s="149" t="s">
        <v>128</v>
      </c>
      <c r="F22" s="149"/>
      <c r="G22" s="149"/>
      <c r="H22" s="149"/>
      <c r="I22" s="149"/>
      <c r="J22" s="149"/>
      <c r="K22" s="149"/>
      <c r="L22" s="149"/>
      <c r="M22" s="149"/>
      <c r="N22" s="149"/>
      <c r="O22" s="149"/>
    </row>
    <row r="23" spans="2:15">
      <c r="B23" s="148"/>
      <c r="C23" s="149"/>
      <c r="D23" s="149"/>
      <c r="E23" s="149"/>
      <c r="F23" s="149"/>
      <c r="G23" s="149"/>
      <c r="H23" s="149"/>
      <c r="I23" s="149"/>
      <c r="J23" s="149"/>
      <c r="K23" s="149"/>
      <c r="L23" s="149"/>
      <c r="M23" s="149"/>
      <c r="N23" s="149"/>
      <c r="O23" s="149"/>
    </row>
    <row r="24" spans="2:15">
      <c r="B24" s="148"/>
      <c r="C24" s="149"/>
      <c r="D24" s="149"/>
      <c r="E24" s="149"/>
      <c r="F24" s="149"/>
      <c r="G24" s="149"/>
      <c r="H24" s="149"/>
      <c r="I24" s="149"/>
      <c r="J24" s="149"/>
      <c r="K24" s="149"/>
      <c r="L24" s="149"/>
      <c r="M24" s="149"/>
      <c r="N24" s="149"/>
      <c r="O24" s="149"/>
    </row>
    <row r="25" spans="2:15">
      <c r="B25" s="148"/>
      <c r="C25" s="149"/>
      <c r="D25" s="149"/>
      <c r="E25" s="149"/>
      <c r="F25" s="149"/>
      <c r="G25" s="149"/>
      <c r="H25" s="149"/>
      <c r="I25" s="149"/>
      <c r="J25" s="149"/>
      <c r="K25" s="149"/>
      <c r="L25" s="149"/>
      <c r="M25" s="149"/>
      <c r="N25" s="149"/>
      <c r="O25" s="149"/>
    </row>
    <row r="26" spans="2:15">
      <c r="B26" s="148"/>
      <c r="C26" s="149"/>
      <c r="D26" s="149"/>
      <c r="E26" s="149"/>
      <c r="F26" s="149"/>
      <c r="G26" s="149"/>
      <c r="H26" s="149"/>
      <c r="I26" s="149"/>
      <c r="J26" s="149"/>
      <c r="K26" s="149"/>
      <c r="L26" s="149"/>
      <c r="M26" s="149"/>
      <c r="N26" s="149"/>
      <c r="O26" s="149"/>
    </row>
    <row r="27" spans="2:15">
      <c r="B27" s="148"/>
      <c r="C27" s="149" t="s">
        <v>129</v>
      </c>
      <c r="D27" s="149"/>
      <c r="E27" s="149"/>
      <c r="F27" s="149"/>
      <c r="G27" s="149"/>
      <c r="H27" s="149"/>
      <c r="I27" s="149"/>
      <c r="J27" s="149"/>
      <c r="K27" s="149"/>
      <c r="L27" s="149"/>
      <c r="M27" s="149"/>
      <c r="N27" s="149"/>
      <c r="O27" s="149"/>
    </row>
    <row r="28" spans="2:15">
      <c r="B28" s="148"/>
      <c r="C28" s="149"/>
      <c r="D28" s="149"/>
      <c r="E28" s="149"/>
      <c r="F28" s="149"/>
      <c r="G28" s="149"/>
      <c r="H28" s="149"/>
      <c r="I28" s="149"/>
      <c r="J28" s="149"/>
      <c r="K28" s="149"/>
      <c r="L28" s="149"/>
      <c r="M28" s="149"/>
      <c r="N28" s="149"/>
      <c r="O28" s="149"/>
    </row>
    <row r="29" spans="2:15">
      <c r="B29" s="148"/>
      <c r="C29" s="149" t="s">
        <v>130</v>
      </c>
      <c r="D29" s="149"/>
      <c r="E29" s="149"/>
      <c r="F29" s="149"/>
      <c r="G29" s="149"/>
      <c r="H29" s="149"/>
      <c r="I29" s="149"/>
      <c r="J29" s="149"/>
      <c r="K29" s="149"/>
      <c r="L29" s="149"/>
      <c r="M29" s="149"/>
      <c r="N29" s="149"/>
      <c r="O29" s="149"/>
    </row>
    <row r="30" spans="2:15">
      <c r="B30" s="148"/>
      <c r="C30" s="149"/>
      <c r="D30" s="149"/>
      <c r="E30" s="149"/>
      <c r="F30" s="149"/>
      <c r="G30" s="149"/>
      <c r="H30" s="149"/>
      <c r="I30" s="149"/>
      <c r="J30" s="149"/>
      <c r="K30" s="149"/>
      <c r="L30" s="149"/>
      <c r="M30" s="149"/>
      <c r="N30" s="149"/>
      <c r="O30" s="149"/>
    </row>
    <row r="31" spans="2:15">
      <c r="B31" s="148"/>
      <c r="C31" s="149"/>
      <c r="D31" s="149"/>
      <c r="E31" s="149"/>
      <c r="F31" s="149"/>
      <c r="G31" s="149"/>
      <c r="H31" s="149"/>
      <c r="I31" s="149"/>
      <c r="J31" s="149"/>
      <c r="K31" s="149"/>
      <c r="L31" s="149"/>
      <c r="M31" s="149"/>
      <c r="N31" s="149"/>
      <c r="O31" s="149"/>
    </row>
    <row r="32" spans="2:15">
      <c r="B32" s="148"/>
      <c r="C32" s="149"/>
      <c r="D32" s="149"/>
      <c r="E32" s="149"/>
      <c r="F32" s="149"/>
      <c r="G32" s="149"/>
      <c r="H32" s="149"/>
      <c r="I32" s="149"/>
      <c r="J32" s="149"/>
      <c r="K32" s="149"/>
      <c r="L32" s="149"/>
      <c r="M32" s="149"/>
      <c r="N32" s="149"/>
      <c r="O32" s="149"/>
    </row>
    <row r="33" spans="2:15">
      <c r="B33" s="148"/>
      <c r="C33" s="149"/>
      <c r="D33" s="149"/>
      <c r="E33" s="149"/>
      <c r="F33" s="149"/>
      <c r="G33" s="149"/>
      <c r="H33" s="149"/>
      <c r="I33" s="149"/>
      <c r="J33" s="149"/>
      <c r="K33" s="149"/>
      <c r="L33" s="149"/>
      <c r="M33" s="149"/>
      <c r="N33" s="149"/>
      <c r="O33" s="149"/>
    </row>
    <row r="34" spans="2:15">
      <c r="B34" s="148"/>
      <c r="C34" s="149" t="s">
        <v>1</v>
      </c>
      <c r="D34" s="149">
        <v>4</v>
      </c>
      <c r="E34" s="149" t="s">
        <v>131</v>
      </c>
      <c r="G34" s="149"/>
      <c r="H34" s="149"/>
      <c r="I34" s="149"/>
      <c r="J34" s="149"/>
      <c r="K34" s="149"/>
      <c r="L34" s="149"/>
      <c r="M34" s="149"/>
      <c r="N34" s="149"/>
      <c r="O34" s="149"/>
    </row>
    <row r="35" spans="2:15">
      <c r="B35" s="148"/>
      <c r="C35" s="149" t="s">
        <v>132</v>
      </c>
      <c r="D35" s="149">
        <v>40</v>
      </c>
      <c r="E35" s="149" t="s">
        <v>131</v>
      </c>
      <c r="G35" s="149"/>
      <c r="H35" s="149"/>
      <c r="I35" s="149"/>
      <c r="J35" s="149"/>
      <c r="K35" s="149"/>
      <c r="L35" s="149"/>
      <c r="M35" s="149"/>
      <c r="N35" s="149"/>
      <c r="O35" s="149"/>
    </row>
    <row r="36" spans="2:15">
      <c r="B36" s="148"/>
      <c r="C36" s="149"/>
      <c r="D36" s="149"/>
      <c r="E36" s="149"/>
      <c r="F36" s="149"/>
      <c r="G36" s="149"/>
      <c r="H36" s="149"/>
      <c r="I36" s="149"/>
      <c r="J36" s="149"/>
      <c r="K36" s="149"/>
      <c r="L36" s="149"/>
      <c r="M36" s="149"/>
      <c r="N36" s="149"/>
      <c r="O36" s="149"/>
    </row>
    <row r="37" spans="2:15">
      <c r="B37" s="148"/>
      <c r="C37" s="149"/>
      <c r="D37" s="149"/>
      <c r="E37" s="149"/>
      <c r="F37" s="149"/>
      <c r="G37" s="149"/>
      <c r="H37" s="149"/>
      <c r="I37" s="149"/>
      <c r="J37" s="149"/>
      <c r="K37" s="149"/>
      <c r="L37" s="149"/>
      <c r="M37" s="149"/>
      <c r="N37" s="149"/>
      <c r="O37" s="149"/>
    </row>
    <row r="38" spans="2:15">
      <c r="B38" s="148"/>
      <c r="C38" s="149"/>
      <c r="D38" s="149"/>
      <c r="E38" s="149"/>
      <c r="F38" s="149"/>
      <c r="G38" s="149"/>
      <c r="H38" s="149"/>
      <c r="I38" s="149"/>
      <c r="J38" s="149"/>
      <c r="K38" s="149"/>
      <c r="L38" s="149"/>
      <c r="M38" s="149"/>
      <c r="N38" s="149"/>
      <c r="O38" s="149"/>
    </row>
    <row r="39" spans="2:15">
      <c r="B39" s="148"/>
      <c r="C39" s="149"/>
      <c r="D39" s="149"/>
      <c r="E39" s="149"/>
      <c r="F39" s="149"/>
      <c r="G39" s="149"/>
      <c r="H39" s="149"/>
      <c r="I39" s="149"/>
      <c r="J39" s="149"/>
      <c r="K39" s="149"/>
      <c r="L39" s="149"/>
      <c r="M39" s="149"/>
      <c r="N39" s="149"/>
      <c r="O39" s="149"/>
    </row>
    <row r="40" spans="2:15">
      <c r="B40" s="148"/>
      <c r="C40" s="149"/>
      <c r="D40" s="149"/>
      <c r="E40" s="149"/>
      <c r="F40" s="149"/>
      <c r="G40" s="149"/>
      <c r="H40" s="149"/>
      <c r="I40" s="149"/>
      <c r="J40" s="149"/>
      <c r="K40" s="149"/>
      <c r="L40" s="149"/>
      <c r="M40" s="149"/>
      <c r="N40" s="149"/>
      <c r="O40" s="149"/>
    </row>
    <row r="41" spans="2:15">
      <c r="B41" s="148"/>
      <c r="C41" s="149"/>
      <c r="D41" s="149"/>
      <c r="E41" s="149"/>
      <c r="F41" s="149"/>
      <c r="G41" s="149"/>
      <c r="H41" s="149"/>
      <c r="I41" s="149"/>
      <c r="J41" s="149"/>
      <c r="K41" s="149"/>
      <c r="L41" s="149"/>
      <c r="M41" s="149"/>
      <c r="N41" s="149"/>
      <c r="O41" s="149"/>
    </row>
    <row r="42" spans="2:15">
      <c r="B42" s="148"/>
      <c r="C42" s="149"/>
      <c r="D42" s="149"/>
      <c r="E42" s="149"/>
      <c r="F42" s="149"/>
      <c r="G42" s="149"/>
      <c r="H42" s="149"/>
      <c r="I42" s="149"/>
      <c r="J42" s="149"/>
      <c r="K42" s="149"/>
      <c r="L42" s="149"/>
      <c r="M42" s="149"/>
      <c r="N42" s="149"/>
      <c r="O42" s="149"/>
    </row>
    <row r="43" spans="2:15">
      <c r="B43" s="148"/>
      <c r="C43" s="149"/>
      <c r="D43" s="149"/>
      <c r="E43" s="149"/>
      <c r="F43" s="149"/>
      <c r="G43" s="149"/>
      <c r="H43" s="149"/>
      <c r="I43" s="149"/>
      <c r="J43" s="149"/>
      <c r="K43" s="149"/>
      <c r="L43" s="149"/>
      <c r="M43" s="149"/>
      <c r="N43" s="149"/>
      <c r="O43" s="149"/>
    </row>
    <row r="44" spans="2:15">
      <c r="B44" s="148"/>
      <c r="C44" s="149"/>
      <c r="D44" s="149"/>
      <c r="E44" s="149"/>
      <c r="F44" s="149"/>
      <c r="G44" s="149"/>
      <c r="H44" s="149"/>
      <c r="I44" s="149"/>
      <c r="J44" s="149"/>
      <c r="K44" s="149"/>
      <c r="L44" s="149"/>
      <c r="M44" s="149"/>
      <c r="N44" s="149"/>
      <c r="O44" s="149"/>
    </row>
    <row r="45" spans="2:15">
      <c r="B45" s="148"/>
      <c r="C45" s="149"/>
      <c r="D45" s="149"/>
      <c r="E45" s="149"/>
      <c r="F45" s="149"/>
      <c r="G45" s="149"/>
      <c r="H45" s="149"/>
      <c r="I45" s="149"/>
      <c r="J45" s="149"/>
      <c r="K45" s="149"/>
      <c r="L45" s="149"/>
      <c r="M45" s="149"/>
      <c r="N45" s="149"/>
      <c r="O45" s="149"/>
    </row>
    <row r="46" spans="2:15">
      <c r="B46" s="148"/>
      <c r="C46" s="149"/>
      <c r="D46" s="149"/>
      <c r="E46" s="149"/>
      <c r="F46" s="149"/>
      <c r="G46" s="149"/>
      <c r="H46" s="149"/>
      <c r="I46" s="149"/>
      <c r="J46" s="149"/>
      <c r="K46" s="149"/>
      <c r="L46" s="149"/>
      <c r="M46" s="149"/>
      <c r="N46" s="149"/>
      <c r="O46" s="149"/>
    </row>
    <row r="47" spans="2:15">
      <c r="B47" s="148"/>
      <c r="C47" s="149" t="s">
        <v>25</v>
      </c>
      <c r="D47" s="149"/>
      <c r="E47" s="149"/>
      <c r="F47" s="149"/>
      <c r="G47" s="149"/>
      <c r="H47" s="149"/>
      <c r="I47" s="149"/>
      <c r="J47" s="149"/>
      <c r="K47" s="149"/>
      <c r="L47" s="149"/>
      <c r="M47" s="149"/>
      <c r="N47" s="149"/>
      <c r="O47" s="149"/>
    </row>
    <row r="48" spans="2:15">
      <c r="B48" s="148"/>
      <c r="C48" s="149" t="s">
        <v>133</v>
      </c>
      <c r="D48" s="149"/>
      <c r="E48" s="149"/>
      <c r="F48" s="149"/>
      <c r="G48" s="149"/>
      <c r="H48" s="149"/>
      <c r="I48" s="149"/>
      <c r="J48" s="149"/>
      <c r="K48" s="149"/>
      <c r="L48" s="149"/>
      <c r="M48" s="149"/>
      <c r="N48" s="149"/>
      <c r="O48" s="149"/>
    </row>
    <row r="49" spans="2:15">
      <c r="B49" s="148"/>
      <c r="C49" s="149"/>
      <c r="D49" s="149"/>
      <c r="E49" s="149"/>
      <c r="F49" s="149"/>
      <c r="G49" s="149"/>
      <c r="H49" s="149"/>
      <c r="I49" s="149"/>
      <c r="J49" s="149"/>
      <c r="K49" s="149"/>
      <c r="L49" s="149"/>
      <c r="M49" s="149"/>
      <c r="N49" s="149"/>
      <c r="O49" s="149"/>
    </row>
    <row r="50" spans="2:15">
      <c r="B50" s="148"/>
      <c r="C50" s="149"/>
      <c r="D50" s="149"/>
      <c r="E50" s="149"/>
      <c r="F50" s="149"/>
      <c r="G50" s="149"/>
      <c r="H50" s="149"/>
      <c r="I50" s="149"/>
      <c r="J50" s="149"/>
      <c r="K50" s="149"/>
      <c r="L50" s="149"/>
      <c r="M50" s="149"/>
      <c r="N50" s="149"/>
      <c r="O50" s="149"/>
    </row>
    <row r="51" spans="2:15">
      <c r="B51" s="148"/>
      <c r="C51" s="149"/>
      <c r="D51" s="149"/>
      <c r="E51" s="149"/>
      <c r="F51" s="149"/>
      <c r="G51" s="149"/>
      <c r="H51" s="149"/>
      <c r="I51" s="149"/>
      <c r="J51" s="149"/>
      <c r="K51" s="149"/>
      <c r="L51" s="149"/>
      <c r="M51" s="149"/>
      <c r="N51" s="149"/>
      <c r="O51" s="149"/>
    </row>
    <row r="52" spans="2:15">
      <c r="B52" s="148"/>
      <c r="C52" s="149"/>
      <c r="D52" s="149"/>
      <c r="E52" s="149"/>
      <c r="F52" s="149"/>
      <c r="G52" s="149"/>
      <c r="H52" s="149"/>
      <c r="I52" s="149"/>
      <c r="J52" s="149"/>
      <c r="K52" s="149"/>
      <c r="L52" s="149"/>
      <c r="M52" s="149"/>
      <c r="N52" s="149"/>
      <c r="O52" s="149"/>
    </row>
    <row r="53" spans="2:15">
      <c r="B53" s="148"/>
      <c r="C53" s="149"/>
      <c r="D53" s="149"/>
      <c r="E53" s="149"/>
      <c r="F53" s="149"/>
      <c r="G53" s="149"/>
      <c r="H53" s="149"/>
      <c r="I53" s="149"/>
      <c r="J53" s="149"/>
      <c r="K53" s="149"/>
      <c r="L53" s="149"/>
      <c r="M53" s="149"/>
      <c r="N53" s="149"/>
      <c r="O53" s="149"/>
    </row>
    <row r="54" spans="2:15">
      <c r="B54" s="148"/>
      <c r="C54" s="149"/>
      <c r="D54" s="149"/>
      <c r="E54" s="149"/>
      <c r="F54" s="149"/>
      <c r="G54" s="149"/>
      <c r="H54" s="149"/>
      <c r="I54" s="149"/>
      <c r="J54" s="149"/>
      <c r="K54" s="149"/>
      <c r="L54" s="149"/>
      <c r="M54" s="149"/>
      <c r="N54" s="149"/>
      <c r="O54" s="149"/>
    </row>
    <row r="55" spans="2:15">
      <c r="B55" s="148"/>
      <c r="C55" s="149"/>
      <c r="D55" s="149"/>
      <c r="E55" s="149"/>
      <c r="F55" s="149"/>
      <c r="G55" s="149"/>
      <c r="H55" s="149"/>
      <c r="I55" s="149"/>
      <c r="J55" s="149"/>
      <c r="K55" s="149"/>
      <c r="L55" s="149"/>
      <c r="M55" s="149"/>
      <c r="N55" s="149"/>
      <c r="O55" s="149"/>
    </row>
    <row r="56" spans="2:15">
      <c r="B56" s="148"/>
      <c r="C56" s="149" t="s">
        <v>132</v>
      </c>
      <c r="D56" s="153">
        <v>40</v>
      </c>
      <c r="E56" s="153" t="s">
        <v>131</v>
      </c>
      <c r="F56" s="149"/>
      <c r="G56" s="149"/>
      <c r="H56" s="149"/>
      <c r="I56" s="149"/>
      <c r="J56" s="149"/>
      <c r="K56" s="149"/>
      <c r="L56" s="149"/>
      <c r="M56" s="149"/>
      <c r="N56" s="149"/>
      <c r="O56" s="149"/>
    </row>
    <row r="57" spans="2:15">
      <c r="B57" s="148"/>
      <c r="C57" s="149"/>
      <c r="D57" s="149"/>
      <c r="E57" s="149"/>
      <c r="F57" s="149"/>
      <c r="G57" s="149"/>
      <c r="H57" s="149"/>
      <c r="I57" s="149"/>
      <c r="J57" s="149"/>
      <c r="K57" s="149"/>
      <c r="L57" s="149"/>
      <c r="M57" s="149"/>
      <c r="N57" s="149"/>
      <c r="O57" s="149"/>
    </row>
    <row r="58" spans="2:15">
      <c r="B58" s="148"/>
      <c r="C58" s="149"/>
      <c r="D58" s="149"/>
      <c r="E58" s="149"/>
      <c r="F58" s="149"/>
      <c r="G58" s="149"/>
      <c r="H58" s="149"/>
      <c r="I58" s="149"/>
      <c r="J58" s="149"/>
      <c r="K58" s="149"/>
      <c r="L58" s="149"/>
      <c r="M58" s="149"/>
      <c r="N58" s="149"/>
      <c r="O58" s="149"/>
    </row>
    <row r="59" spans="2:15">
      <c r="B59" s="148"/>
      <c r="C59" s="149"/>
      <c r="D59" s="149"/>
      <c r="E59" s="149"/>
      <c r="F59" s="149"/>
      <c r="G59" s="149"/>
      <c r="H59" s="149"/>
      <c r="I59" s="149"/>
      <c r="J59" s="149"/>
      <c r="K59" s="149"/>
      <c r="L59" s="149"/>
      <c r="M59" s="149"/>
      <c r="N59" s="149"/>
      <c r="O59" s="149"/>
    </row>
    <row r="60" spans="2:15">
      <c r="B60" s="148"/>
      <c r="C60" s="149"/>
      <c r="D60" s="149"/>
      <c r="E60" s="149"/>
      <c r="F60" s="149"/>
      <c r="G60" s="149"/>
      <c r="H60" s="149"/>
      <c r="I60" s="149"/>
      <c r="J60" s="149"/>
      <c r="K60" s="149"/>
      <c r="L60" s="149"/>
      <c r="M60" s="149"/>
      <c r="N60" s="149"/>
      <c r="O60" s="149"/>
    </row>
    <row r="61" spans="2:15">
      <c r="B61" s="148"/>
      <c r="C61" s="149" t="s">
        <v>134</v>
      </c>
      <c r="D61" s="149"/>
      <c r="E61" s="149"/>
      <c r="F61" s="149"/>
      <c r="G61" s="149"/>
      <c r="H61" s="149"/>
      <c r="I61" s="149"/>
      <c r="J61" s="149"/>
      <c r="K61" s="149"/>
      <c r="L61" s="149"/>
      <c r="M61" s="149"/>
      <c r="N61" s="149"/>
      <c r="O61" s="149"/>
    </row>
    <row r="62" spans="2:15">
      <c r="B62" s="148"/>
      <c r="C62" s="149"/>
      <c r="D62" s="149"/>
      <c r="E62" s="149"/>
      <c r="F62" s="149"/>
      <c r="G62" s="149"/>
      <c r="H62" s="149"/>
      <c r="I62" s="149"/>
      <c r="J62" s="149"/>
      <c r="K62" s="149"/>
      <c r="L62" s="149"/>
      <c r="M62" s="149"/>
      <c r="N62" s="149"/>
      <c r="O62" s="149"/>
    </row>
    <row r="63" spans="2:15">
      <c r="B63" s="148"/>
      <c r="C63" s="149"/>
      <c r="D63" s="149"/>
      <c r="E63" s="149"/>
      <c r="F63" s="149"/>
      <c r="G63" s="149"/>
      <c r="H63" s="149"/>
      <c r="I63" s="149"/>
      <c r="J63" s="149"/>
      <c r="K63" s="149"/>
      <c r="L63" s="149"/>
      <c r="M63" s="149"/>
      <c r="N63" s="149"/>
      <c r="O63" s="149"/>
    </row>
    <row r="64" spans="2:15">
      <c r="B64" s="148"/>
      <c r="C64" s="149"/>
      <c r="D64" s="149"/>
      <c r="E64" s="149"/>
      <c r="F64" s="149"/>
      <c r="G64" s="149"/>
      <c r="H64" s="149"/>
      <c r="I64" s="149"/>
      <c r="J64" s="149"/>
      <c r="K64" s="149"/>
      <c r="L64" s="149"/>
      <c r="M64" s="149"/>
      <c r="N64" s="149"/>
      <c r="O64" s="149"/>
    </row>
    <row r="65" spans="2:15">
      <c r="B65" s="148"/>
      <c r="C65" s="149"/>
      <c r="D65" s="149"/>
      <c r="E65" s="149"/>
      <c r="F65" s="149"/>
      <c r="G65" s="149"/>
      <c r="H65" s="149"/>
      <c r="I65" s="149"/>
      <c r="J65" s="149"/>
      <c r="K65" s="149"/>
      <c r="L65" s="149"/>
      <c r="M65" s="149"/>
      <c r="N65" s="149"/>
      <c r="O65" s="149"/>
    </row>
    <row r="66" spans="2:15">
      <c r="B66" s="148"/>
      <c r="C66" s="149"/>
      <c r="D66" s="149"/>
      <c r="E66" s="149"/>
      <c r="F66" s="149"/>
      <c r="G66" s="149"/>
      <c r="H66" s="149"/>
      <c r="I66" s="149"/>
      <c r="J66" s="149"/>
      <c r="K66" s="149"/>
      <c r="L66" s="149"/>
      <c r="M66" s="149"/>
      <c r="N66" s="149"/>
      <c r="O66" s="149"/>
    </row>
    <row r="67" spans="2:15">
      <c r="B67" s="148"/>
      <c r="C67" s="149" t="s">
        <v>1</v>
      </c>
      <c r="D67" s="149">
        <v>4</v>
      </c>
      <c r="E67" s="149" t="s">
        <v>131</v>
      </c>
      <c r="G67" s="149"/>
      <c r="H67" s="149"/>
      <c r="I67" s="149"/>
      <c r="J67" s="149"/>
      <c r="K67" s="149"/>
      <c r="L67" s="149"/>
      <c r="M67" s="149"/>
      <c r="N67" s="149"/>
      <c r="O67" s="149"/>
    </row>
    <row r="68" spans="2:15">
      <c r="B68" s="148"/>
      <c r="C68" s="149"/>
      <c r="D68" s="149"/>
      <c r="E68" s="149"/>
      <c r="F68" s="149"/>
      <c r="G68" s="149"/>
      <c r="H68" s="149"/>
      <c r="I68" s="149"/>
      <c r="J68" s="149"/>
      <c r="K68" s="149"/>
      <c r="L68" s="149"/>
      <c r="M68" s="149"/>
      <c r="N68" s="149"/>
      <c r="O68" s="149"/>
    </row>
    <row r="69" spans="2:15">
      <c r="B69" s="148"/>
      <c r="C69" s="149"/>
      <c r="D69" s="149"/>
      <c r="E69" s="149"/>
      <c r="F69" s="149"/>
      <c r="G69" s="149"/>
      <c r="H69" s="149"/>
      <c r="I69" s="149"/>
      <c r="J69" s="149"/>
      <c r="K69" s="149"/>
      <c r="L69" s="149"/>
      <c r="M69" s="149"/>
      <c r="N69" s="149"/>
      <c r="O69" s="149"/>
    </row>
    <row r="70" spans="2:15">
      <c r="B70" s="148"/>
      <c r="C70" s="149"/>
      <c r="D70" s="149"/>
      <c r="E70" s="149"/>
      <c r="F70" s="149"/>
      <c r="G70" s="149"/>
      <c r="H70" s="149"/>
      <c r="I70" s="149"/>
      <c r="J70" s="149"/>
      <c r="K70" s="149"/>
      <c r="L70" s="149"/>
      <c r="M70" s="149"/>
      <c r="N70" s="149"/>
      <c r="O70" s="149"/>
    </row>
    <row r="71" spans="2:15">
      <c r="B71" s="148"/>
      <c r="C71" s="149"/>
      <c r="D71" s="149"/>
      <c r="E71" s="149"/>
      <c r="F71" s="149"/>
      <c r="G71" s="149"/>
      <c r="H71" s="149"/>
      <c r="I71" s="149"/>
      <c r="J71" s="149"/>
      <c r="K71" s="149"/>
      <c r="L71" s="149"/>
      <c r="M71" s="149"/>
      <c r="N71" s="149"/>
      <c r="O71" s="149"/>
    </row>
    <row r="72" spans="2:15">
      <c r="B72" s="148"/>
      <c r="C72" s="149"/>
      <c r="D72" s="149"/>
      <c r="E72" s="149"/>
      <c r="F72" s="149"/>
      <c r="G72" s="149"/>
      <c r="H72" s="149"/>
      <c r="I72" s="149"/>
      <c r="J72" s="149"/>
      <c r="K72" s="149"/>
      <c r="L72" s="149"/>
      <c r="M72" s="149"/>
      <c r="N72" s="149"/>
      <c r="O72" s="149"/>
    </row>
    <row r="73" spans="2:15" ht="17" thickBot="1">
      <c r="B73" s="150"/>
      <c r="C73" s="151"/>
      <c r="D73" s="151"/>
      <c r="E73" s="151"/>
      <c r="F73" s="151"/>
      <c r="G73" s="151"/>
      <c r="H73" s="151"/>
      <c r="I73" s="151"/>
      <c r="J73" s="151"/>
      <c r="K73" s="151"/>
      <c r="L73" s="151"/>
      <c r="M73" s="151"/>
      <c r="N73" s="151"/>
      <c r="O73" s="151"/>
    </row>
  </sheetData>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Charlotte von Meijenfeldt</cp:lastModifiedBy>
  <dcterms:created xsi:type="dcterms:W3CDTF">2011-10-26T09:05:09Z</dcterms:created>
  <dcterms:modified xsi:type="dcterms:W3CDTF">2021-06-25T13:14:05Z</dcterms:modified>
</cp:coreProperties>
</file>