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0ED9BE5A-E563-6B4A-9D0C-CFA556EC0CED}" xr6:coauthVersionLast="47" xr6:coauthVersionMax="47" xr10:uidLastSave="{00000000-0000-0000-0000-000000000000}"/>
  <bookViews>
    <workbookView xWindow="0" yWindow="500" windowWidth="25600" windowHeight="165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3" i="13"/>
  <c r="E38" i="12" s="1"/>
  <c r="I38" i="12"/>
  <c r="H23" i="13"/>
  <c r="I37" i="12"/>
  <c r="I36" i="12"/>
  <c r="I35" i="12"/>
  <c r="I34" i="12"/>
  <c r="J28" i="13"/>
  <c r="I33" i="12" s="1"/>
  <c r="I30" i="12"/>
  <c r="I28" i="12"/>
  <c r="I27" i="12"/>
  <c r="I26" i="12"/>
  <c r="I25" i="12"/>
  <c r="I24" i="12"/>
  <c r="E16" i="20"/>
  <c r="E19" i="20" s="1"/>
  <c r="J18" i="13" s="1"/>
  <c r="H18" i="13" s="1"/>
  <c r="E23" i="12" s="1"/>
  <c r="J17" i="13"/>
  <c r="I22" i="12" s="1"/>
  <c r="I19" i="12"/>
  <c r="I18" i="12"/>
  <c r="I17" i="12"/>
  <c r="I16" i="12"/>
  <c r="E12" i="20"/>
  <c r="J10" i="13" s="1"/>
  <c r="I15" i="12" s="1"/>
  <c r="E11" i="20"/>
  <c r="J9" i="13" s="1"/>
  <c r="I13" i="12"/>
  <c r="I12" i="12"/>
  <c r="C28" i="13"/>
  <c r="C15" i="15" s="1"/>
  <c r="C23" i="13"/>
  <c r="C14" i="15" s="1"/>
  <c r="C22" i="13"/>
  <c r="C13" i="15" s="1"/>
  <c r="C21" i="13"/>
  <c r="C12" i="15" s="1"/>
  <c r="C18" i="13"/>
  <c r="C11" i="15" s="1"/>
  <c r="C17" i="13"/>
  <c r="C10" i="15" s="1"/>
  <c r="C10" i="13"/>
  <c r="C9" i="15" s="1"/>
  <c r="C9" i="13"/>
  <c r="C8" i="15" s="1"/>
  <c r="C7" i="13"/>
  <c r="C7" i="15" s="1"/>
  <c r="H32" i="13"/>
  <c r="E37" i="12" s="1"/>
  <c r="H31" i="13"/>
  <c r="E36" i="12" s="1"/>
  <c r="H30" i="13"/>
  <c r="E35" i="12" s="1"/>
  <c r="H29" i="13"/>
  <c r="E34" i="12" s="1"/>
  <c r="E30" i="12"/>
  <c r="H24" i="13"/>
  <c r="E28" i="12"/>
  <c r="H22" i="13"/>
  <c r="E27" i="12" s="1"/>
  <c r="H21" i="13"/>
  <c r="E26" i="12" s="1"/>
  <c r="H20" i="13"/>
  <c r="E25" i="12" s="1"/>
  <c r="H19" i="13"/>
  <c r="E24" i="12"/>
  <c r="H14" i="13"/>
  <c r="E19" i="12" s="1"/>
  <c r="H13" i="13"/>
  <c r="E18" i="12" s="1"/>
  <c r="H11" i="13"/>
  <c r="E16" i="12" s="1"/>
  <c r="H8" i="13"/>
  <c r="E13" i="12" s="1"/>
  <c r="H7" i="13"/>
  <c r="E12" i="12" s="1"/>
  <c r="C33" i="13"/>
  <c r="C32" i="13"/>
  <c r="C31" i="13"/>
  <c r="C30" i="13"/>
  <c r="C29" i="13"/>
  <c r="C12" i="13"/>
  <c r="C11" i="13"/>
  <c r="C8" i="13"/>
  <c r="C25" i="13"/>
  <c r="C24" i="13"/>
  <c r="C20" i="13"/>
  <c r="C19" i="13"/>
  <c r="C14" i="13"/>
  <c r="C13" i="13"/>
  <c r="E21" i="20"/>
  <c r="H17" i="13" l="1"/>
  <c r="E22" i="12" s="1"/>
  <c r="E33" i="20"/>
  <c r="I14" i="12"/>
  <c r="H9" i="13"/>
  <c r="E14" i="12" s="1"/>
  <c r="I23" i="12"/>
  <c r="H28" i="13"/>
  <c r="E33" i="12" s="1"/>
  <c r="H10" i="13"/>
  <c r="E15" i="12" s="1"/>
</calcChain>
</file>

<file path=xl/sharedStrings.xml><?xml version="1.0" encoding="utf-8"?>
<sst xmlns="http://schemas.openxmlformats.org/spreadsheetml/2006/main" count="159" uniqueCount="121">
  <si>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</si>
  <si>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</si>
  <si>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</si>
  <si>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</si>
  <si>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</si>
  <si>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</si>
  <si>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</si>
  <si>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</si>
  <si>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</si>
  <si>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</si>
  <si>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</si>
  <si>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</si>
  <si>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</si>
  <si>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</si>
  <si>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</si>
  <si>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</si>
  <si>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</si>
  <si>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</si>
  <si>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</si>
  <si>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</si>
  <si>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</si>
  <si>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</si>
  <si>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</si>
  <si>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</si>
  <si>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</si>
  <si>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</si>
  <si>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</si>
  <si>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</si>
  <si>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</si>
  <si>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</si>
  <si>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</si>
  <si>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</si>
  <si>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</si>
  <si>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</si>
  <si>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</si>
  <si>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</si>
  <si>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</si>
  <si>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</si>
  <si>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</si>
  <si>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</si>
  <si>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</si>
  <si>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</si>
  <si>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</si>
  <si>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</si>
  <si>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</si>
  <si>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</si>
  <si>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</si>
  <si>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</si>
  <si>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</si>
  <si>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</si>
  <si>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</si>
  <si>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</si>
  <si>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</si>
  <si>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</si>
  <si>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</si>
  <si>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</si>
  <si>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</si>
  <si>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</si>
  <si>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</si>
  <si>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</si>
  <si>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</si>
  <si>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</si>
  <si>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</si>
  <si>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</si>
  <si>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</si>
  <si>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</si>
  <si>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</si>
  <si>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</si>
  <si>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</si>
  <si>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</si>
  <si>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</si>
  <si>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</si>
  <si>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</si>
  <si>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</si>
  <si>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</si>
  <si>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</si>
  <si>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</si>
  <si>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</si>
  <si>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</si>
  <si>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</si>
  <si>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</si>
  <si>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</si>
  <si>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</si>
  <si>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</si>
  <si>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</si>
  <si>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</si>
  <si>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</si>
  <si>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</si>
  <si>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</si>
  <si>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</si>
  <si>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</si>
  <si>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</si>
  <si>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</si>
  <si>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</si>
  <si>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</si>
  <si>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</si>
  <si>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</si>
  <si>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</si>
  <si>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</si>
  <si>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</si>
  <si>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</si>
  <si>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</si>
  <si>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</si>
  <si>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</si>
  <si>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</si>
  <si>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</si>
  <si>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</si>
  <si>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</si>
  <si>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</si>
  <si>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</si>
  <si>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</si>
  <si>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</si>
  <si>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</si>
  <si>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</si>
  <si>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</si>
  <si>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</si>
  <si>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</si>
  <si>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</si>
  <si>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</si>
  <si>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</si>
  <si>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energy_heat_heatpump_water_water_electricity.converter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</si>
</sst>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43"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164"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8"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9</v>
      </c>
      <c r="C2" s="30"/>
    </row>
    <row r="3" spans="1:3">
      <c r="A3" s="1"/>
      <c r="B3" s="8"/>
      <c r="C3" s="8"/>
    </row>
    <row r="4" spans="1:3">
      <c r="A4" s="1"/>
      <c r="B4" s="2" t="s">
        <v>10</v>
      </c>
      <c r="C4" s="3" t="s">
        <v>120</v>
      </c>
    </row>
    <row r="5" spans="1:3">
      <c r="A5" s="1"/>
      <c r="B5" s="4" t="s">
        <v>40</v>
      </c>
      <c r="C5" s="5"/>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tabSelected="1" workbookViewId="0">
      <selection activeCell="A12" sqref="A12:XFD12"/>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196" t="s">
        <v>101</v>
      </c>
      <c r="C2" s="197"/>
      <c r="D2" s="197"/>
      <c r="E2" s="198"/>
      <c r="F2" s="36"/>
      <c r="G2" s="36"/>
    </row>
    <row r="3" spans="1:11">
      <c r="B3" s="199"/>
      <c r="C3" s="200"/>
      <c r="D3" s="200"/>
      <c r="E3" s="201"/>
      <c r="F3" s="36"/>
      <c r="G3" s="36"/>
    </row>
    <row r="4" spans="1:11">
      <c r="B4" s="199"/>
      <c r="C4" s="200"/>
      <c r="D4" s="200"/>
      <c r="E4" s="201"/>
      <c r="F4" s="36"/>
      <c r="G4" s="36"/>
    </row>
    <row r="5" spans="1:11">
      <c r="B5" s="202"/>
      <c r="C5" s="203"/>
      <c r="D5" s="203"/>
      <c r="E5" s="20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29" customHeight="1" thickBot="1">
      <c r="B11" s="25"/>
      <c r="C11" s="13" t="s">
        <v>43</v>
      </c>
      <c r="D11" s="33"/>
      <c r="E11" s="13"/>
      <c r="F11" s="13"/>
      <c r="G11" s="13"/>
      <c r="H11" s="13"/>
      <c r="I11" s="13"/>
      <c r="J11" s="14"/>
    </row>
    <row r="12" spans="1:11" ht="17" thickBot="1">
      <c r="A12" s="26"/>
      <c r="B12" s="25"/>
      <c r="C12" s="148" t="s">
        <v>83</v>
      </c>
      <c r="D12" s="21"/>
      <c r="E12" s="41">
        <f>'Research data'!H7</f>
        <v>1</v>
      </c>
      <c r="F12" s="39"/>
      <c r="G12" s="153" t="s">
        <v>89</v>
      </c>
      <c r="H12" s="32"/>
      <c r="I12" s="169" t="str">
        <f>IF(LEN('Research data'!J7)&gt;=1,'Research data'!J$4,'Research data'!L$4)</f>
        <v>BDH</v>
      </c>
      <c r="J12" s="14"/>
      <c r="K12" s="26"/>
    </row>
    <row r="13" spans="1:11" ht="17" thickBot="1">
      <c r="A13" s="106"/>
      <c r="B13" s="107"/>
      <c r="C13" s="181" t="s">
        <v>100</v>
      </c>
      <c r="D13" s="23"/>
      <c r="E13" s="41">
        <f>'Research data'!H8</f>
        <v>0</v>
      </c>
      <c r="F13" s="104"/>
      <c r="G13" s="146"/>
      <c r="H13" s="104"/>
      <c r="I13" s="169" t="str">
        <f>IF(LEN('Research data'!J8)&gt;=1,'Research data'!J$4,'Research data'!L$4)</f>
        <v>Quintel</v>
      </c>
      <c r="J13" s="109"/>
      <c r="K13" s="36"/>
    </row>
    <row r="14" spans="1:11" ht="17" thickBot="1">
      <c r="A14" s="26"/>
      <c r="B14" s="25"/>
      <c r="C14" s="181" t="s">
        <v>98</v>
      </c>
      <c r="D14" s="21"/>
      <c r="E14" s="180">
        <f>'Research data'!H9</f>
        <v>0.77777777777777779</v>
      </c>
      <c r="F14" s="39"/>
      <c r="G14" s="173"/>
      <c r="H14" s="32"/>
      <c r="I14" s="169" t="str">
        <f>IF(LEN('Research data'!J9)&gt;=1,'Research data'!J$4,'Research data'!L$4)</f>
        <v>BDH</v>
      </c>
      <c r="J14" s="14"/>
      <c r="K14" s="26"/>
    </row>
    <row r="15" spans="1:11" ht="17" thickBot="1">
      <c r="A15" s="26"/>
      <c r="B15" s="25"/>
      <c r="C15" s="181" t="s">
        <v>99</v>
      </c>
      <c r="D15" s="21"/>
      <c r="E15" s="180">
        <f>'Research data'!H10</f>
        <v>0.22222222222222221</v>
      </c>
      <c r="F15" s="39"/>
      <c r="G15" s="146" t="s">
        <v>82</v>
      </c>
      <c r="H15" s="32"/>
      <c r="I15" s="169" t="str">
        <f>IF(LEN('Research data'!J10)&gt;=1,'Research data'!J$4,'Research data'!L$4)</f>
        <v>BDH</v>
      </c>
      <c r="J15" s="14"/>
      <c r="K15" s="26"/>
    </row>
    <row r="16" spans="1:11" ht="17" thickBot="1">
      <c r="A16" s="26"/>
      <c r="B16" s="25"/>
      <c r="C16" s="176" t="s">
        <v>103</v>
      </c>
      <c r="D16" s="21" t="s">
        <v>2</v>
      </c>
      <c r="E16" s="41">
        <f>'Research data'!H11</f>
        <v>1</v>
      </c>
      <c r="F16" s="39"/>
      <c r="G16" s="104"/>
      <c r="H16" s="32"/>
      <c r="I16" s="169" t="str">
        <f>IF(LEN('Research data'!J11)&gt;=1,'Research data'!J$4,'Research data'!L$4)</f>
        <v>Quintel</v>
      </c>
      <c r="J16" s="14"/>
      <c r="K16" s="26"/>
    </row>
    <row r="17" spans="1:11" ht="17" thickBot="1">
      <c r="A17" s="106"/>
      <c r="B17" s="107"/>
      <c r="C17" s="177" t="s">
        <v>70</v>
      </c>
      <c r="D17" s="23"/>
      <c r="E17" s="41">
        <v>6500</v>
      </c>
      <c r="F17" s="104"/>
      <c r="G17" s="104"/>
      <c r="H17" s="104"/>
      <c r="I17" s="169" t="str">
        <f>IF(LEN('Research data'!J12)&gt;=1,'Research data'!J$4,'Research data'!L$4)</f>
        <v>Quintel</v>
      </c>
      <c r="J17" s="109"/>
      <c r="K17" s="36"/>
    </row>
    <row r="18" spans="1:11" ht="17" thickBot="1">
      <c r="B18" s="107"/>
      <c r="C18" s="110" t="s">
        <v>52</v>
      </c>
      <c r="D18" s="23" t="s">
        <v>2</v>
      </c>
      <c r="E18" s="41">
        <f>'Research data'!H13</f>
        <v>0.99</v>
      </c>
      <c r="F18" s="104"/>
      <c r="G18" s="104"/>
      <c r="H18" s="104"/>
      <c r="I18" s="169" t="str">
        <f>IF(LEN('Research data'!J13)&gt;=1,'Research data'!J$4,'Research data'!L$4)</f>
        <v>Quintel</v>
      </c>
      <c r="J18" s="109"/>
    </row>
    <row r="19" spans="1:11" ht="17" thickBot="1">
      <c r="B19" s="107"/>
      <c r="C19" s="110" t="s">
        <v>53</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48</v>
      </c>
      <c r="E23" s="41">
        <f>'Research data'!H18</f>
        <v>5000</v>
      </c>
      <c r="F23" s="39"/>
      <c r="G23" s="136" t="s">
        <v>80</v>
      </c>
      <c r="H23" s="39"/>
      <c r="I23" s="169" t="str">
        <f>IF(LEN('Research data'!J18)&gt;=1,'Research data'!J$4,'Research data'!L$4)</f>
        <v>BDH</v>
      </c>
      <c r="J23" s="91"/>
    </row>
    <row r="24" spans="1:11" ht="17" thickBot="1">
      <c r="B24" s="129"/>
      <c r="C24" s="178" t="s">
        <v>74</v>
      </c>
      <c r="D24" s="131" t="s">
        <v>68</v>
      </c>
      <c r="E24" s="41">
        <f>'Research data'!H19</f>
        <v>0</v>
      </c>
      <c r="F24" s="132"/>
      <c r="G24" s="130" t="s">
        <v>69</v>
      </c>
      <c r="H24" s="132"/>
      <c r="I24" s="169" t="str">
        <f>IF(LEN('Research data'!J19)&gt;=1,'Research data'!J$4,'Research data'!L$4)</f>
        <v>Quintel</v>
      </c>
      <c r="J24" s="133"/>
    </row>
    <row r="25" spans="1:11" ht="17" thickBot="1">
      <c r="B25" s="129"/>
      <c r="C25" s="178" t="s">
        <v>72</v>
      </c>
      <c r="D25" s="131"/>
      <c r="E25" s="41">
        <f>'Research data'!H20</f>
        <v>0</v>
      </c>
      <c r="F25" s="132"/>
      <c r="G25" s="135" t="s">
        <v>76</v>
      </c>
      <c r="H25" s="132"/>
      <c r="I25" s="169" t="str">
        <f>IF(LEN('Research data'!J20)&gt;=1,'Research data'!J$4,'Research data'!L$4)</f>
        <v>Quintel</v>
      </c>
      <c r="J25" s="133"/>
    </row>
    <row r="26" spans="1:11" ht="17" thickBot="1">
      <c r="B26" s="129"/>
      <c r="C26" s="178" t="s">
        <v>73</v>
      </c>
      <c r="D26" s="131"/>
      <c r="E26" s="41">
        <f>'Research data'!H21</f>
        <v>0</v>
      </c>
      <c r="F26" s="132"/>
      <c r="G26" s="135" t="s">
        <v>77</v>
      </c>
      <c r="H26" s="132"/>
      <c r="I26" s="169" t="str">
        <f>IF(LEN('Research data'!J21)&gt;=1,'Research data'!J$4,'Research data'!L$4)</f>
        <v>BDH</v>
      </c>
      <c r="J26" s="133"/>
    </row>
    <row r="27" spans="1:11" ht="17" thickBot="1">
      <c r="B27" s="129"/>
      <c r="C27" s="179" t="s">
        <v>81</v>
      </c>
      <c r="D27" s="131"/>
      <c r="E27" s="41">
        <f>'Research data'!H22</f>
        <v>0</v>
      </c>
      <c r="F27" s="132"/>
      <c r="G27" s="135" t="s">
        <v>78</v>
      </c>
      <c r="H27" s="132"/>
      <c r="I27" s="169" t="str">
        <f>IF(LEN('Research data'!J22)&gt;=1,'Research data'!J$4,'Research data'!L$4)</f>
        <v>BDH</v>
      </c>
      <c r="J27" s="133"/>
    </row>
    <row r="28" spans="1:11" ht="17" thickBot="1">
      <c r="B28" s="129"/>
      <c r="C28" s="178" t="s">
        <v>75</v>
      </c>
      <c r="D28" s="131"/>
      <c r="E28" s="41">
        <f>'Research data'!H23</f>
        <v>0</v>
      </c>
      <c r="F28" s="132"/>
      <c r="G28" s="136" t="s">
        <v>79</v>
      </c>
      <c r="H28" s="132"/>
      <c r="I28" s="169" t="str">
        <f>IF(LEN('Research data'!J23)&gt;=1,'Research data'!J$4,'Research data'!L$4)</f>
        <v>BDH</v>
      </c>
      <c r="J28" s="133"/>
    </row>
    <row r="29" spans="1:11" ht="17" thickBot="1">
      <c r="A29" s="106"/>
      <c r="B29" s="107"/>
      <c r="C29" s="110" t="s">
        <v>57</v>
      </c>
      <c r="D29" s="23" t="s">
        <v>58</v>
      </c>
      <c r="E29" s="41">
        <v>0.04</v>
      </c>
      <c r="F29" s="104"/>
      <c r="G29" s="104" t="s">
        <v>59</v>
      </c>
      <c r="H29" s="104"/>
      <c r="I29" s="195" t="s">
        <v>119</v>
      </c>
      <c r="J29" s="109"/>
    </row>
    <row r="30" spans="1:11" ht="17" thickBot="1">
      <c r="A30" s="106"/>
      <c r="B30" s="107"/>
      <c r="C30" s="110" t="s">
        <v>60</v>
      </c>
      <c r="D30" s="23" t="s">
        <v>61</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66</v>
      </c>
      <c r="H33" s="104"/>
      <c r="I33" s="169" t="str">
        <f>IF(LEN('Research data'!J28)&gt;=1,'Research data'!J$4,'Research data'!L$4)</f>
        <v>BDH</v>
      </c>
      <c r="J33" s="109"/>
    </row>
    <row r="34" spans="1:10" ht="17" thickBot="1">
      <c r="A34" s="106"/>
      <c r="B34" s="107"/>
      <c r="C34" s="110" t="s">
        <v>64</v>
      </c>
      <c r="D34" s="23" t="s">
        <v>1</v>
      </c>
      <c r="E34" s="41">
        <f>'Research data'!H29</f>
        <v>0</v>
      </c>
      <c r="F34" s="104"/>
      <c r="G34" s="104" t="s">
        <v>65</v>
      </c>
      <c r="H34" s="104"/>
      <c r="I34" s="169" t="str">
        <f>IF(LEN('Research data'!J29)&gt;=1,'Research data'!J$4,'Research data'!L$4)</f>
        <v>Quintel</v>
      </c>
      <c r="J34" s="109"/>
    </row>
    <row r="35" spans="1:10" ht="17" thickBot="1">
      <c r="A35" s="106"/>
      <c r="B35" s="107"/>
      <c r="C35" s="110" t="s">
        <v>62</v>
      </c>
      <c r="D35" s="23" t="s">
        <v>63</v>
      </c>
      <c r="E35" s="41">
        <f>'Research data'!H30</f>
        <v>0</v>
      </c>
      <c r="F35" s="104"/>
      <c r="G35" s="104" t="s">
        <v>67</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54</v>
      </c>
      <c r="D37" s="23"/>
      <c r="E37" s="41">
        <f>'Research data'!H32</f>
        <v>0</v>
      </c>
      <c r="F37" s="104"/>
      <c r="G37" s="104"/>
      <c r="H37" s="104"/>
      <c r="I37" s="169" t="str">
        <f>IF(LEN('Research data'!J32)&gt;=1,'Research data'!J$4,'Research data'!L$4)</f>
        <v>Quintel</v>
      </c>
      <c r="J37" s="109"/>
    </row>
    <row r="38" spans="1:10" ht="17" thickBot="1">
      <c r="A38" s="106"/>
      <c r="B38" s="107"/>
      <c r="C38" s="181" t="s">
        <v>55</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zoomScale="92" workbookViewId="0">
      <selection activeCell="A34" sqref="A34:XFD37"/>
    </sheetView>
  </sheetViews>
  <sheetFormatPr baseColWidth="10" defaultColWidth="10.7109375" defaultRowHeight="16"/>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47</v>
      </c>
      <c r="I4" s="88"/>
      <c r="J4" s="88" t="s">
        <v>102</v>
      </c>
      <c r="K4" s="88"/>
      <c r="L4" s="88" t="s">
        <v>90</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51</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71</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48</v>
      </c>
      <c r="H18" s="122">
        <f>J18</f>
        <v>5000</v>
      </c>
      <c r="J18" s="151">
        <f>Notes!E19</f>
        <v>5000</v>
      </c>
      <c r="L18" s="118"/>
      <c r="M18" s="118"/>
      <c r="N18" s="125"/>
    </row>
    <row r="19" spans="1:15" ht="17" thickBot="1">
      <c r="A19" s="106"/>
      <c r="B19" s="107"/>
      <c r="C19" s="186" t="str">
        <f>Dashboard!C24</f>
        <v>variable_operation_and_maintenance_costs_per_full_load_hour</v>
      </c>
      <c r="F19" s="117" t="s">
        <v>56</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49</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63</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102</v>
      </c>
      <c r="E7" s="148" t="s">
        <v>88</v>
      </c>
      <c r="F7" s="54">
        <v>2018</v>
      </c>
      <c r="G7" s="54">
        <v>2018</v>
      </c>
      <c r="H7" s="100">
        <v>43160</v>
      </c>
      <c r="I7" s="190" t="s">
        <v>105</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112</v>
      </c>
      <c r="D17" s="193" t="s">
        <v>116</v>
      </c>
      <c r="G17" s="55">
        <v>2015</v>
      </c>
      <c r="I17" s="60" t="s">
        <v>118</v>
      </c>
      <c r="J17" s="55" t="s">
        <v>117</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7109375" defaultRowHeight="16"/>
  <cols>
    <col min="1" max="1" width="3.7109375" style="64" customWidth="1"/>
    <col min="2" max="2" width="3.42578125" style="64" customWidth="1"/>
    <col min="3" max="3" width="9.28515625" style="64" customWidth="1"/>
    <col min="4" max="4" width="4" style="64" customWidth="1"/>
    <col min="5" max="5" width="13.140625" style="64" customWidth="1"/>
    <col min="6" max="6" width="9.42578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163"/>
      <c r="H2" s="163"/>
      <c r="I2" s="66"/>
      <c r="J2" s="66"/>
      <c r="K2" s="66"/>
      <c r="L2" s="66"/>
      <c r="M2" s="66"/>
      <c r="N2" s="67"/>
    </row>
    <row r="3" spans="1:15">
      <c r="A3" s="68"/>
      <c r="B3" s="93"/>
      <c r="C3" s="72" t="s">
        <v>0</v>
      </c>
      <c r="D3" s="72" t="s">
        <v>50</v>
      </c>
      <c r="E3" s="72" t="s">
        <v>24</v>
      </c>
      <c r="F3" s="72"/>
      <c r="G3" s="164"/>
      <c r="H3" s="165"/>
      <c r="I3" s="69"/>
      <c r="J3" s="69"/>
      <c r="K3" s="69"/>
      <c r="L3" s="69"/>
      <c r="M3" s="69"/>
      <c r="N3" s="94"/>
    </row>
    <row r="4" spans="1:15">
      <c r="B4" s="70"/>
      <c r="E4" s="71"/>
      <c r="F4" s="71"/>
      <c r="G4" s="166"/>
      <c r="H4" s="166"/>
      <c r="I4" s="71"/>
      <c r="K4" s="71"/>
      <c r="L4" s="71"/>
      <c r="M4" s="71"/>
      <c r="N4" s="71"/>
      <c r="O4" s="71"/>
    </row>
    <row r="5" spans="1:15" ht="17">
      <c r="B5" s="70"/>
      <c r="C5" s="98" t="s">
        <v>102</v>
      </c>
      <c r="D5" s="71"/>
      <c r="F5" s="98" t="s">
        <v>97</v>
      </c>
      <c r="G5" s="167" t="s">
        <v>18</v>
      </c>
      <c r="H5" s="167" t="s">
        <v>96</v>
      </c>
      <c r="I5" s="71"/>
      <c r="J5" s="71"/>
      <c r="K5" s="71"/>
      <c r="L5" s="71"/>
      <c r="M5" s="71"/>
      <c r="N5" s="71"/>
    </row>
    <row r="6" spans="1:15" ht="17">
      <c r="B6" s="70"/>
      <c r="C6" s="71"/>
      <c r="D6" s="71"/>
      <c r="E6" s="159">
        <v>7000</v>
      </c>
      <c r="F6" s="64" t="s">
        <v>91</v>
      </c>
      <c r="G6" s="162" t="s">
        <v>106</v>
      </c>
      <c r="I6" s="71"/>
      <c r="J6" s="98"/>
      <c r="K6" s="71"/>
      <c r="L6" s="71"/>
      <c r="M6" s="71"/>
      <c r="N6" s="71"/>
      <c r="O6" s="71"/>
    </row>
    <row r="7" spans="1:15">
      <c r="B7" s="70"/>
      <c r="C7" s="71"/>
      <c r="D7" s="71"/>
      <c r="G7" s="64"/>
      <c r="H7" s="64"/>
      <c r="I7" s="71"/>
      <c r="J7" s="71"/>
      <c r="K7" s="71"/>
      <c r="L7" s="71"/>
      <c r="M7" s="71"/>
      <c r="N7" s="71"/>
      <c r="O7" s="71"/>
    </row>
    <row r="8" spans="1:15" ht="17">
      <c r="B8" s="70"/>
      <c r="C8" s="71"/>
      <c r="D8" s="71"/>
      <c r="E8" s="159">
        <v>1</v>
      </c>
      <c r="F8" s="64" t="s">
        <v>51</v>
      </c>
      <c r="G8" s="162" t="s">
        <v>83</v>
      </c>
      <c r="H8" s="166" t="s">
        <v>95</v>
      </c>
      <c r="I8" s="71"/>
      <c r="J8" s="71"/>
      <c r="K8" s="71"/>
      <c r="L8" s="71"/>
      <c r="M8" s="71"/>
      <c r="N8" s="71"/>
      <c r="O8" s="71"/>
    </row>
    <row r="9" spans="1:15">
      <c r="B9" s="70"/>
      <c r="C9" s="71"/>
      <c r="D9" s="71"/>
      <c r="E9" s="71"/>
      <c r="F9" s="71"/>
      <c r="G9" s="166"/>
      <c r="H9" s="167"/>
      <c r="I9" s="71"/>
      <c r="J9" s="71"/>
      <c r="K9" s="71"/>
      <c r="L9" s="71"/>
      <c r="M9" s="71"/>
      <c r="N9" s="71"/>
      <c r="O9" s="71"/>
    </row>
    <row r="10" spans="1:15" ht="68">
      <c r="B10" s="70"/>
      <c r="C10" s="71"/>
      <c r="D10" s="71"/>
      <c r="E10" s="159">
        <v>3.5</v>
      </c>
      <c r="F10" s="71"/>
      <c r="G10" s="168" t="s">
        <v>84</v>
      </c>
      <c r="H10" s="168" t="s">
        <v>94</v>
      </c>
      <c r="I10" s="143"/>
      <c r="J10" s="71"/>
      <c r="K10" s="71"/>
      <c r="L10" s="71"/>
      <c r="M10" s="71"/>
      <c r="N10" s="71"/>
      <c r="O10" s="71"/>
    </row>
    <row r="11" spans="1:15">
      <c r="B11" s="70"/>
      <c r="C11" s="71"/>
      <c r="D11" s="71"/>
      <c r="E11" s="160">
        <f>E10/(1+E10)</f>
        <v>0.77777777777777779</v>
      </c>
      <c r="F11" s="71"/>
      <c r="G11" s="172" t="s">
        <v>98</v>
      </c>
      <c r="H11" s="168"/>
      <c r="I11" s="143"/>
      <c r="J11" s="71"/>
      <c r="K11" s="71"/>
      <c r="L11" s="71"/>
      <c r="M11" s="71"/>
      <c r="N11" s="71"/>
      <c r="O11" s="71"/>
    </row>
    <row r="12" spans="1:15">
      <c r="B12" s="70"/>
      <c r="C12" s="71"/>
      <c r="D12" s="71"/>
      <c r="E12" s="160">
        <f>1/(1+E10)</f>
        <v>0.22222222222222221</v>
      </c>
      <c r="F12" s="71"/>
      <c r="G12" s="172" t="s">
        <v>99</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93</v>
      </c>
      <c r="K15" s="71"/>
      <c r="L15" s="71"/>
      <c r="M15" s="71"/>
      <c r="N15" s="71"/>
      <c r="O15" s="71"/>
    </row>
    <row r="16" spans="1:15" ht="170">
      <c r="B16" s="70"/>
      <c r="C16" s="71"/>
      <c r="E16" s="161">
        <f>1000000/2</f>
        <v>500000</v>
      </c>
      <c r="F16" s="64" t="s">
        <v>19</v>
      </c>
      <c r="G16" s="162" t="s">
        <v>21</v>
      </c>
      <c r="H16" s="162" t="s">
        <v>104</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ht="17">
      <c r="B19" s="70"/>
      <c r="C19" s="71"/>
      <c r="D19" s="71"/>
      <c r="E19" s="189">
        <f>E16*1%</f>
        <v>5000</v>
      </c>
      <c r="F19" s="64" t="s">
        <v>19</v>
      </c>
      <c r="G19" s="162" t="s">
        <v>85</v>
      </c>
      <c r="H19" s="188">
        <v>0.01</v>
      </c>
      <c r="K19" s="71"/>
      <c r="L19" s="71"/>
      <c r="M19" s="71"/>
      <c r="N19" s="71"/>
      <c r="O19" s="71"/>
    </row>
    <row r="20" spans="2:15">
      <c r="B20" s="70"/>
      <c r="C20" s="71"/>
      <c r="D20" s="71"/>
      <c r="E20" s="159">
        <v>0</v>
      </c>
      <c r="F20" s="64" t="s">
        <v>92</v>
      </c>
      <c r="K20" s="71"/>
      <c r="L20" s="71"/>
      <c r="M20" s="71"/>
      <c r="N20" s="71"/>
      <c r="O20" s="71"/>
    </row>
    <row r="21" spans="2:15" ht="17">
      <c r="B21" s="70"/>
      <c r="C21" s="71"/>
      <c r="D21" s="71"/>
      <c r="E21" s="64">
        <f>E20*E8*E6</f>
        <v>0</v>
      </c>
      <c r="F21" s="64" t="s">
        <v>19</v>
      </c>
      <c r="G21" s="162" t="s">
        <v>86</v>
      </c>
      <c r="K21" s="71"/>
      <c r="L21" s="71"/>
      <c r="M21" s="71"/>
      <c r="N21" s="71"/>
      <c r="O21" s="71"/>
    </row>
    <row r="22" spans="2:15">
      <c r="B22" s="70"/>
      <c r="C22" s="71"/>
      <c r="K22" s="71"/>
      <c r="L22" s="71"/>
      <c r="M22" s="71"/>
      <c r="N22" s="71"/>
      <c r="O22" s="71"/>
    </row>
    <row r="23" spans="2:15" ht="17">
      <c r="B23" s="70"/>
      <c r="C23" s="71"/>
      <c r="E23" s="159">
        <v>15</v>
      </c>
      <c r="F23" s="64" t="s">
        <v>87</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113</v>
      </c>
      <c r="K30" s="71"/>
      <c r="L30" s="71"/>
      <c r="M30" s="71"/>
      <c r="N30" s="71"/>
      <c r="O30" s="71"/>
    </row>
    <row r="31" spans="2:15" ht="221">
      <c r="B31" s="70"/>
      <c r="C31" s="71"/>
      <c r="E31" s="191" t="s">
        <v>114</v>
      </c>
      <c r="G31" s="162" t="s">
        <v>115</v>
      </c>
      <c r="K31" s="71"/>
      <c r="L31" s="71"/>
      <c r="M31" s="71"/>
      <c r="N31" s="71"/>
      <c r="O31" s="71"/>
    </row>
    <row r="32" spans="2:15">
      <c r="B32" s="70"/>
      <c r="C32" s="71"/>
      <c r="E32" s="159">
        <v>1.7200000000000001E-5</v>
      </c>
      <c r="F32" s="64" t="s">
        <v>110</v>
      </c>
      <c r="I32" t="s">
        <v>107</v>
      </c>
      <c r="J32" s="162"/>
      <c r="K32" s="71"/>
      <c r="L32" s="71"/>
      <c r="M32" s="71"/>
      <c r="N32" s="71"/>
      <c r="O32" s="71"/>
    </row>
    <row r="33" spans="2:15">
      <c r="B33" s="70"/>
      <c r="C33" s="71"/>
      <c r="E33" s="144">
        <f>SUM(J36:J8795)/SUM(I36:I8795)</f>
        <v>0.9009767938076727</v>
      </c>
      <c r="F33" s="64" t="s">
        <v>58</v>
      </c>
      <c r="G33" s="64" t="s">
        <v>111</v>
      </c>
      <c r="I33" t="s">
        <v>108</v>
      </c>
      <c r="J33" s="162"/>
      <c r="K33" s="71"/>
      <c r="L33" s="71"/>
      <c r="M33" s="71"/>
      <c r="N33" s="71"/>
      <c r="O33" s="71"/>
    </row>
    <row r="34" spans="2:15" ht="17">
      <c r="B34" s="70"/>
      <c r="C34" s="71"/>
      <c r="E34" s="194">
        <f>MROUND(SUM(J36:J8795)/E32,100)</f>
        <v>6500</v>
      </c>
      <c r="F34" s="64" t="s">
        <v>112</v>
      </c>
      <c r="G34" s="162" t="s">
        <v>112</v>
      </c>
      <c r="I34">
        <v>2015</v>
      </c>
      <c r="J34" s="162"/>
      <c r="K34" s="71"/>
      <c r="L34" s="71"/>
      <c r="M34" s="71"/>
      <c r="N34" s="71"/>
      <c r="O34" s="71"/>
    </row>
    <row r="35" spans="2:15" ht="34">
      <c r="B35" s="70"/>
      <c r="C35" s="71"/>
      <c r="I35" s="162"/>
      <c r="J35" s="162" t="s">
        <v>109</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795"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cp:lastPrinted>2015-02-13T09:40:54Z</cp:lastPrinted>
  <dcterms:created xsi:type="dcterms:W3CDTF">2011-10-26T09:05:09Z</dcterms:created>
  <dcterms:modified xsi:type="dcterms:W3CDTF">2021-06-25T13:16:10Z</dcterms:modified>
</cp:coreProperties>
</file>