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7ACE2D2E-D4E5-DF44-8018-C4300E1FD9EB}" xr6:coauthVersionLast="47" xr6:coauthVersionMax="47" xr10:uidLastSave="{00000000-0000-0000-0000-000000000000}"/>
  <bookViews>
    <workbookView xWindow="14080" yWindow="482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7" i="16" l="1"/>
  <c r="I20" i="13" s="1"/>
  <c r="G20" i="13" s="1"/>
  <c r="G6" i="13"/>
  <c r="K10" i="13" s="1"/>
  <c r="D40" i="16"/>
  <c r="I22" i="13" s="1"/>
  <c r="G22" i="13" s="1"/>
  <c r="G12" i="13"/>
  <c r="E33" i="12" s="1"/>
  <c r="I18" i="13"/>
  <c r="G18" i="13" s="1"/>
  <c r="I12" i="13"/>
  <c r="I11" i="13"/>
  <c r="I16" i="13"/>
  <c r="G16" i="13" s="1"/>
  <c r="G10" i="13"/>
  <c r="E31" i="12" s="1"/>
  <c r="G11" i="13"/>
  <c r="E32" i="12" s="1"/>
  <c r="G7" i="13"/>
  <c r="G17" i="13" l="1"/>
  <c r="E24" i="12" s="1"/>
  <c r="G15" i="13"/>
  <c r="E20" i="12" s="1"/>
  <c r="E16" i="12"/>
  <c r="G23" i="13"/>
  <c r="G21" i="13" s="1"/>
  <c r="E23" i="12" s="1"/>
  <c r="G19" i="13" l="1"/>
  <c r="E25" i="12" s="1"/>
</calcChain>
</file>

<file path=xl/sharedStrings.xml><?xml version="1.0" encoding="utf-8"?>
<sst xmlns="http://schemas.openxmlformats.org/spreadsheetml/2006/main" count="203" uniqueCount="142">
  <si>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</si>
  <si>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</si>
  <si>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</si>
  <si>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</si>
  <si>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</si>
  <si>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</si>
  <si>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</si>
  <si>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</si>
  <si>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</si>
  <si>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</si>
  <si>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</si>
  <si>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</si>
  <si>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</si>
  <si>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</si>
  <si>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</si>
  <si>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</si>
  <si>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</si>
  <si>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</si>
  <si>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</si>
  <si>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</si>
  <si>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</si>
  <si>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</si>
  <si>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</si>
  <si>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</si>
  <si>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</si>
  <si>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</si>
  <si>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</si>
  <si>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</si>
  <si>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</si>
  <si>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</si>
  <si>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</si>
  <si>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</si>
  <si>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</si>
  <si>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</si>
  <si>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</si>
  <si>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</si>
  <si>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</si>
  <si>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</si>
  <si>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</si>
  <si>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</si>
  <si>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</si>
  <si>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</si>
  <si>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</si>
  <si>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</si>
  <si>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</si>
  <si>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</si>
  <si>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</si>
  <si>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</si>
  <si>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</si>
  <si>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</si>
  <si>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</si>
  <si>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</si>
  <si>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</si>
  <si>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</si>
  <si>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</si>
  <si>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</si>
  <si>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</si>
  <si>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</si>
  <si>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</si>
  <si>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</si>
  <si>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</si>
  <si>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</si>
  <si>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</si>
  <si>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</si>
  <si>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</si>
  <si>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</si>
  <si>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</si>
  <si>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</si>
  <si>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</si>
  <si>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</si>
  <si>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</si>
  <si>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</si>
  <si>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</si>
  <si>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</si>
  <si>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</si>
  <si>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</si>
  <si>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</si>
  <si>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</si>
  <si>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</si>
  <si>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</si>
  <si>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</si>
  <si>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</si>
  <si>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</si>
  <si>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</si>
  <si>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</si>
  <si>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</si>
  <si>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</si>
  <si>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</si>
  <si>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</si>
  <si>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</si>
  <si>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</si>
  <si>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</si>
  <si>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Investment cost</t>
  </si>
  <si>
    <t>Comments</t>
  </si>
  <si>
    <t>Maria Tsagkaraki</t>
  </si>
  <si>
    <t>Technical</t>
  </si>
  <si>
    <r>
      <t>euro</t>
    </r>
    <r>
      <rPr>
        <sz val="12"/>
        <color theme="1"/>
        <rFont val="Calibri"/>
        <family val="2"/>
        <scheme val="minor"/>
      </rPr>
      <t>/year</t>
    </r>
  </si>
  <si>
    <t>Fixed operational and maintenance costs</t>
  </si>
  <si>
    <t>US</t>
  </si>
  <si>
    <t>Land use</t>
  </si>
  <si>
    <t>energy_power_nuclear_gen3_uranium_oxide.central_producer.ad</t>
  </si>
  <si>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</si>
  <si>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FLH</t>
  </si>
  <si>
    <t>Production Electricity yearly</t>
  </si>
  <si>
    <t>MWh/year</t>
  </si>
  <si>
    <t>Full load hours</t>
  </si>
  <si>
    <t>Delft</t>
  </si>
  <si>
    <t xml:space="preserve">          </t>
  </si>
  <si>
    <t>Output electriccity</t>
  </si>
  <si>
    <r>
      <t xml:space="preserve">Land use: </t>
    </r>
    <r>
      <rPr>
        <sz val="12"/>
        <color theme="1"/>
        <rFont val="Calibri"/>
        <family val="2"/>
        <scheme val="minor"/>
      </rPr>
      <t>between 250-1000 acres for 1000MW</t>
    </r>
  </si>
  <si>
    <t xml:space="preserve">                   1 acre =0.00024711 m2</t>
  </si>
  <si>
    <t>http://web.ornl.gov/sci/nsed/outreach/presentation/2009/KentWilliams_seminar.pdf</t>
  </si>
  <si>
    <t>US.Department</t>
  </si>
  <si>
    <r>
      <t>euro/</t>
    </r>
    <r>
      <rPr>
        <sz val="12"/>
        <color theme="1"/>
        <rFont val="Calibri"/>
        <family val="2"/>
        <scheme val="minor"/>
      </rPr>
      <t>MWh</t>
    </r>
  </si>
  <si>
    <t>Decommissioning cost: 0.1 €cent/KWh</t>
  </si>
  <si>
    <t>Output electricity</t>
  </si>
  <si>
    <t>Decommissioning cost</t>
  </si>
  <si>
    <t>http://assets.wnf.nl/downloads/report_nuclearenergy_wnf_nov2011.pdf</t>
  </si>
  <si>
    <t>Notes</t>
  </si>
  <si>
    <t>Subject year</t>
  </si>
  <si>
    <t>euro/KW</t>
  </si>
  <si>
    <t>yr</t>
  </si>
  <si>
    <t>eurocent/KWh</t>
  </si>
  <si>
    <t>euro/MWh</t>
  </si>
  <si>
    <t>p.74</t>
  </si>
  <si>
    <t>p.89</t>
  </si>
  <si>
    <t>2010/2011</t>
  </si>
  <si>
    <t>US.Department of Energy</t>
  </si>
  <si>
    <t>p.36</t>
  </si>
  <si>
    <t>250-1000</t>
  </si>
  <si>
    <t>acres</t>
  </si>
  <si>
    <t>medium value</t>
  </si>
  <si>
    <t>construction time</t>
  </si>
  <si>
    <t>Initial investment</t>
  </si>
  <si>
    <t>Fixed O&amp;M</t>
  </si>
  <si>
    <t>Variable O&amp;M</t>
  </si>
  <si>
    <t>Lifetime</t>
  </si>
  <si>
    <t>ETM Library URL</t>
  </si>
  <si>
    <t>http://refman.et-model.com/publications/1663</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</si>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</sst>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0">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177" applyFont="1" applyFill="1" applyBorder="1" applyAlignment="1" applyProtection="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6" fillId="0" borderId="0" xfId="0" applyFont="1" applyFill="1" applyBorder="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21" fillId="2" borderId="17" xfId="0" applyFont="1" applyFill="1" applyBorder="1"/>
    <xf numFmtId="0" fontId="15" fillId="2" borderId="2" xfId="0" applyFont="1" applyFill="1" applyBorder="1"/>
    <xf numFmtId="0" fontId="21" fillId="2" borderId="7" xfId="0" applyFont="1" applyFill="1" applyBorder="1"/>
    <xf numFmtId="0" fontId="15" fillId="2" borderId="0" xfId="0" applyFont="1" applyFill="1" applyBorder="1"/>
    <xf numFmtId="0" fontId="31" fillId="2" borderId="0" xfId="0" applyFont="1" applyFill="1" applyBorder="1"/>
    <xf numFmtId="0" fontId="15" fillId="2" borderId="18"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8" borderId="0" xfId="0" applyFont="1" applyFill="1" applyBorder="1"/>
    <xf numFmtId="0" fontId="15" fillId="2" borderId="7"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15"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6" fillId="0" borderId="0" xfId="0" applyFont="1" applyFill="1"/>
    <xf numFmtId="10" fontId="14" fillId="0" borderId="0" xfId="0" applyNumberFormat="1" applyFont="1" applyFill="1" applyBorder="1" applyAlignment="1" applyProtection="1">
      <alignment horizontal="left" vertical="center" indent="2"/>
    </xf>
    <xf numFmtId="0" fontId="13" fillId="2" borderId="20" xfId="0" applyFont="1" applyFill="1" applyBorder="1"/>
    <xf numFmtId="0" fontId="13" fillId="0" borderId="0" xfId="0" applyNumberFormat="1" applyFont="1" applyFill="1" applyBorder="1" applyAlignment="1" applyProtection="1">
      <alignment horizontal="left" vertical="center"/>
    </xf>
    <xf numFmtId="0" fontId="12" fillId="0" borderId="0" xfId="0" applyFont="1" applyFill="1" applyBorder="1"/>
    <xf numFmtId="0" fontId="11" fillId="0" borderId="0" xfId="0" applyFont="1" applyFill="1" applyBorder="1"/>
    <xf numFmtId="0" fontId="10" fillId="2" borderId="0" xfId="0" applyNumberFormat="1" applyFont="1" applyFill="1" applyBorder="1" applyAlignment="1" applyProtection="1">
      <alignment horizontal="left" vertical="center"/>
    </xf>
    <xf numFmtId="1"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vertical="center"/>
    </xf>
    <xf numFmtId="0" fontId="28" fillId="0" borderId="0" xfId="177" applyFont="1" applyFill="1" applyBorder="1" applyAlignment="1" applyProtection="1"/>
    <xf numFmtId="0" fontId="9" fillId="0" borderId="0" xfId="0" applyNumberFormat="1" applyFont="1" applyFill="1" applyBorder="1" applyAlignment="1" applyProtection="1">
      <alignment horizontal="left" vertical="center"/>
    </xf>
    <xf numFmtId="0" fontId="9" fillId="0" borderId="0" xfId="0" applyFont="1" applyFill="1" applyBorder="1"/>
    <xf numFmtId="166" fontId="8" fillId="0" borderId="0" xfId="0" applyNumberFormat="1" applyFont="1" applyFill="1" applyBorder="1" applyAlignment="1" applyProtection="1">
      <alignment vertical="center"/>
    </xf>
    <xf numFmtId="0" fontId="7" fillId="0" borderId="0" xfId="0" applyFont="1" applyFill="1" applyBorder="1"/>
    <xf numFmtId="166" fontId="6" fillId="0" borderId="0" xfId="0" applyNumberFormat="1" applyFont="1" applyFill="1" applyBorder="1" applyAlignment="1" applyProtection="1">
      <alignment vertical="center"/>
    </xf>
    <xf numFmtId="166" fontId="16" fillId="2" borderId="0" xfId="0" applyNumberFormat="1" applyFont="1" applyFill="1" applyBorder="1" applyAlignment="1" applyProtection="1">
      <alignment horizontal="right" vertical="center"/>
    </xf>
    <xf numFmtId="0" fontId="4" fillId="0" borderId="0" xfId="177" applyFont="1" applyFill="1" applyBorder="1" applyAlignment="1" applyProtection="1"/>
    <xf numFmtId="1" fontId="5" fillId="2" borderId="18" xfId="0" applyNumberFormat="1" applyFont="1" applyFill="1" applyBorder="1" applyAlignment="1" applyProtection="1">
      <alignment horizontal="right" vertical="center"/>
    </xf>
    <xf numFmtId="166" fontId="3" fillId="0" borderId="0" xfId="0" applyNumberFormat="1" applyFont="1" applyFill="1" applyBorder="1" applyAlignment="1" applyProtection="1">
      <alignment vertical="center"/>
    </xf>
    <xf numFmtId="0" fontId="28" fillId="0" borderId="0" xfId="0" applyFont="1" applyFill="1" applyBorder="1"/>
    <xf numFmtId="1" fontId="9" fillId="2" borderId="18" xfId="0" applyNumberFormat="1" applyFont="1" applyFill="1" applyBorder="1" applyAlignment="1" applyProtection="1">
      <alignment horizontal="right" vertical="center"/>
    </xf>
    <xf numFmtId="0" fontId="3" fillId="2" borderId="18" xfId="0" applyFont="1" applyFill="1" applyBorder="1"/>
    <xf numFmtId="0" fontId="3" fillId="2" borderId="2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1" fillId="2" borderId="22" xfId="0" applyFont="1" applyFill="1" applyBorder="1"/>
    <xf numFmtId="0" fontId="21" fillId="2" borderId="23" xfId="0" applyFont="1" applyFill="1" applyBorder="1"/>
    <xf numFmtId="0" fontId="21" fillId="2" borderId="24" xfId="0" applyFont="1" applyFill="1" applyBorder="1"/>
    <xf numFmtId="0" fontId="2" fillId="2" borderId="21" xfId="0" applyFont="1" applyFill="1" applyBorder="1"/>
    <xf numFmtId="0" fontId="30" fillId="4" borderId="18"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xdr:row>
      <xdr:rowOff>139700</xdr:rowOff>
    </xdr:from>
    <xdr:to>
      <xdr:col>12</xdr:col>
      <xdr:colOff>304800</xdr:colOff>
      <xdr:row>47</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318000" y="520700"/>
          <a:ext cx="7912100" cy="8509000"/>
        </a:xfrm>
        <a:prstGeom prst="rect">
          <a:avLst/>
        </a:prstGeom>
      </xdr:spPr>
    </xdr:pic>
    <xdr:clientData/>
  </xdr:twoCellAnchor>
  <xdr:twoCellAnchor editAs="oneCell">
    <xdr:from>
      <xdr:col>5</xdr:col>
      <xdr:colOff>812800</xdr:colOff>
      <xdr:row>48</xdr:row>
      <xdr:rowOff>50800</xdr:rowOff>
    </xdr:from>
    <xdr:to>
      <xdr:col>11</xdr:col>
      <xdr:colOff>736600</xdr:colOff>
      <xdr:row>58</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181600" y="9194800"/>
          <a:ext cx="6400800" cy="1866900"/>
        </a:xfrm>
        <a:prstGeom prst="rect">
          <a:avLst/>
        </a:prstGeom>
      </xdr:spPr>
    </xdr:pic>
    <xdr:clientData/>
  </xdr:twoCellAnchor>
  <xdr:twoCellAnchor editAs="oneCell">
    <xdr:from>
      <xdr:col>6</xdr:col>
      <xdr:colOff>190500</xdr:colOff>
      <xdr:row>59</xdr:row>
      <xdr:rowOff>101600</xdr:rowOff>
    </xdr:from>
    <xdr:to>
      <xdr:col>12</xdr:col>
      <xdr:colOff>0</xdr:colOff>
      <xdr:row>77</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638800" y="11341100"/>
          <a:ext cx="6286500" cy="347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18</v>
      </c>
      <c r="C2" s="24"/>
    </row>
    <row r="3" spans="1:3">
      <c r="A3" s="1"/>
      <c r="B3" s="8"/>
      <c r="C3" s="8"/>
    </row>
    <row r="4" spans="1:3">
      <c r="A4" s="1"/>
      <c r="B4" s="2" t="s">
        <v>19</v>
      </c>
      <c r="C4" s="3" t="s">
        <v>100</v>
      </c>
    </row>
    <row r="5" spans="1:3">
      <c r="A5" s="1"/>
      <c r="B5" s="4" t="s">
        <v>64</v>
      </c>
      <c r="C5" s="5" t="s">
        <v>94</v>
      </c>
    </row>
    <row r="6" spans="1:3">
      <c r="A6" s="1"/>
      <c r="B6" s="6" t="s">
        <v>21</v>
      </c>
      <c r="C6" s="7" t="s">
        <v>22</v>
      </c>
    </row>
    <row r="7" spans="1:3">
      <c r="A7" s="1"/>
      <c r="B7" s="8"/>
      <c r="C7" s="8"/>
    </row>
    <row r="8" spans="1:3">
      <c r="A8" s="1"/>
      <c r="B8" s="8"/>
      <c r="C8" s="8"/>
    </row>
    <row r="9" spans="1:3">
      <c r="A9" s="1"/>
      <c r="B9" s="90" t="s">
        <v>65</v>
      </c>
      <c r="C9" s="91"/>
    </row>
    <row r="10" spans="1:3">
      <c r="A10" s="1"/>
      <c r="B10" s="92"/>
      <c r="C10" s="93"/>
    </row>
    <row r="11" spans="1:3">
      <c r="A11" s="1"/>
      <c r="B11" s="92" t="s">
        <v>66</v>
      </c>
      <c r="C11" s="94" t="s">
        <v>67</v>
      </c>
    </row>
    <row r="12" spans="1:3" ht="17" thickBot="1">
      <c r="A12" s="1"/>
      <c r="B12" s="92"/>
      <c r="C12" s="14" t="s">
        <v>68</v>
      </c>
    </row>
    <row r="13" spans="1:3" ht="17" thickBot="1">
      <c r="A13" s="1"/>
      <c r="B13" s="92"/>
      <c r="C13" s="95" t="s">
        <v>69</v>
      </c>
    </row>
    <row r="14" spans="1:3">
      <c r="A14" s="1"/>
      <c r="B14" s="92"/>
      <c r="C14" s="93" t="s">
        <v>70</v>
      </c>
    </row>
    <row r="15" spans="1:3">
      <c r="A15" s="1"/>
      <c r="B15" s="92"/>
      <c r="C15" s="93"/>
    </row>
    <row r="16" spans="1:3">
      <c r="A16" s="1"/>
      <c r="B16" s="92" t="s">
        <v>71</v>
      </c>
      <c r="C16" s="96" t="s">
        <v>72</v>
      </c>
    </row>
    <row r="17" spans="1:3">
      <c r="A17" s="1"/>
      <c r="B17" s="92"/>
      <c r="C17" s="97" t="s">
        <v>73</v>
      </c>
    </row>
    <row r="18" spans="1:3">
      <c r="A18" s="1"/>
      <c r="B18" s="92"/>
      <c r="C18" s="98" t="s">
        <v>74</v>
      </c>
    </row>
    <row r="19" spans="1:3">
      <c r="A19" s="1"/>
      <c r="B19" s="92"/>
      <c r="C19" s="99" t="s">
        <v>75</v>
      </c>
    </row>
    <row r="20" spans="1:3">
      <c r="A20" s="1"/>
      <c r="B20" s="100"/>
      <c r="C20" s="101" t="s">
        <v>76</v>
      </c>
    </row>
    <row r="21" spans="1:3">
      <c r="A21" s="1"/>
      <c r="B21" s="100"/>
      <c r="C21" s="102" t="s">
        <v>77</v>
      </c>
    </row>
    <row r="22" spans="1:3">
      <c r="A22" s="1"/>
      <c r="B22" s="100"/>
      <c r="C22" s="103" t="s">
        <v>78</v>
      </c>
    </row>
    <row r="23" spans="1:3">
      <c r="B23" s="100"/>
      <c r="C23" s="104" t="s">
        <v>79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A17" workbookViewId="0">
      <selection activeCell="C43" sqref="C43"/>
    </sheetView>
  </sheetViews>
  <sheetFormatPr baseColWidth="10" defaultColWidth="10.7109375" defaultRowHeight="16"/>
  <cols>
    <col min="1" max="1" width="3.28515625" style="32" customWidth="1"/>
    <col min="2" max="2" width="3.7109375" style="32" customWidth="1"/>
    <col min="3" max="3" width="46" style="32" customWidth="1"/>
    <col min="4" max="4" width="12.7109375" style="32" customWidth="1"/>
    <col min="5" max="5" width="17.42578125" style="32" customWidth="1"/>
    <col min="6" max="6" width="4.42578125" style="32" customWidth="1"/>
    <col min="7" max="7" width="45" style="32" customWidth="1"/>
    <col min="8" max="8" width="5.140625" style="32" customWidth="1"/>
    <col min="9" max="9" width="51.42578125" style="32" customWidth="1"/>
    <col min="10" max="10" width="5.42578125" style="32" customWidth="1"/>
    <col min="11" max="16384" width="10.7109375" style="32"/>
  </cols>
  <sheetData>
    <row r="1" spans="2:11">
      <c r="D1" s="30"/>
      <c r="E1" s="30"/>
      <c r="F1" s="30"/>
      <c r="G1" s="30"/>
    </row>
    <row r="2" spans="2:11">
      <c r="B2" s="151" t="s">
        <v>140</v>
      </c>
      <c r="C2" s="152"/>
      <c r="D2" s="152"/>
      <c r="E2" s="153"/>
      <c r="F2" s="30"/>
      <c r="G2" s="30"/>
    </row>
    <row r="3" spans="2:11">
      <c r="B3" s="154"/>
      <c r="C3" s="155"/>
      <c r="D3" s="155"/>
      <c r="E3" s="156"/>
      <c r="F3" s="30"/>
      <c r="G3" s="30"/>
    </row>
    <row r="4" spans="2:11" ht="42" customHeight="1">
      <c r="B4" s="157"/>
      <c r="C4" s="158"/>
      <c r="D4" s="158"/>
      <c r="E4" s="159"/>
      <c r="F4" s="30"/>
      <c r="G4" s="30"/>
    </row>
    <row r="5" spans="2:11" ht="17" thickBot="1">
      <c r="D5" s="30"/>
    </row>
    <row r="6" spans="2:11">
      <c r="B6" s="33"/>
      <c r="C6" s="16"/>
      <c r="D6" s="16"/>
      <c r="E6" s="16"/>
      <c r="F6" s="16"/>
      <c r="G6" s="16"/>
      <c r="H6" s="16"/>
      <c r="I6" s="16"/>
      <c r="J6" s="34"/>
    </row>
    <row r="7" spans="2:11" s="39" customFormat="1" ht="19">
      <c r="B7" s="105"/>
      <c r="C7" s="15" t="s">
        <v>33</v>
      </c>
      <c r="D7" s="106" t="s">
        <v>15</v>
      </c>
      <c r="E7" s="15" t="s">
        <v>7</v>
      </c>
      <c r="F7" s="15"/>
      <c r="G7" s="15" t="s">
        <v>14</v>
      </c>
      <c r="H7" s="15"/>
      <c r="I7" s="15" t="s">
        <v>0</v>
      </c>
      <c r="J7" s="112"/>
    </row>
    <row r="8" spans="2:11" s="39" customFormat="1" ht="19">
      <c r="B8" s="19"/>
      <c r="C8" s="14"/>
      <c r="D8" s="26"/>
      <c r="E8" s="14"/>
      <c r="F8" s="14"/>
      <c r="G8" s="14"/>
      <c r="H8" s="14"/>
      <c r="I8" s="14"/>
      <c r="J8" s="40"/>
    </row>
    <row r="9" spans="2:11" s="39" customFormat="1" ht="20" thickBot="1">
      <c r="B9" s="19"/>
      <c r="C9" s="14" t="s">
        <v>95</v>
      </c>
      <c r="D9" s="26"/>
      <c r="E9" s="14"/>
      <c r="F9" s="14"/>
      <c r="G9" s="14"/>
      <c r="H9" s="14"/>
      <c r="I9" s="14"/>
      <c r="J9" s="40"/>
    </row>
    <row r="10" spans="2:11" ht="17" thickBot="1">
      <c r="B10" s="35"/>
      <c r="C10" s="31" t="s">
        <v>35</v>
      </c>
      <c r="D10" s="18" t="s">
        <v>5</v>
      </c>
      <c r="E10" s="41">
        <v>0.92</v>
      </c>
      <c r="F10" s="31"/>
      <c r="G10" s="31"/>
      <c r="H10" s="31"/>
      <c r="I10" s="29" t="s">
        <v>56</v>
      </c>
      <c r="J10" s="113"/>
      <c r="K10" s="30"/>
    </row>
    <row r="11" spans="2:11" ht="17" thickBot="1">
      <c r="B11" s="35"/>
      <c r="C11" s="31" t="s">
        <v>36</v>
      </c>
      <c r="D11" s="18" t="s">
        <v>5</v>
      </c>
      <c r="E11" s="42">
        <v>1</v>
      </c>
      <c r="F11" s="31"/>
      <c r="G11" s="31"/>
      <c r="H11" s="31"/>
      <c r="I11" s="29" t="s">
        <v>56</v>
      </c>
      <c r="J11" s="113"/>
      <c r="K11" s="30"/>
    </row>
    <row r="12" spans="2:11" ht="17" thickBot="1">
      <c r="B12" s="35"/>
      <c r="C12" s="31" t="s">
        <v>38</v>
      </c>
      <c r="D12" s="18" t="s">
        <v>5</v>
      </c>
      <c r="E12" s="42">
        <v>0</v>
      </c>
      <c r="F12" s="31"/>
      <c r="G12" s="31"/>
      <c r="H12" s="31"/>
      <c r="I12" s="29" t="s">
        <v>56</v>
      </c>
      <c r="J12" s="113"/>
      <c r="K12" s="30"/>
    </row>
    <row r="13" spans="2:11" ht="17" thickBot="1">
      <c r="B13" s="35"/>
      <c r="C13" s="31" t="s">
        <v>11</v>
      </c>
      <c r="D13" s="18" t="s">
        <v>5</v>
      </c>
      <c r="E13" s="42">
        <v>0</v>
      </c>
      <c r="F13" s="31"/>
      <c r="G13" s="31"/>
      <c r="H13" s="31"/>
      <c r="I13" s="29" t="s">
        <v>56</v>
      </c>
      <c r="J13" s="113"/>
      <c r="K13" s="30"/>
    </row>
    <row r="14" spans="2:11" ht="17" thickBot="1">
      <c r="B14" s="35"/>
      <c r="C14" s="31" t="s">
        <v>41</v>
      </c>
      <c r="D14" s="18" t="s">
        <v>5</v>
      </c>
      <c r="E14" s="29">
        <v>0.1</v>
      </c>
      <c r="F14" s="31"/>
      <c r="G14" s="31"/>
      <c r="H14" s="31"/>
      <c r="I14" s="29" t="s">
        <v>56</v>
      </c>
      <c r="J14" s="113"/>
      <c r="K14" s="30"/>
    </row>
    <row r="15" spans="2:11" ht="17" thickBot="1">
      <c r="B15" s="35"/>
      <c r="C15" s="31" t="s">
        <v>42</v>
      </c>
      <c r="D15" s="18" t="s">
        <v>5</v>
      </c>
      <c r="E15" s="29">
        <v>0.7</v>
      </c>
      <c r="F15" s="31"/>
      <c r="G15" s="31"/>
      <c r="H15" s="31"/>
      <c r="I15" s="29" t="s">
        <v>56</v>
      </c>
      <c r="J15" s="113"/>
      <c r="K15" s="30"/>
    </row>
    <row r="16" spans="2:11" ht="17" thickBot="1">
      <c r="B16" s="35"/>
      <c r="C16" s="31" t="s">
        <v>43</v>
      </c>
      <c r="D16" s="18" t="s">
        <v>63</v>
      </c>
      <c r="E16" s="42">
        <f>'Research data'!G6</f>
        <v>1650</v>
      </c>
      <c r="F16" s="31"/>
      <c r="G16" s="31" t="s">
        <v>29</v>
      </c>
      <c r="H16" s="31"/>
      <c r="I16" s="29" t="s">
        <v>56</v>
      </c>
      <c r="J16" s="113"/>
    </row>
    <row r="17" spans="2:10" ht="17" thickBot="1">
      <c r="B17" s="35"/>
      <c r="C17" s="31" t="s">
        <v>44</v>
      </c>
      <c r="D17" s="18" t="s">
        <v>63</v>
      </c>
      <c r="E17" s="42">
        <v>0</v>
      </c>
      <c r="F17" s="31"/>
      <c r="G17" s="31" t="s">
        <v>57</v>
      </c>
      <c r="H17" s="31"/>
      <c r="I17" s="29" t="s">
        <v>56</v>
      </c>
      <c r="J17" s="113"/>
    </row>
    <row r="18" spans="2:10">
      <c r="B18" s="35"/>
      <c r="C18" s="80"/>
      <c r="D18" s="108"/>
      <c r="E18" s="109"/>
      <c r="F18" s="30"/>
      <c r="G18" s="80"/>
      <c r="H18" s="30"/>
      <c r="I18" s="30"/>
      <c r="J18" s="113"/>
    </row>
    <row r="19" spans="2:10" ht="17" thickBot="1">
      <c r="B19" s="35"/>
      <c r="C19" s="14" t="s">
        <v>80</v>
      </c>
      <c r="D19" s="108"/>
      <c r="E19" s="109"/>
      <c r="F19" s="30"/>
      <c r="G19" s="80"/>
      <c r="H19" s="30"/>
      <c r="I19" s="30"/>
      <c r="J19" s="113"/>
    </row>
    <row r="20" spans="2:10" ht="17" thickBot="1">
      <c r="B20" s="35"/>
      <c r="C20" s="31" t="s">
        <v>45</v>
      </c>
      <c r="D20" s="18" t="s">
        <v>34</v>
      </c>
      <c r="E20" s="42">
        <f>'Research data'!G15</f>
        <v>5610000000</v>
      </c>
      <c r="F20" s="31"/>
      <c r="G20" s="31" t="s">
        <v>9</v>
      </c>
      <c r="H20" s="31"/>
      <c r="I20" s="140" t="s">
        <v>106</v>
      </c>
      <c r="J20" s="113"/>
    </row>
    <row r="21" spans="2:10" ht="17" thickBot="1">
      <c r="B21" s="35"/>
      <c r="C21" s="31" t="s">
        <v>46</v>
      </c>
      <c r="D21" s="18" t="s">
        <v>34</v>
      </c>
      <c r="E21" s="42">
        <v>0</v>
      </c>
      <c r="F21" s="31"/>
      <c r="G21" s="31" t="s">
        <v>58</v>
      </c>
      <c r="H21" s="31"/>
      <c r="I21" s="29" t="s">
        <v>56</v>
      </c>
      <c r="J21" s="113"/>
    </row>
    <row r="22" spans="2:10" ht="17" thickBot="1">
      <c r="B22" s="35"/>
      <c r="C22" s="31" t="s">
        <v>13</v>
      </c>
      <c r="D22" s="18" t="s">
        <v>34</v>
      </c>
      <c r="E22" s="42">
        <v>0</v>
      </c>
      <c r="F22" s="31"/>
      <c r="G22" s="31" t="s">
        <v>25</v>
      </c>
      <c r="H22" s="31"/>
      <c r="I22" s="29" t="s">
        <v>56</v>
      </c>
      <c r="J22" s="113"/>
    </row>
    <row r="23" spans="2:10" ht="17" thickBot="1">
      <c r="B23" s="35"/>
      <c r="C23" s="31" t="s">
        <v>47</v>
      </c>
      <c r="D23" s="18" t="s">
        <v>34</v>
      </c>
      <c r="E23" s="42">
        <f>'Research data'!G21</f>
        <v>772200000</v>
      </c>
      <c r="F23" s="31"/>
      <c r="G23" s="31" t="s">
        <v>28</v>
      </c>
      <c r="H23" s="31"/>
      <c r="I23" s="140" t="s">
        <v>106</v>
      </c>
      <c r="J23" s="113"/>
    </row>
    <row r="24" spans="2:10" ht="17" thickBot="1">
      <c r="B24" s="35"/>
      <c r="C24" s="31" t="s">
        <v>48</v>
      </c>
      <c r="D24" s="18" t="s">
        <v>55</v>
      </c>
      <c r="E24" s="107">
        <f>'Research data'!G17</f>
        <v>103950000</v>
      </c>
      <c r="F24" s="31"/>
      <c r="G24" s="31" t="s">
        <v>59</v>
      </c>
      <c r="H24" s="31"/>
      <c r="I24" s="140" t="s">
        <v>106</v>
      </c>
      <c r="J24" s="113"/>
    </row>
    <row r="25" spans="2:10" ht="17" thickBot="1">
      <c r="B25" s="35"/>
      <c r="C25" s="31" t="s">
        <v>49</v>
      </c>
      <c r="D25" s="18" t="s">
        <v>54</v>
      </c>
      <c r="E25" s="41">
        <f>'Research data'!G19</f>
        <v>20790</v>
      </c>
      <c r="F25" s="31"/>
      <c r="G25" s="31" t="s">
        <v>60</v>
      </c>
      <c r="H25" s="31"/>
      <c r="I25" s="141" t="s">
        <v>106</v>
      </c>
      <c r="J25" s="113"/>
    </row>
    <row r="26" spans="2:10" ht="17" thickBot="1">
      <c r="B26" s="35"/>
      <c r="C26" s="31" t="s">
        <v>50</v>
      </c>
      <c r="D26" s="18" t="s">
        <v>54</v>
      </c>
      <c r="E26" s="110">
        <v>0</v>
      </c>
      <c r="F26" s="31"/>
      <c r="G26" s="31" t="s">
        <v>61</v>
      </c>
      <c r="H26" s="31"/>
      <c r="I26" s="121" t="s">
        <v>56</v>
      </c>
      <c r="J26" s="113"/>
    </row>
    <row r="27" spans="2:10" ht="17" thickBot="1">
      <c r="B27" s="35"/>
      <c r="C27" s="31" t="s">
        <v>53</v>
      </c>
      <c r="D27" s="18" t="s">
        <v>3</v>
      </c>
      <c r="E27" s="41">
        <v>7.0000000000000007E-2</v>
      </c>
      <c r="F27" s="31"/>
      <c r="G27" s="31" t="s">
        <v>24</v>
      </c>
      <c r="H27" s="31"/>
      <c r="I27" s="150" t="s">
        <v>141</v>
      </c>
      <c r="J27" s="113"/>
    </row>
    <row r="28" spans="2:10" ht="17" thickBot="1">
      <c r="B28" s="35"/>
      <c r="C28" s="31" t="s">
        <v>40</v>
      </c>
      <c r="D28" s="18" t="s">
        <v>12</v>
      </c>
      <c r="E28" s="42">
        <v>1</v>
      </c>
      <c r="F28" s="31"/>
      <c r="G28" s="31"/>
      <c r="H28" s="31"/>
      <c r="I28" s="29" t="s">
        <v>56</v>
      </c>
      <c r="J28" s="113"/>
    </row>
    <row r="29" spans="2:10">
      <c r="B29" s="35"/>
      <c r="C29" s="31"/>
      <c r="D29" s="18"/>
      <c r="E29" s="111"/>
      <c r="F29" s="31"/>
      <c r="G29" s="31"/>
      <c r="H29" s="31"/>
      <c r="I29" s="30"/>
      <c r="J29" s="113"/>
    </row>
    <row r="30" spans="2:10" ht="17" thickBot="1">
      <c r="B30" s="35"/>
      <c r="C30" s="14" t="s">
        <v>8</v>
      </c>
      <c r="D30" s="108"/>
      <c r="E30" s="111"/>
      <c r="F30" s="30"/>
      <c r="G30" s="30"/>
      <c r="H30" s="30"/>
      <c r="I30" s="30"/>
      <c r="J30" s="113"/>
    </row>
    <row r="31" spans="2:10" ht="17" thickBot="1">
      <c r="B31" s="35"/>
      <c r="C31" s="31" t="s">
        <v>39</v>
      </c>
      <c r="D31" s="18" t="s">
        <v>4</v>
      </c>
      <c r="E31" s="41">
        <f>'Research data'!G10</f>
        <v>5</v>
      </c>
      <c r="F31" s="31"/>
      <c r="G31" s="31" t="s">
        <v>16</v>
      </c>
      <c r="H31" s="31"/>
      <c r="I31" s="140" t="s">
        <v>112</v>
      </c>
      <c r="J31" s="113"/>
    </row>
    <row r="32" spans="2:10" ht="17" thickBot="1">
      <c r="B32" s="35"/>
      <c r="C32" s="31" t="s">
        <v>51</v>
      </c>
      <c r="D32" s="18" t="s">
        <v>2</v>
      </c>
      <c r="E32" s="107">
        <f>'Research data'!G11</f>
        <v>6</v>
      </c>
      <c r="F32" s="31"/>
      <c r="G32" s="31" t="s">
        <v>27</v>
      </c>
      <c r="H32" s="31"/>
      <c r="I32" s="149" t="s">
        <v>106</v>
      </c>
      <c r="J32" s="113"/>
    </row>
    <row r="33" spans="2:10" ht="17" thickBot="1">
      <c r="B33" s="35"/>
      <c r="C33" s="31" t="s">
        <v>52</v>
      </c>
      <c r="D33" s="18" t="s">
        <v>2</v>
      </c>
      <c r="E33" s="42">
        <f>'Research data'!G12</f>
        <v>60</v>
      </c>
      <c r="F33" s="31"/>
      <c r="G33" s="31" t="s">
        <v>26</v>
      </c>
      <c r="H33" s="31"/>
      <c r="I33" s="149" t="s">
        <v>106</v>
      </c>
      <c r="J33" s="113"/>
    </row>
    <row r="34" spans="2:10" ht="17" thickBot="1">
      <c r="B34" s="35"/>
      <c r="C34" s="31" t="s">
        <v>37</v>
      </c>
      <c r="D34" s="18" t="s">
        <v>5</v>
      </c>
      <c r="E34" s="42">
        <v>0</v>
      </c>
      <c r="F34" s="31"/>
      <c r="G34" s="31"/>
      <c r="H34" s="31"/>
      <c r="I34" s="29" t="s">
        <v>56</v>
      </c>
      <c r="J34" s="113"/>
    </row>
    <row r="35" spans="2:10" ht="20" customHeight="1" thickBot="1">
      <c r="B35" s="36"/>
      <c r="C35" s="37"/>
      <c r="D35" s="37"/>
      <c r="E35" s="37"/>
      <c r="F35" s="37"/>
      <c r="G35" s="37"/>
      <c r="H35" s="37"/>
      <c r="I35" s="37"/>
      <c r="J35"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24"/>
  <sheetViews>
    <sheetView workbookViewId="0">
      <selection activeCell="G30" sqref="G30"/>
    </sheetView>
  </sheetViews>
  <sheetFormatPr baseColWidth="10" defaultColWidth="10.7109375" defaultRowHeight="16"/>
  <cols>
    <col min="1" max="2" width="3.42578125" style="63" customWidth="1"/>
    <col min="3" max="3" width="35.85546875" style="63" customWidth="1"/>
    <col min="4" max="4" width="16.42578125" style="63" hidden="1" customWidth="1"/>
    <col min="5" max="5" width="13.85546875" style="63" hidden="1" customWidth="1"/>
    <col min="6" max="6" width="12.42578125" style="63" customWidth="1"/>
    <col min="7" max="7" width="10.7109375" style="63" customWidth="1"/>
    <col min="8" max="8" width="4.7109375" style="63" customWidth="1"/>
    <col min="9" max="9" width="9.85546875" style="64" customWidth="1"/>
    <col min="10" max="10" width="2.42578125" style="64" customWidth="1"/>
    <col min="11" max="11" width="9.7109375" style="64" customWidth="1"/>
    <col min="12" max="12" width="3" style="64" customWidth="1"/>
    <col min="13" max="13" width="60" style="63" customWidth="1"/>
    <col min="14" max="16384" width="10.7109375" style="63"/>
  </cols>
  <sheetData>
    <row r="1" spans="2:13" ht="17" thickBot="1"/>
    <row r="2" spans="2:13">
      <c r="B2" s="65"/>
      <c r="C2" s="66"/>
      <c r="D2" s="66"/>
      <c r="E2" s="66"/>
      <c r="F2" s="66"/>
      <c r="G2" s="66"/>
      <c r="H2" s="66"/>
      <c r="I2" s="67"/>
      <c r="J2" s="67"/>
      <c r="K2" s="67"/>
      <c r="L2" s="67"/>
      <c r="M2" s="66"/>
    </row>
    <row r="3" spans="2:13" s="20" customFormat="1">
      <c r="B3" s="19"/>
      <c r="C3" s="118" t="s">
        <v>82</v>
      </c>
      <c r="D3" s="9"/>
      <c r="E3" s="9"/>
      <c r="F3" s="118" t="s">
        <v>15</v>
      </c>
      <c r="G3" s="118" t="s">
        <v>76</v>
      </c>
      <c r="H3" s="118"/>
      <c r="I3" s="60" t="s">
        <v>106</v>
      </c>
      <c r="J3" s="60"/>
      <c r="K3" s="60" t="s">
        <v>112</v>
      </c>
      <c r="L3" s="60"/>
      <c r="M3" s="118" t="s">
        <v>93</v>
      </c>
    </row>
    <row r="4" spans="2:13">
      <c r="B4" s="68"/>
      <c r="C4" s="69"/>
      <c r="D4" s="69"/>
      <c r="E4" s="69"/>
      <c r="F4" s="69"/>
      <c r="G4" s="70"/>
      <c r="H4" s="70"/>
      <c r="I4" s="117"/>
      <c r="J4" s="117"/>
      <c r="K4" s="117"/>
      <c r="L4" s="117"/>
      <c r="M4" s="9"/>
    </row>
    <row r="5" spans="2:13" ht="17" thickBot="1">
      <c r="B5" s="68"/>
      <c r="C5" s="27" t="s">
        <v>81</v>
      </c>
      <c r="D5" s="27"/>
      <c r="E5" s="27"/>
      <c r="F5" s="27"/>
      <c r="G5" s="10"/>
      <c r="H5" s="10"/>
      <c r="I5" s="10"/>
      <c r="J5" s="10"/>
      <c r="K5" s="10"/>
      <c r="L5" s="10"/>
      <c r="M5" s="130"/>
    </row>
    <row r="6" spans="2:13" ht="17" thickBot="1">
      <c r="B6" s="68"/>
      <c r="C6" s="129" t="s">
        <v>30</v>
      </c>
      <c r="D6" s="71"/>
      <c r="E6" s="71"/>
      <c r="F6" s="72" t="s">
        <v>63</v>
      </c>
      <c r="G6" s="74">
        <f>ROUND(1650,0)</f>
        <v>1650</v>
      </c>
      <c r="H6" s="73"/>
      <c r="I6" s="74">
        <v>1600</v>
      </c>
      <c r="J6" s="70"/>
      <c r="K6" s="70"/>
      <c r="L6" s="70"/>
      <c r="M6" s="62"/>
    </row>
    <row r="7" spans="2:13" ht="17" thickBot="1">
      <c r="B7" s="68"/>
      <c r="C7" s="120" t="s">
        <v>108</v>
      </c>
      <c r="D7" s="71"/>
      <c r="E7" s="71"/>
      <c r="F7" s="133" t="s">
        <v>3</v>
      </c>
      <c r="G7" s="74">
        <f>ROUND(36,0)</f>
        <v>36</v>
      </c>
      <c r="H7" s="73"/>
      <c r="I7" s="74">
        <v>36</v>
      </c>
      <c r="J7" s="70"/>
      <c r="K7" s="70"/>
      <c r="L7" s="70"/>
      <c r="M7" s="62"/>
    </row>
    <row r="8" spans="2:13">
      <c r="B8" s="68"/>
      <c r="C8" s="79"/>
      <c r="D8" s="79"/>
      <c r="E8" s="79"/>
      <c r="F8" s="80"/>
      <c r="G8" s="77"/>
      <c r="H8" s="77"/>
      <c r="I8" s="77"/>
      <c r="J8" s="77"/>
      <c r="K8" s="77"/>
      <c r="L8" s="77"/>
      <c r="M8" s="119"/>
    </row>
    <row r="9" spans="2:13" ht="17" thickBot="1">
      <c r="B9" s="68"/>
      <c r="C9" s="27" t="s">
        <v>8</v>
      </c>
      <c r="D9" s="27"/>
      <c r="E9" s="27"/>
      <c r="F9" s="27"/>
      <c r="G9" s="11"/>
      <c r="H9" s="11"/>
      <c r="I9" s="12"/>
      <c r="J9" s="12"/>
      <c r="K9" s="12"/>
      <c r="L9" s="12"/>
      <c r="M9" s="28"/>
    </row>
    <row r="10" spans="2:13" ht="17" thickBot="1">
      <c r="B10" s="68"/>
      <c r="C10" s="120" t="s">
        <v>91</v>
      </c>
      <c r="D10" s="75"/>
      <c r="E10" s="75"/>
      <c r="F10" s="72" t="s">
        <v>4</v>
      </c>
      <c r="G10" s="139">
        <f>ROUND(5,0)</f>
        <v>5</v>
      </c>
      <c r="H10" s="76"/>
      <c r="I10" s="77"/>
      <c r="J10" s="77"/>
      <c r="K10" s="136">
        <f>Notes!E70/0.00024711/1000000/Notes!E67*G6</f>
        <v>4.6740318076969771</v>
      </c>
      <c r="L10" s="77"/>
      <c r="M10" s="135" t="s">
        <v>109</v>
      </c>
    </row>
    <row r="11" spans="2:13" ht="17" thickBot="1">
      <c r="B11" s="68"/>
      <c r="C11" s="81" t="s">
        <v>1</v>
      </c>
      <c r="D11" s="81"/>
      <c r="E11" s="81"/>
      <c r="F11" s="72" t="s">
        <v>2</v>
      </c>
      <c r="G11" s="126">
        <f>ROUND(6,0)</f>
        <v>6</v>
      </c>
      <c r="H11" s="77"/>
      <c r="I11" s="126">
        <f>Notes!D23</f>
        <v>6</v>
      </c>
      <c r="J11" s="127"/>
      <c r="K11" s="127"/>
      <c r="L11" s="78"/>
      <c r="M11" s="128" t="s">
        <v>110</v>
      </c>
    </row>
    <row r="12" spans="2:13" ht="17" thickBot="1">
      <c r="B12" s="68"/>
      <c r="C12" s="83" t="s">
        <v>6</v>
      </c>
      <c r="D12" s="83"/>
      <c r="E12" s="83"/>
      <c r="F12" s="72" t="s">
        <v>2</v>
      </c>
      <c r="G12" s="84">
        <f>ROUND(60,0)</f>
        <v>60</v>
      </c>
      <c r="H12" s="77"/>
      <c r="I12" s="126">
        <f>Notes!E57</f>
        <v>60</v>
      </c>
      <c r="J12" s="70"/>
      <c r="K12" s="70"/>
      <c r="L12" s="78"/>
      <c r="M12" s="123"/>
    </row>
    <row r="13" spans="2:13">
      <c r="B13" s="68"/>
      <c r="C13" s="27"/>
      <c r="D13" s="27"/>
      <c r="E13" s="27"/>
      <c r="F13" s="27"/>
      <c r="G13" s="12"/>
      <c r="H13" s="12"/>
      <c r="I13" s="78"/>
      <c r="J13" s="78"/>
      <c r="K13" s="78"/>
      <c r="L13" s="78"/>
      <c r="M13" s="62"/>
    </row>
    <row r="14" spans="2:13" ht="17" thickBot="1">
      <c r="B14" s="68"/>
      <c r="C14" s="13" t="s">
        <v>86</v>
      </c>
      <c r="D14" s="13"/>
      <c r="E14" s="13"/>
      <c r="F14" s="13"/>
      <c r="G14" s="12"/>
      <c r="H14" s="12"/>
      <c r="I14" s="12"/>
      <c r="J14" s="12"/>
      <c r="K14" s="12"/>
      <c r="L14" s="12"/>
      <c r="M14" s="62"/>
    </row>
    <row r="15" spans="2:13" ht="17" thickBot="1">
      <c r="B15" s="68"/>
      <c r="C15" s="114" t="s">
        <v>87</v>
      </c>
      <c r="D15" s="13"/>
      <c r="E15" s="13"/>
      <c r="F15" s="114" t="s">
        <v>34</v>
      </c>
      <c r="G15" s="82">
        <f>ROUND(G16*G6*1000,2)</f>
        <v>5610000000</v>
      </c>
      <c r="H15" s="12"/>
      <c r="I15" s="77"/>
      <c r="J15" s="77"/>
      <c r="K15" s="77"/>
      <c r="L15" s="77"/>
      <c r="M15" s="124"/>
    </row>
    <row r="16" spans="2:13" ht="17" thickBot="1">
      <c r="B16" s="68"/>
      <c r="C16" s="85" t="s">
        <v>9</v>
      </c>
      <c r="D16" s="85"/>
      <c r="E16" s="85"/>
      <c r="F16" s="115" t="s">
        <v>84</v>
      </c>
      <c r="G16" s="82">
        <f>I16</f>
        <v>3400</v>
      </c>
      <c r="H16" s="77"/>
      <c r="I16" s="89">
        <f>Notes!D24</f>
        <v>3400</v>
      </c>
      <c r="J16" s="77"/>
      <c r="K16" s="77"/>
      <c r="L16" s="77"/>
      <c r="M16" s="132"/>
    </row>
    <row r="17" spans="2:13" ht="17" thickBot="1">
      <c r="B17" s="68"/>
      <c r="C17" s="122" t="s">
        <v>88</v>
      </c>
      <c r="D17" s="27"/>
      <c r="E17" s="27"/>
      <c r="F17" s="125" t="s">
        <v>96</v>
      </c>
      <c r="G17" s="86">
        <f>ROUND((G18*G6*1000),2)</f>
        <v>103950000</v>
      </c>
      <c r="H17" s="12"/>
      <c r="I17" s="77"/>
      <c r="J17" s="77"/>
      <c r="K17" s="77"/>
      <c r="L17" s="77"/>
      <c r="M17" s="138"/>
    </row>
    <row r="18" spans="2:13" ht="17" thickBot="1">
      <c r="B18" s="68"/>
      <c r="C18" s="114" t="s">
        <v>89</v>
      </c>
      <c r="D18" s="27"/>
      <c r="E18" s="27"/>
      <c r="F18" s="116" t="s">
        <v>85</v>
      </c>
      <c r="G18" s="86">
        <f>ROUND(I18,2)</f>
        <v>63</v>
      </c>
      <c r="H18" s="12"/>
      <c r="I18" s="89">
        <f>Notes!D25</f>
        <v>63</v>
      </c>
      <c r="J18" s="77"/>
      <c r="K18" s="77"/>
      <c r="L18" s="77"/>
      <c r="M18" s="138"/>
    </row>
    <row r="19" spans="2:13" ht="17" thickBot="1">
      <c r="B19" s="68"/>
      <c r="C19" s="122" t="s">
        <v>90</v>
      </c>
      <c r="D19" s="88"/>
      <c r="E19" s="88"/>
      <c r="F19" s="72" t="s">
        <v>54</v>
      </c>
      <c r="G19" s="82">
        <f>ROUND(G20*G23/G24,2)</f>
        <v>20790</v>
      </c>
      <c r="H19" s="77"/>
      <c r="I19" s="77"/>
      <c r="J19" s="134"/>
      <c r="K19" s="134"/>
      <c r="L19" s="77"/>
      <c r="M19" s="138" t="s">
        <v>107</v>
      </c>
    </row>
    <row r="20" spans="2:13" ht="17" thickBot="1">
      <c r="B20" s="68"/>
      <c r="C20" s="114" t="s">
        <v>90</v>
      </c>
      <c r="D20" s="87"/>
      <c r="E20" s="87"/>
      <c r="F20" s="115" t="s">
        <v>83</v>
      </c>
      <c r="G20" s="89">
        <f>ROUND(I20,1)</f>
        <v>12.6</v>
      </c>
      <c r="H20" s="77"/>
      <c r="I20" s="89">
        <f>Notes!D27</f>
        <v>12.6</v>
      </c>
      <c r="J20" s="77"/>
      <c r="K20" s="77"/>
      <c r="L20" s="77"/>
      <c r="M20" s="128"/>
    </row>
    <row r="21" spans="2:13" ht="17" thickBot="1">
      <c r="B21" s="68"/>
      <c r="C21" s="120" t="s">
        <v>101</v>
      </c>
      <c r="D21" s="87"/>
      <c r="E21" s="87"/>
      <c r="F21" s="131" t="s">
        <v>34</v>
      </c>
      <c r="G21" s="89">
        <f>ROUND(G22*G23*G12,2)</f>
        <v>772200000</v>
      </c>
      <c r="H21" s="77"/>
      <c r="I21" s="77"/>
      <c r="J21" s="77"/>
      <c r="K21" s="77"/>
      <c r="L21" s="77"/>
      <c r="M21" s="128"/>
    </row>
    <row r="22" spans="2:13" ht="17" thickBot="1">
      <c r="B22" s="68"/>
      <c r="C22" s="120" t="s">
        <v>101</v>
      </c>
      <c r="D22" s="87"/>
      <c r="E22" s="87"/>
      <c r="F22" s="137" t="s">
        <v>113</v>
      </c>
      <c r="G22" s="89">
        <f>ROUND(I22,0)</f>
        <v>1</v>
      </c>
      <c r="H22" s="77"/>
      <c r="I22" s="89">
        <f>Notes!D40</f>
        <v>1</v>
      </c>
      <c r="J22" s="77"/>
      <c r="K22" s="77"/>
      <c r="L22" s="77"/>
      <c r="M22" s="128" t="s">
        <v>114</v>
      </c>
    </row>
    <row r="23" spans="2:13" ht="17" thickBot="1">
      <c r="B23" s="68"/>
      <c r="C23" s="120" t="s">
        <v>103</v>
      </c>
      <c r="D23" s="87"/>
      <c r="E23" s="87"/>
      <c r="F23" s="131" t="s">
        <v>104</v>
      </c>
      <c r="G23" s="89">
        <f>G24*G6</f>
        <v>12870000</v>
      </c>
      <c r="H23" s="77"/>
      <c r="I23" s="77"/>
      <c r="J23" s="77"/>
      <c r="K23" s="77"/>
      <c r="L23" s="77"/>
      <c r="M23" s="128"/>
    </row>
    <row r="24" spans="2:13" ht="17" thickBot="1">
      <c r="B24" s="68"/>
      <c r="C24" s="120" t="s">
        <v>105</v>
      </c>
      <c r="D24" s="87"/>
      <c r="E24" s="87"/>
      <c r="F24" s="131" t="s">
        <v>102</v>
      </c>
      <c r="G24" s="89">
        <v>7800</v>
      </c>
      <c r="H24" s="77"/>
      <c r="I24" s="77"/>
      <c r="J24" s="77"/>
      <c r="K24" s="77"/>
      <c r="L24" s="77"/>
      <c r="M24" s="12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topLeftCell="D1" workbookViewId="0">
      <selection activeCell="I8" sqref="I8"/>
    </sheetView>
  </sheetViews>
  <sheetFormatPr baseColWidth="10" defaultColWidth="33.140625" defaultRowHeight="16"/>
  <cols>
    <col min="1" max="1" width="3.28515625" style="43" customWidth="1"/>
    <col min="2" max="2" width="3.42578125" style="43" customWidth="1"/>
    <col min="3" max="3" width="28.7109375" style="43" customWidth="1"/>
    <col min="4" max="4" width="3.140625" style="43" customWidth="1"/>
    <col min="5" max="5" width="17.42578125" style="43" customWidth="1"/>
    <col min="6" max="6" width="10.28515625" style="43" customWidth="1"/>
    <col min="7" max="9" width="12.140625" style="43" customWidth="1"/>
    <col min="10" max="10" width="34" style="44" customWidth="1"/>
    <col min="11" max="11" width="51.42578125" style="43" customWidth="1"/>
    <col min="12" max="16384" width="33.140625" style="43"/>
  </cols>
  <sheetData>
    <row r="1" spans="2:11" ht="17" thickBot="1"/>
    <row r="2" spans="2:11">
      <c r="B2" s="45"/>
      <c r="C2" s="46"/>
      <c r="D2" s="46"/>
      <c r="E2" s="46"/>
      <c r="F2" s="46"/>
      <c r="G2" s="46"/>
      <c r="H2" s="46"/>
      <c r="I2" s="46"/>
      <c r="J2" s="47"/>
      <c r="K2" s="46"/>
    </row>
    <row r="3" spans="2:11">
      <c r="B3" s="48"/>
      <c r="C3" s="49" t="s">
        <v>23</v>
      </c>
      <c r="D3" s="49"/>
      <c r="E3" s="49"/>
      <c r="F3" s="49"/>
      <c r="G3" s="49"/>
      <c r="H3" s="49"/>
      <c r="I3" s="49"/>
      <c r="J3" s="50"/>
      <c r="K3" s="51"/>
    </row>
    <row r="4" spans="2:11">
      <c r="B4" s="48"/>
      <c r="C4" s="51"/>
      <c r="D4" s="51"/>
      <c r="E4" s="51"/>
      <c r="F4" s="51"/>
      <c r="G4" s="51"/>
      <c r="H4" s="51"/>
      <c r="I4" s="51"/>
      <c r="J4" s="52"/>
      <c r="K4" s="51"/>
    </row>
    <row r="5" spans="2:11">
      <c r="B5" s="53"/>
      <c r="C5" s="54" t="s">
        <v>31</v>
      </c>
      <c r="D5" s="54"/>
      <c r="E5" s="54" t="s">
        <v>0</v>
      </c>
      <c r="F5" s="54" t="s">
        <v>20</v>
      </c>
      <c r="G5" s="54" t="s">
        <v>32</v>
      </c>
      <c r="H5" s="54" t="s">
        <v>119</v>
      </c>
      <c r="I5" s="54" t="s">
        <v>62</v>
      </c>
      <c r="J5" s="55" t="s">
        <v>137</v>
      </c>
      <c r="K5" s="54" t="s">
        <v>17</v>
      </c>
    </row>
    <row r="6" spans="2:11">
      <c r="B6" s="48"/>
      <c r="C6" s="49"/>
      <c r="D6" s="49"/>
      <c r="E6" s="49"/>
      <c r="F6" s="49"/>
      <c r="G6" s="49"/>
      <c r="H6" s="49"/>
      <c r="I6" s="49"/>
      <c r="J6" s="50"/>
      <c r="K6" s="49"/>
    </row>
    <row r="7" spans="2:11">
      <c r="B7" s="48"/>
      <c r="C7" s="57"/>
      <c r="D7" s="56"/>
      <c r="E7" s="51" t="s">
        <v>106</v>
      </c>
      <c r="F7" s="56" t="s">
        <v>10</v>
      </c>
      <c r="G7" s="61">
        <v>2011</v>
      </c>
      <c r="H7" s="61" t="s">
        <v>126</v>
      </c>
      <c r="I7" s="56"/>
      <c r="J7" s="59" t="s">
        <v>138</v>
      </c>
      <c r="K7" s="56" t="s">
        <v>117</v>
      </c>
    </row>
    <row r="8" spans="2:11">
      <c r="B8" s="48"/>
      <c r="C8" s="57" t="s">
        <v>92</v>
      </c>
      <c r="D8" s="56"/>
      <c r="E8" s="51"/>
      <c r="F8" s="56"/>
      <c r="G8" s="61"/>
      <c r="H8" s="61"/>
      <c r="I8" s="56"/>
      <c r="J8" s="59"/>
      <c r="K8" s="56"/>
    </row>
    <row r="9" spans="2:11">
      <c r="B9" s="48"/>
      <c r="C9" s="57" t="s">
        <v>97</v>
      </c>
      <c r="D9" s="56"/>
      <c r="E9" s="51"/>
      <c r="F9" s="56"/>
      <c r="G9" s="61"/>
      <c r="H9" s="61"/>
      <c r="I9" s="56"/>
      <c r="J9" s="59"/>
      <c r="K9" s="56"/>
    </row>
    <row r="10" spans="2:11">
      <c r="B10" s="48"/>
      <c r="C10" s="57" t="s">
        <v>60</v>
      </c>
      <c r="D10" s="56"/>
      <c r="E10" s="51"/>
      <c r="F10" s="56"/>
      <c r="G10" s="61"/>
      <c r="H10" s="61"/>
      <c r="I10" s="56"/>
      <c r="J10" s="59"/>
      <c r="K10" s="56"/>
    </row>
    <row r="11" spans="2:11">
      <c r="B11" s="48"/>
      <c r="C11" s="57" t="s">
        <v>116</v>
      </c>
      <c r="D11" s="56"/>
      <c r="E11" s="51"/>
      <c r="F11" s="56"/>
      <c r="G11" s="61"/>
      <c r="H11" s="61"/>
      <c r="I11" s="56"/>
      <c r="J11" s="59"/>
      <c r="K11" s="56"/>
    </row>
    <row r="12" spans="2:11">
      <c r="B12" s="48"/>
      <c r="C12" s="57" t="s">
        <v>6</v>
      </c>
      <c r="D12" s="56"/>
      <c r="E12" s="51"/>
      <c r="F12" s="56"/>
      <c r="G12" s="61"/>
      <c r="H12" s="61"/>
      <c r="I12" s="56"/>
      <c r="J12" s="59"/>
      <c r="K12" s="56"/>
    </row>
    <row r="13" spans="2:11">
      <c r="B13" s="48"/>
      <c r="C13" s="57" t="s">
        <v>1</v>
      </c>
      <c r="D13" s="56"/>
      <c r="E13" s="51"/>
      <c r="F13" s="56"/>
      <c r="G13" s="61"/>
      <c r="H13" s="61"/>
      <c r="I13" s="56"/>
      <c r="J13" s="59"/>
      <c r="K13" s="56"/>
    </row>
    <row r="14" spans="2:11">
      <c r="B14" s="48"/>
      <c r="C14" s="57" t="s">
        <v>115</v>
      </c>
      <c r="D14" s="56"/>
      <c r="E14" s="51"/>
      <c r="F14" s="56"/>
      <c r="G14" s="61"/>
      <c r="H14" s="61"/>
      <c r="I14" s="56"/>
      <c r="J14" s="59"/>
      <c r="K14" s="56"/>
    </row>
    <row r="15" spans="2:11">
      <c r="B15" s="48"/>
      <c r="C15" s="57"/>
      <c r="D15" s="56"/>
      <c r="E15" s="51"/>
      <c r="F15" s="56"/>
      <c r="G15" s="61"/>
      <c r="H15" s="61"/>
      <c r="I15" s="56"/>
      <c r="J15" s="59"/>
      <c r="K15" s="56"/>
    </row>
    <row r="16" spans="2:11">
      <c r="B16" s="48"/>
      <c r="C16" s="57"/>
      <c r="D16" s="56"/>
      <c r="E16" s="51" t="s">
        <v>127</v>
      </c>
      <c r="F16" s="56" t="s">
        <v>98</v>
      </c>
      <c r="G16" s="61">
        <v>2009</v>
      </c>
      <c r="H16" s="61">
        <v>2009</v>
      </c>
      <c r="I16" s="56"/>
      <c r="J16" s="59" t="s">
        <v>139</v>
      </c>
      <c r="K16" s="58" t="s">
        <v>111</v>
      </c>
    </row>
    <row r="17" spans="2:11">
      <c r="B17" s="48"/>
      <c r="C17" s="57" t="s">
        <v>99</v>
      </c>
      <c r="D17" s="56"/>
      <c r="E17" s="51"/>
      <c r="F17" s="56"/>
      <c r="G17" s="61"/>
      <c r="H17" s="61"/>
      <c r="I17" s="56"/>
      <c r="J17" s="59"/>
      <c r="K17" s="56"/>
    </row>
  </sheetData>
  <hyperlinks>
    <hyperlink ref="K16"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8"/>
  <sheetViews>
    <sheetView workbookViewId="0">
      <selection activeCell="E73" sqref="E73"/>
    </sheetView>
  </sheetViews>
  <sheetFormatPr baseColWidth="10" defaultColWidth="10.7109375" defaultRowHeight="16"/>
  <cols>
    <col min="1" max="1" width="6.42578125" style="142" customWidth="1"/>
    <col min="2" max="2" width="4.42578125" style="142" customWidth="1"/>
    <col min="3" max="3" width="15" style="142" customWidth="1"/>
    <col min="4" max="16384" width="10.7109375" style="142"/>
  </cols>
  <sheetData>
    <row r="1" spans="2:13" ht="17" thickBot="1"/>
    <row r="2" spans="2:13" s="20" customFormat="1">
      <c r="B2" s="146"/>
      <c r="C2" s="147" t="s">
        <v>0</v>
      </c>
      <c r="D2" s="147" t="s">
        <v>118</v>
      </c>
      <c r="E2" s="147"/>
      <c r="F2" s="147"/>
      <c r="G2" s="147"/>
      <c r="H2" s="147"/>
      <c r="I2" s="147"/>
      <c r="J2" s="147"/>
      <c r="K2" s="147"/>
      <c r="L2" s="147"/>
      <c r="M2" s="148"/>
    </row>
    <row r="3" spans="2:13">
      <c r="B3" s="143"/>
      <c r="C3" s="144"/>
      <c r="D3" s="144"/>
      <c r="E3" s="144"/>
      <c r="F3" s="144"/>
      <c r="G3" s="144"/>
      <c r="H3" s="144"/>
      <c r="I3" s="144"/>
      <c r="J3" s="144"/>
      <c r="K3" s="144"/>
      <c r="L3" s="144"/>
      <c r="M3" s="145"/>
    </row>
    <row r="4" spans="2:13">
      <c r="B4" s="143"/>
      <c r="C4" s="144" t="s">
        <v>106</v>
      </c>
      <c r="D4" s="144"/>
      <c r="E4" s="144"/>
      <c r="F4" s="144"/>
      <c r="G4" s="144"/>
      <c r="H4" s="144"/>
      <c r="I4" s="144"/>
      <c r="J4" s="144"/>
      <c r="K4" s="144"/>
      <c r="L4" s="144"/>
      <c r="M4" s="145"/>
    </row>
    <row r="5" spans="2:13">
      <c r="B5" s="143"/>
      <c r="C5" s="144" t="s">
        <v>125</v>
      </c>
      <c r="D5" s="144"/>
      <c r="E5" s="144"/>
      <c r="F5" s="144"/>
      <c r="G5" s="144"/>
      <c r="H5" s="144"/>
      <c r="I5" s="144"/>
      <c r="J5" s="144"/>
      <c r="K5" s="144"/>
      <c r="L5" s="144"/>
      <c r="M5" s="145"/>
    </row>
    <row r="6" spans="2:13">
      <c r="B6" s="143"/>
      <c r="C6" s="144"/>
      <c r="D6" s="144"/>
      <c r="E6" s="144"/>
      <c r="F6" s="144"/>
      <c r="G6" s="144"/>
      <c r="H6" s="144"/>
      <c r="I6" s="144"/>
      <c r="J6" s="144"/>
      <c r="K6" s="144"/>
      <c r="L6" s="144"/>
      <c r="M6" s="145"/>
    </row>
    <row r="7" spans="2:13">
      <c r="B7" s="143"/>
      <c r="C7" s="144"/>
      <c r="D7" s="144"/>
      <c r="E7" s="144"/>
      <c r="F7" s="144"/>
      <c r="G7" s="144"/>
      <c r="H7" s="144"/>
      <c r="I7" s="144"/>
      <c r="J7" s="144"/>
      <c r="K7" s="144"/>
      <c r="L7" s="144"/>
      <c r="M7" s="145"/>
    </row>
    <row r="8" spans="2:13">
      <c r="B8" s="143"/>
      <c r="C8" s="144"/>
      <c r="D8" s="144"/>
      <c r="E8" s="144"/>
      <c r="F8" s="144"/>
      <c r="G8" s="144"/>
      <c r="H8" s="144"/>
      <c r="I8" s="144"/>
      <c r="J8" s="144"/>
      <c r="K8" s="144"/>
      <c r="L8" s="144"/>
      <c r="M8" s="145"/>
    </row>
    <row r="9" spans="2:13">
      <c r="B9" s="143"/>
      <c r="C9" s="144"/>
      <c r="D9" s="144"/>
      <c r="E9" s="144"/>
      <c r="F9" s="144"/>
      <c r="G9" s="144"/>
      <c r="H9" s="144"/>
      <c r="I9" s="144"/>
      <c r="J9" s="144"/>
      <c r="K9" s="144"/>
      <c r="L9" s="144"/>
      <c r="M9" s="145"/>
    </row>
    <row r="10" spans="2:13">
      <c r="B10" s="143"/>
      <c r="C10" s="144"/>
      <c r="D10" s="144"/>
      <c r="E10" s="144"/>
      <c r="F10" s="144"/>
      <c r="G10" s="144"/>
      <c r="H10" s="144"/>
      <c r="I10" s="144"/>
      <c r="J10" s="144"/>
      <c r="K10" s="144"/>
      <c r="L10" s="144"/>
      <c r="M10" s="145"/>
    </row>
    <row r="11" spans="2:13">
      <c r="B11" s="143"/>
      <c r="C11" s="144"/>
      <c r="D11" s="144"/>
      <c r="E11" s="144"/>
      <c r="F11" s="144"/>
      <c r="G11" s="144"/>
      <c r="H11" s="144"/>
      <c r="I11" s="144"/>
      <c r="J11" s="144"/>
      <c r="K11" s="144"/>
      <c r="L11" s="144"/>
      <c r="M11" s="145"/>
    </row>
    <row r="12" spans="2:13">
      <c r="B12" s="143"/>
      <c r="C12" s="144"/>
      <c r="D12" s="144"/>
      <c r="E12" s="144"/>
      <c r="F12" s="144"/>
      <c r="G12" s="144"/>
      <c r="H12" s="144"/>
      <c r="I12" s="144"/>
      <c r="J12" s="144"/>
      <c r="K12" s="144"/>
      <c r="L12" s="144"/>
      <c r="M12" s="145"/>
    </row>
    <row r="13" spans="2:13">
      <c r="B13" s="143"/>
      <c r="C13" s="144"/>
      <c r="D13" s="144"/>
      <c r="E13" s="144"/>
      <c r="F13" s="144"/>
      <c r="G13" s="144"/>
      <c r="H13" s="144"/>
      <c r="I13" s="144"/>
      <c r="J13" s="144"/>
      <c r="K13" s="144"/>
      <c r="L13" s="144"/>
      <c r="M13" s="145"/>
    </row>
    <row r="14" spans="2:13">
      <c r="B14" s="143"/>
      <c r="C14" s="144"/>
      <c r="D14" s="144"/>
      <c r="E14" s="144"/>
      <c r="F14" s="144"/>
      <c r="G14" s="144"/>
      <c r="H14" s="144"/>
      <c r="I14" s="144"/>
      <c r="J14" s="144"/>
      <c r="K14" s="144"/>
      <c r="L14" s="144"/>
      <c r="M14" s="145"/>
    </row>
    <row r="15" spans="2:13">
      <c r="B15" s="143"/>
      <c r="C15" s="144"/>
      <c r="D15" s="144"/>
      <c r="E15" s="144"/>
      <c r="F15" s="144"/>
      <c r="G15" s="144"/>
      <c r="H15" s="144"/>
      <c r="I15" s="144"/>
      <c r="J15" s="144"/>
      <c r="K15" s="144"/>
      <c r="L15" s="144"/>
      <c r="M15" s="145"/>
    </row>
    <row r="16" spans="2:13">
      <c r="B16" s="143"/>
      <c r="C16" s="144"/>
      <c r="D16" s="144"/>
      <c r="E16" s="144"/>
      <c r="F16" s="144"/>
      <c r="G16" s="144"/>
      <c r="H16" s="144"/>
      <c r="I16" s="144"/>
      <c r="J16" s="144"/>
      <c r="K16" s="144"/>
      <c r="L16" s="144"/>
      <c r="M16" s="145"/>
    </row>
    <row r="17" spans="2:13">
      <c r="B17" s="143"/>
      <c r="C17" s="144"/>
      <c r="D17" s="144"/>
      <c r="E17" s="144"/>
      <c r="F17" s="144"/>
      <c r="G17" s="144"/>
      <c r="H17" s="144"/>
      <c r="I17" s="144"/>
      <c r="J17" s="144"/>
      <c r="K17" s="144"/>
      <c r="L17" s="144"/>
      <c r="M17" s="145"/>
    </row>
    <row r="18" spans="2:13">
      <c r="B18" s="143"/>
      <c r="C18" s="144"/>
      <c r="D18" s="144"/>
      <c r="E18" s="144"/>
      <c r="F18" s="144"/>
      <c r="G18" s="144"/>
      <c r="H18" s="144"/>
      <c r="I18" s="144"/>
      <c r="J18" s="144"/>
      <c r="K18" s="144"/>
      <c r="L18" s="144"/>
      <c r="M18" s="145"/>
    </row>
    <row r="19" spans="2:13">
      <c r="B19" s="143"/>
      <c r="C19" s="144"/>
      <c r="D19" s="144"/>
      <c r="E19" s="144"/>
      <c r="F19" s="144"/>
      <c r="G19" s="144"/>
      <c r="H19" s="144"/>
      <c r="I19" s="144"/>
      <c r="J19" s="144"/>
      <c r="K19" s="144"/>
      <c r="L19" s="144"/>
      <c r="M19" s="145"/>
    </row>
    <row r="20" spans="2:13">
      <c r="B20" s="143"/>
      <c r="C20" s="144"/>
      <c r="D20" s="144"/>
      <c r="E20" s="144"/>
      <c r="F20" s="144"/>
      <c r="G20" s="144"/>
      <c r="H20" s="144"/>
      <c r="I20" s="144"/>
      <c r="J20" s="144"/>
      <c r="K20" s="144"/>
      <c r="L20" s="144"/>
      <c r="M20" s="145"/>
    </row>
    <row r="21" spans="2:13">
      <c r="B21" s="143"/>
      <c r="C21" s="144"/>
      <c r="D21" s="144"/>
      <c r="E21" s="144"/>
      <c r="F21" s="144"/>
      <c r="G21" s="144"/>
      <c r="H21" s="144"/>
      <c r="I21" s="144"/>
      <c r="J21" s="144"/>
      <c r="K21" s="144"/>
      <c r="L21" s="144"/>
      <c r="M21" s="145"/>
    </row>
    <row r="22" spans="2:13">
      <c r="B22" s="143"/>
      <c r="C22" s="144"/>
      <c r="D22" s="144"/>
      <c r="E22" s="144"/>
      <c r="F22" s="144"/>
      <c r="G22" s="144"/>
      <c r="H22" s="144"/>
      <c r="I22" s="144"/>
      <c r="J22" s="144"/>
      <c r="K22" s="144"/>
      <c r="L22" s="144"/>
      <c r="M22" s="145"/>
    </row>
    <row r="23" spans="2:13">
      <c r="B23" s="143"/>
      <c r="C23" s="144" t="s">
        <v>132</v>
      </c>
      <c r="D23" s="144">
        <v>6</v>
      </c>
      <c r="E23" s="144" t="s">
        <v>121</v>
      </c>
      <c r="F23" s="144"/>
      <c r="G23" s="144"/>
      <c r="H23" s="144"/>
      <c r="I23" s="144"/>
      <c r="J23" s="144"/>
      <c r="K23" s="144"/>
      <c r="L23" s="144"/>
      <c r="M23" s="145"/>
    </row>
    <row r="24" spans="2:13">
      <c r="B24" s="143"/>
      <c r="C24" s="144" t="s">
        <v>133</v>
      </c>
      <c r="D24" s="144">
        <v>3400</v>
      </c>
      <c r="E24" s="144" t="s">
        <v>120</v>
      </c>
      <c r="F24" s="144"/>
      <c r="G24" s="144"/>
      <c r="H24" s="144"/>
      <c r="I24" s="144"/>
      <c r="J24" s="144"/>
      <c r="K24" s="144"/>
      <c r="L24" s="144"/>
      <c r="M24" s="145"/>
    </row>
    <row r="25" spans="2:13">
      <c r="B25" s="143"/>
      <c r="C25" s="144" t="s">
        <v>134</v>
      </c>
      <c r="D25" s="144">
        <v>63</v>
      </c>
      <c r="E25" s="144" t="s">
        <v>120</v>
      </c>
      <c r="F25" s="144"/>
      <c r="G25" s="144"/>
      <c r="H25" s="144"/>
      <c r="I25" s="144"/>
      <c r="J25" s="144"/>
      <c r="K25" s="144"/>
      <c r="L25" s="144"/>
      <c r="M25" s="145"/>
    </row>
    <row r="26" spans="2:13">
      <c r="B26" s="143"/>
      <c r="C26" s="144" t="s">
        <v>135</v>
      </c>
      <c r="D26" s="144">
        <v>1.26</v>
      </c>
      <c r="E26" s="144" t="s">
        <v>122</v>
      </c>
      <c r="F26" s="144"/>
      <c r="G26" s="144"/>
      <c r="H26" s="144"/>
      <c r="I26" s="144"/>
      <c r="J26" s="144"/>
      <c r="K26" s="144"/>
      <c r="L26" s="144"/>
      <c r="M26" s="145"/>
    </row>
    <row r="27" spans="2:13">
      <c r="B27" s="143"/>
      <c r="C27" s="144"/>
      <c r="D27" s="144">
        <f>1.26*1000/100</f>
        <v>12.6</v>
      </c>
      <c r="E27" s="144" t="s">
        <v>123</v>
      </c>
      <c r="F27" s="144"/>
      <c r="G27" s="144"/>
      <c r="H27" s="144"/>
      <c r="I27" s="144"/>
      <c r="J27" s="144"/>
      <c r="K27" s="144"/>
      <c r="L27" s="144"/>
      <c r="M27" s="145"/>
    </row>
    <row r="28" spans="2:13">
      <c r="B28" s="143"/>
      <c r="C28" s="144"/>
      <c r="D28" s="144"/>
      <c r="E28" s="144"/>
      <c r="F28" s="144"/>
      <c r="G28" s="144"/>
      <c r="H28" s="144"/>
      <c r="I28" s="144"/>
      <c r="J28" s="144"/>
      <c r="K28" s="144"/>
      <c r="L28" s="144"/>
      <c r="M28" s="145"/>
    </row>
    <row r="29" spans="2:13">
      <c r="B29" s="143"/>
      <c r="C29" s="144"/>
      <c r="D29" s="144"/>
      <c r="E29" s="144"/>
      <c r="F29" s="144"/>
      <c r="G29" s="144"/>
      <c r="H29" s="144"/>
      <c r="I29" s="144"/>
      <c r="J29" s="144"/>
      <c r="K29" s="144"/>
      <c r="L29" s="144"/>
      <c r="M29" s="145"/>
    </row>
    <row r="30" spans="2:13">
      <c r="B30" s="143"/>
      <c r="C30" s="144"/>
      <c r="D30" s="144"/>
      <c r="E30" s="144"/>
      <c r="F30" s="144"/>
      <c r="G30" s="144"/>
      <c r="H30" s="144"/>
      <c r="I30" s="144"/>
      <c r="J30" s="144"/>
      <c r="K30" s="144"/>
      <c r="L30" s="144"/>
      <c r="M30" s="145"/>
    </row>
    <row r="31" spans="2:13">
      <c r="B31" s="143"/>
      <c r="C31" s="144"/>
      <c r="D31" s="144"/>
      <c r="E31" s="144"/>
      <c r="F31" s="144"/>
      <c r="G31" s="144"/>
      <c r="H31" s="144"/>
      <c r="I31" s="144"/>
      <c r="J31" s="144"/>
      <c r="K31" s="144"/>
      <c r="L31" s="144"/>
      <c r="M31" s="145"/>
    </row>
    <row r="32" spans="2:13">
      <c r="B32" s="143"/>
      <c r="C32" s="144"/>
      <c r="D32" s="144"/>
      <c r="E32" s="144"/>
      <c r="F32" s="144"/>
      <c r="G32" s="144"/>
      <c r="H32" s="144"/>
      <c r="I32" s="144"/>
      <c r="J32" s="144"/>
      <c r="K32" s="144"/>
      <c r="L32" s="144"/>
      <c r="M32" s="145"/>
    </row>
    <row r="33" spans="2:13">
      <c r="B33" s="143"/>
      <c r="C33" s="144"/>
      <c r="D33" s="144"/>
      <c r="E33" s="144"/>
      <c r="F33" s="144"/>
      <c r="G33" s="144"/>
      <c r="H33" s="144"/>
      <c r="I33" s="144"/>
      <c r="J33" s="144"/>
      <c r="K33" s="144"/>
      <c r="L33" s="144"/>
      <c r="M33" s="145"/>
    </row>
    <row r="34" spans="2:13">
      <c r="B34" s="143"/>
      <c r="C34" s="144"/>
      <c r="D34" s="144"/>
      <c r="E34" s="144"/>
      <c r="F34" s="144"/>
      <c r="G34" s="144"/>
      <c r="H34" s="144"/>
      <c r="I34" s="144"/>
      <c r="J34" s="144"/>
      <c r="K34" s="144"/>
      <c r="L34" s="144"/>
      <c r="M34" s="145"/>
    </row>
    <row r="35" spans="2:13">
      <c r="B35" s="143"/>
      <c r="C35" s="144"/>
      <c r="D35" s="144"/>
      <c r="E35" s="144"/>
      <c r="F35" s="144"/>
      <c r="G35" s="144"/>
      <c r="H35" s="144"/>
      <c r="I35" s="144"/>
      <c r="J35" s="144"/>
      <c r="K35" s="144"/>
      <c r="L35" s="144"/>
      <c r="M35" s="145"/>
    </row>
    <row r="36" spans="2:13">
      <c r="B36" s="143"/>
      <c r="C36" s="144"/>
      <c r="D36" s="144"/>
      <c r="E36" s="144"/>
      <c r="F36" s="144"/>
      <c r="G36" s="144"/>
      <c r="H36" s="144"/>
      <c r="I36" s="144"/>
      <c r="J36" s="144"/>
      <c r="K36" s="144"/>
      <c r="L36" s="144"/>
      <c r="M36" s="145"/>
    </row>
    <row r="37" spans="2:13">
      <c r="B37" s="143"/>
      <c r="C37" s="144"/>
      <c r="D37" s="144"/>
      <c r="E37" s="144"/>
      <c r="F37" s="144"/>
      <c r="G37" s="144"/>
      <c r="H37" s="144"/>
      <c r="I37" s="144"/>
      <c r="J37" s="144"/>
      <c r="K37" s="144"/>
      <c r="L37" s="144"/>
      <c r="M37" s="145"/>
    </row>
    <row r="38" spans="2:13">
      <c r="B38" s="143"/>
      <c r="C38" s="144"/>
      <c r="D38" s="144"/>
      <c r="E38" s="144"/>
      <c r="F38" s="144"/>
      <c r="G38" s="144"/>
      <c r="H38" s="144"/>
      <c r="I38" s="144"/>
      <c r="J38" s="144"/>
      <c r="K38" s="144"/>
      <c r="L38" s="144"/>
      <c r="M38" s="145"/>
    </row>
    <row r="39" spans="2:13">
      <c r="B39" s="143"/>
      <c r="C39" s="144" t="s">
        <v>116</v>
      </c>
      <c r="D39" s="144">
        <v>0.1</v>
      </c>
      <c r="E39" s="144" t="s">
        <v>122</v>
      </c>
      <c r="F39" s="144"/>
      <c r="G39" s="144"/>
      <c r="H39" s="144"/>
      <c r="I39" s="144"/>
      <c r="J39" s="144"/>
      <c r="K39" s="144"/>
      <c r="L39" s="144"/>
      <c r="M39" s="145"/>
    </row>
    <row r="40" spans="2:13">
      <c r="B40" s="143"/>
      <c r="C40" s="144"/>
      <c r="D40" s="144">
        <f>D39*1000/100</f>
        <v>1</v>
      </c>
      <c r="E40" s="144" t="s">
        <v>123</v>
      </c>
      <c r="F40" s="144"/>
      <c r="G40" s="144"/>
      <c r="H40" s="144"/>
      <c r="I40" s="144"/>
      <c r="J40" s="144"/>
      <c r="K40" s="144"/>
      <c r="L40" s="144"/>
      <c r="M40" s="145"/>
    </row>
    <row r="41" spans="2:13">
      <c r="B41" s="143"/>
      <c r="C41" s="144"/>
      <c r="D41" s="144"/>
      <c r="E41" s="144"/>
      <c r="F41" s="144"/>
      <c r="G41" s="144"/>
      <c r="H41" s="144"/>
      <c r="I41" s="144"/>
      <c r="J41" s="144"/>
      <c r="K41" s="144"/>
      <c r="L41" s="144"/>
      <c r="M41" s="145"/>
    </row>
    <row r="42" spans="2:13">
      <c r="B42" s="143"/>
      <c r="C42" s="144"/>
      <c r="D42" s="144"/>
      <c r="E42" s="144"/>
      <c r="F42" s="144"/>
      <c r="G42" s="144"/>
      <c r="H42" s="144"/>
      <c r="I42" s="144"/>
      <c r="J42" s="144"/>
      <c r="K42" s="144"/>
      <c r="L42" s="144"/>
      <c r="M42" s="145"/>
    </row>
    <row r="43" spans="2:13">
      <c r="B43" s="143"/>
      <c r="C43" s="144"/>
      <c r="D43" s="144"/>
      <c r="E43" s="144"/>
      <c r="F43" s="144"/>
      <c r="G43" s="144"/>
      <c r="H43" s="144"/>
      <c r="I43" s="144"/>
      <c r="J43" s="144"/>
      <c r="K43" s="144"/>
      <c r="L43" s="144"/>
      <c r="M43" s="145"/>
    </row>
    <row r="44" spans="2:13">
      <c r="B44" s="143"/>
      <c r="C44" s="144"/>
      <c r="D44" s="144"/>
      <c r="E44" s="144"/>
      <c r="F44" s="144"/>
      <c r="G44" s="144"/>
      <c r="H44" s="144"/>
      <c r="I44" s="144"/>
      <c r="J44" s="144"/>
      <c r="K44" s="144"/>
      <c r="L44" s="144"/>
      <c r="M44" s="145"/>
    </row>
    <row r="45" spans="2:13">
      <c r="B45" s="143"/>
      <c r="C45" s="144"/>
      <c r="D45" s="144"/>
      <c r="E45" s="144"/>
      <c r="F45" s="144"/>
      <c r="G45" s="144"/>
      <c r="H45" s="144"/>
      <c r="I45" s="144"/>
      <c r="J45" s="144"/>
      <c r="K45" s="144"/>
      <c r="L45" s="144"/>
      <c r="M45" s="145"/>
    </row>
    <row r="46" spans="2:13">
      <c r="B46" s="143"/>
      <c r="C46" s="144"/>
      <c r="D46" s="144"/>
      <c r="E46" s="144"/>
      <c r="F46" s="144"/>
      <c r="G46" s="144"/>
      <c r="H46" s="144"/>
      <c r="I46" s="144"/>
      <c r="J46" s="144"/>
      <c r="K46" s="144"/>
      <c r="L46" s="144"/>
      <c r="M46" s="145"/>
    </row>
    <row r="47" spans="2:13">
      <c r="B47" s="143"/>
      <c r="C47" s="144"/>
      <c r="D47" s="144"/>
      <c r="E47" s="144"/>
      <c r="F47" s="144"/>
      <c r="G47" s="144"/>
      <c r="H47" s="144"/>
      <c r="I47" s="144"/>
      <c r="J47" s="144"/>
      <c r="K47" s="144"/>
      <c r="L47" s="144"/>
      <c r="M47" s="145"/>
    </row>
    <row r="48" spans="2:13">
      <c r="B48" s="143"/>
      <c r="C48" s="144" t="s">
        <v>124</v>
      </c>
      <c r="D48" s="144"/>
      <c r="E48" s="144"/>
      <c r="F48" s="144"/>
      <c r="G48" s="144"/>
      <c r="H48" s="144"/>
      <c r="I48" s="144"/>
      <c r="J48" s="144"/>
      <c r="K48" s="144"/>
      <c r="L48" s="144"/>
      <c r="M48" s="145"/>
    </row>
    <row r="49" spans="2:13">
      <c r="B49" s="143"/>
      <c r="C49" s="144"/>
      <c r="D49" s="144"/>
      <c r="E49" s="144"/>
      <c r="F49" s="144"/>
      <c r="G49" s="144"/>
      <c r="H49" s="144"/>
      <c r="I49" s="144"/>
      <c r="J49" s="144"/>
      <c r="K49" s="144"/>
      <c r="L49" s="144"/>
      <c r="M49" s="145"/>
    </row>
    <row r="50" spans="2:13">
      <c r="B50" s="143"/>
      <c r="C50" s="144"/>
      <c r="D50" s="144"/>
      <c r="E50" s="144"/>
      <c r="F50" s="144"/>
      <c r="G50" s="144"/>
      <c r="H50" s="144"/>
      <c r="I50" s="144"/>
      <c r="J50" s="144"/>
      <c r="K50" s="144"/>
      <c r="L50" s="144"/>
      <c r="M50" s="145"/>
    </row>
    <row r="51" spans="2:13">
      <c r="B51" s="143"/>
      <c r="C51" s="144"/>
      <c r="D51" s="144"/>
      <c r="E51" s="144"/>
      <c r="F51" s="144"/>
      <c r="G51" s="144"/>
      <c r="H51" s="144"/>
      <c r="I51" s="144"/>
      <c r="J51" s="144"/>
      <c r="K51" s="144"/>
      <c r="L51" s="144"/>
      <c r="M51" s="145"/>
    </row>
    <row r="52" spans="2:13">
      <c r="B52" s="143"/>
      <c r="C52" s="144"/>
      <c r="D52" s="144"/>
      <c r="E52" s="144"/>
      <c r="F52" s="144"/>
      <c r="G52" s="144"/>
      <c r="H52" s="144"/>
      <c r="I52" s="144"/>
      <c r="J52" s="144"/>
      <c r="K52" s="144"/>
      <c r="L52" s="144"/>
      <c r="M52" s="145"/>
    </row>
    <row r="53" spans="2:13">
      <c r="B53" s="143"/>
      <c r="C53" s="144"/>
      <c r="D53" s="144"/>
      <c r="E53" s="144"/>
      <c r="F53" s="144"/>
      <c r="G53" s="144"/>
      <c r="H53" s="144"/>
      <c r="I53" s="144"/>
      <c r="J53" s="144"/>
      <c r="K53" s="144"/>
      <c r="L53" s="144"/>
      <c r="M53" s="145"/>
    </row>
    <row r="54" spans="2:13">
      <c r="B54" s="143"/>
      <c r="C54" s="144"/>
      <c r="D54" s="144"/>
      <c r="E54" s="144"/>
      <c r="F54" s="144"/>
      <c r="G54" s="144"/>
      <c r="H54" s="144"/>
      <c r="I54" s="144"/>
      <c r="J54" s="144"/>
      <c r="K54" s="144"/>
      <c r="L54" s="144"/>
      <c r="M54" s="145"/>
    </row>
    <row r="55" spans="2:13">
      <c r="B55" s="143"/>
      <c r="C55" s="144"/>
      <c r="D55" s="144"/>
      <c r="E55" s="144"/>
      <c r="F55" s="144"/>
      <c r="G55" s="144"/>
      <c r="H55" s="144"/>
      <c r="I55" s="144"/>
      <c r="J55" s="144"/>
      <c r="K55" s="144"/>
      <c r="L55" s="144"/>
      <c r="M55" s="145"/>
    </row>
    <row r="56" spans="2:13">
      <c r="B56" s="143"/>
      <c r="C56" s="144"/>
      <c r="D56" s="144"/>
      <c r="E56" s="144"/>
      <c r="F56" s="144"/>
      <c r="G56" s="144"/>
      <c r="H56" s="144"/>
      <c r="I56" s="144"/>
      <c r="J56" s="144"/>
      <c r="K56" s="144"/>
      <c r="L56" s="144"/>
      <c r="M56" s="145"/>
    </row>
    <row r="57" spans="2:13">
      <c r="B57" s="143"/>
      <c r="C57" s="144"/>
      <c r="D57" s="144" t="s">
        <v>136</v>
      </c>
      <c r="E57" s="144">
        <v>60</v>
      </c>
      <c r="F57" s="144" t="s">
        <v>121</v>
      </c>
      <c r="G57" s="144"/>
      <c r="H57" s="144"/>
      <c r="I57" s="144"/>
      <c r="J57" s="144"/>
      <c r="K57" s="144"/>
      <c r="L57" s="144"/>
      <c r="M57" s="145"/>
    </row>
    <row r="58" spans="2:13">
      <c r="B58" s="143"/>
      <c r="C58" s="144"/>
      <c r="D58" s="144"/>
      <c r="E58" s="144"/>
      <c r="F58" s="144"/>
      <c r="G58" s="144"/>
      <c r="H58" s="144"/>
      <c r="I58" s="144"/>
      <c r="J58" s="144"/>
      <c r="K58" s="144"/>
      <c r="L58" s="144"/>
      <c r="M58" s="145"/>
    </row>
    <row r="59" spans="2:13">
      <c r="B59" s="143"/>
      <c r="C59" s="144"/>
      <c r="D59" s="144"/>
      <c r="E59" s="144"/>
      <c r="F59" s="144"/>
      <c r="G59" s="144"/>
      <c r="H59" s="144"/>
      <c r="I59" s="144"/>
      <c r="J59" s="144"/>
      <c r="K59" s="144"/>
      <c r="L59" s="144"/>
      <c r="M59" s="145"/>
    </row>
    <row r="60" spans="2:13">
      <c r="B60" s="143"/>
      <c r="C60" s="144"/>
      <c r="D60" s="144"/>
      <c r="E60" s="144"/>
      <c r="F60" s="144"/>
      <c r="G60" s="144"/>
      <c r="H60" s="144"/>
      <c r="I60" s="144"/>
      <c r="J60" s="144"/>
      <c r="K60" s="144"/>
      <c r="L60" s="144"/>
      <c r="M60" s="145"/>
    </row>
    <row r="61" spans="2:13">
      <c r="B61" s="143"/>
      <c r="C61" s="144"/>
      <c r="D61" s="144"/>
      <c r="E61" s="144"/>
      <c r="F61" s="144"/>
      <c r="G61" s="144"/>
      <c r="H61" s="144"/>
      <c r="I61" s="144"/>
      <c r="J61" s="144"/>
      <c r="K61" s="144"/>
      <c r="L61" s="144"/>
      <c r="M61" s="145"/>
    </row>
    <row r="62" spans="2:13">
      <c r="B62" s="143"/>
      <c r="C62" s="144" t="s">
        <v>127</v>
      </c>
      <c r="D62" s="144"/>
      <c r="E62" s="144"/>
      <c r="F62" s="144"/>
      <c r="G62" s="144"/>
      <c r="H62" s="144"/>
      <c r="I62" s="144"/>
      <c r="J62" s="144"/>
      <c r="K62" s="144"/>
      <c r="L62" s="144"/>
      <c r="M62" s="145"/>
    </row>
    <row r="63" spans="2:13">
      <c r="B63" s="143"/>
      <c r="C63" s="144" t="s">
        <v>128</v>
      </c>
      <c r="D63" s="144"/>
      <c r="E63" s="144"/>
      <c r="F63" s="144"/>
      <c r="G63" s="144"/>
      <c r="H63" s="144"/>
      <c r="I63" s="144"/>
      <c r="J63" s="144"/>
      <c r="K63" s="144"/>
      <c r="L63" s="144"/>
      <c r="M63" s="145"/>
    </row>
    <row r="64" spans="2:13">
      <c r="B64" s="143"/>
      <c r="C64" s="144"/>
      <c r="D64" s="144"/>
      <c r="E64" s="144"/>
      <c r="F64" s="144"/>
      <c r="G64" s="144"/>
      <c r="H64" s="144"/>
      <c r="I64" s="144"/>
      <c r="J64" s="144"/>
      <c r="K64" s="144"/>
      <c r="L64" s="144"/>
      <c r="M64" s="145"/>
    </row>
    <row r="65" spans="2:13">
      <c r="B65" s="143"/>
      <c r="C65" s="144"/>
      <c r="D65" s="144"/>
      <c r="E65" s="144"/>
      <c r="F65" s="144"/>
      <c r="G65" s="144"/>
      <c r="H65" s="144"/>
      <c r="I65" s="144"/>
      <c r="J65" s="144"/>
      <c r="K65" s="144"/>
      <c r="L65" s="144"/>
      <c r="M65" s="145"/>
    </row>
    <row r="66" spans="2:13">
      <c r="B66" s="143"/>
      <c r="C66" s="144"/>
      <c r="D66" s="144"/>
      <c r="E66" s="144"/>
      <c r="F66" s="144"/>
      <c r="G66" s="144"/>
      <c r="H66" s="144"/>
      <c r="I66" s="144"/>
      <c r="J66" s="144"/>
      <c r="K66" s="144"/>
      <c r="L66" s="144"/>
      <c r="M66" s="145"/>
    </row>
    <row r="67" spans="2:13">
      <c r="B67" s="143"/>
      <c r="C67" s="144"/>
      <c r="D67" s="144"/>
      <c r="E67" s="144">
        <v>1000</v>
      </c>
      <c r="F67" s="144" t="s">
        <v>63</v>
      </c>
      <c r="G67" s="144"/>
      <c r="H67" s="144"/>
      <c r="I67" s="144"/>
      <c r="J67" s="144"/>
      <c r="K67" s="144"/>
      <c r="L67" s="144"/>
      <c r="M67" s="145"/>
    </row>
    <row r="68" spans="2:13">
      <c r="B68" s="143"/>
      <c r="C68" s="144"/>
      <c r="D68" s="144"/>
      <c r="E68" s="144"/>
      <c r="F68" s="144"/>
      <c r="G68" s="144"/>
      <c r="H68" s="144"/>
      <c r="I68" s="144"/>
      <c r="J68" s="144"/>
      <c r="K68" s="144"/>
      <c r="L68" s="144"/>
      <c r="M68" s="145"/>
    </row>
    <row r="69" spans="2:13">
      <c r="B69" s="143"/>
      <c r="C69" s="144"/>
      <c r="D69" s="144" t="s">
        <v>99</v>
      </c>
      <c r="E69" s="144" t="s">
        <v>129</v>
      </c>
      <c r="F69" s="144" t="s">
        <v>130</v>
      </c>
      <c r="G69" s="144"/>
      <c r="H69" s="144"/>
      <c r="I69" s="144"/>
      <c r="J69" s="144"/>
      <c r="K69" s="144"/>
      <c r="L69" s="144"/>
      <c r="M69" s="145"/>
    </row>
    <row r="70" spans="2:13">
      <c r="B70" s="143"/>
      <c r="C70" s="144"/>
      <c r="D70" s="144" t="s">
        <v>131</v>
      </c>
      <c r="E70" s="144">
        <v>700</v>
      </c>
      <c r="F70" s="144" t="s">
        <v>130</v>
      </c>
      <c r="G70" s="144"/>
      <c r="H70" s="144"/>
      <c r="I70" s="144"/>
      <c r="J70" s="144"/>
      <c r="K70" s="144"/>
      <c r="L70" s="144"/>
      <c r="M70" s="145"/>
    </row>
    <row r="71" spans="2:13">
      <c r="B71" s="143"/>
      <c r="C71" s="144"/>
      <c r="D71" s="144"/>
      <c r="E71" s="144"/>
      <c r="F71" s="144"/>
      <c r="G71" s="144"/>
      <c r="H71" s="144"/>
      <c r="I71" s="144"/>
      <c r="J71" s="144"/>
      <c r="K71" s="144"/>
      <c r="L71" s="144"/>
      <c r="M71" s="145"/>
    </row>
    <row r="72" spans="2:13">
      <c r="B72" s="143"/>
      <c r="C72" s="144"/>
      <c r="D72" s="144"/>
      <c r="E72" s="144"/>
      <c r="F72" s="144"/>
      <c r="G72" s="144"/>
      <c r="H72" s="144"/>
      <c r="I72" s="144"/>
      <c r="J72" s="144"/>
      <c r="K72" s="144"/>
      <c r="L72" s="144"/>
      <c r="M72" s="145"/>
    </row>
    <row r="73" spans="2:13">
      <c r="B73" s="143"/>
      <c r="C73" s="144"/>
      <c r="D73" s="144"/>
      <c r="E73" s="144"/>
      <c r="F73" s="144"/>
      <c r="G73" s="144"/>
      <c r="H73" s="144"/>
      <c r="I73" s="144"/>
      <c r="J73" s="144"/>
      <c r="K73" s="144"/>
      <c r="L73" s="144"/>
      <c r="M73" s="145"/>
    </row>
    <row r="74" spans="2:13">
      <c r="B74" s="143"/>
      <c r="C74" s="144"/>
      <c r="D74" s="144"/>
      <c r="E74" s="144"/>
      <c r="F74" s="144"/>
      <c r="G74" s="144"/>
      <c r="H74" s="144"/>
      <c r="I74" s="144"/>
      <c r="J74" s="144"/>
      <c r="K74" s="144"/>
      <c r="L74" s="144"/>
      <c r="M74" s="145"/>
    </row>
    <row r="75" spans="2:13">
      <c r="B75" s="143"/>
      <c r="C75" s="144"/>
      <c r="D75" s="144"/>
      <c r="E75" s="144"/>
      <c r="F75" s="144"/>
      <c r="G75" s="144"/>
      <c r="H75" s="144"/>
      <c r="I75" s="144"/>
      <c r="J75" s="144"/>
      <c r="K75" s="144"/>
      <c r="L75" s="144"/>
      <c r="M75" s="145"/>
    </row>
    <row r="76" spans="2:13">
      <c r="B76" s="143"/>
      <c r="C76" s="144"/>
      <c r="D76" s="144"/>
      <c r="E76" s="144"/>
      <c r="F76" s="144"/>
      <c r="G76" s="144"/>
      <c r="H76" s="144"/>
      <c r="I76" s="144"/>
      <c r="J76" s="144"/>
      <c r="K76" s="144"/>
      <c r="L76" s="144"/>
      <c r="M76" s="145"/>
    </row>
    <row r="77" spans="2:13">
      <c r="B77" s="143"/>
      <c r="C77" s="144"/>
      <c r="D77" s="144"/>
      <c r="E77" s="144"/>
      <c r="F77" s="144"/>
      <c r="G77" s="144"/>
      <c r="H77" s="144"/>
      <c r="I77" s="144"/>
      <c r="J77" s="144"/>
      <c r="K77" s="144"/>
      <c r="L77" s="144"/>
      <c r="M77" s="145"/>
    </row>
    <row r="78" spans="2:13">
      <c r="B78" s="143"/>
      <c r="C78" s="144"/>
      <c r="D78" s="144"/>
      <c r="E78" s="144"/>
      <c r="F78" s="144"/>
      <c r="G78" s="144"/>
      <c r="H78" s="144"/>
      <c r="I78" s="144"/>
      <c r="J78" s="144"/>
      <c r="K78" s="144"/>
      <c r="L78" s="144"/>
      <c r="M78" s="14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2021-06-25T13:17:54Z</dcterms:modified>
</cp:coreProperties>
</file>