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codeName="ThisWorkbook" autoCompressPictures="0"/>
  <mc:AlternateContent xmlns:mc="http://schemas.openxmlformats.org/markup-compatibility/2006">
    <mc:Choice Requires="x15">
      <x15ac:absPath xmlns:x15ac="http://schemas.microsoft.com/office/spreadsheetml/2010/11/ac" url="/Users/charlottevonm/Code/etdataset/nodes_source_analyses/energy/energy/AAA/"/>
    </mc:Choice>
  </mc:AlternateContent>
  <xr:revisionPtr revIDLastSave="0" documentId="13_ncr:1_{99300A0D-7A02-9749-9884-D8EDA150B363}" xr6:coauthVersionLast="47" xr6:coauthVersionMax="47" xr10:uidLastSave="{00000000-0000-0000-0000-000000000000}"/>
  <bookViews>
    <workbookView xWindow="0" yWindow="500" windowWidth="25600" windowHeight="15960" tabRatio="762" activeTab="1" xr2:uid="{00000000-000D-0000-FFFF-FFFF00000000}"/>
  </bookViews>
  <sheets>
    <sheet name="Cover sheet" sheetId="14" r:id="rId1"/>
    <sheet name="Dashboard" sheetId="12" r:id="rId2"/>
    <sheet name="Research data" sheetId="13" r:id="rId3"/>
    <sheet name="Sources" sheetId="15" r:id="rId4"/>
    <sheet name="Notes" sheetId="16" r:id="rId5"/>
  </sheets>
  <externalReferences>
    <externalReference r:id="rId6"/>
    <externalReference r:id="rId7"/>
  </externalReferences>
  <definedNames>
    <definedName name="base_year">[1]Dashboard!$E$13</definedName>
    <definedName name="country">[1]Dashboard!$E$12</definedName>
    <definedName name="exchange_rate_2011_2010">#REF!</definedName>
    <definedName name="Final_demand_residences">'[2]Fuel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11" i="12" l="1"/>
  <c r="E36" i="12"/>
  <c r="E35" i="12"/>
  <c r="E34" i="12"/>
  <c r="F25" i="13"/>
  <c r="F21" i="13" s="1"/>
  <c r="F22" i="13" s="1"/>
  <c r="F16" i="13"/>
  <c r="E23" i="12" s="1"/>
  <c r="E13" i="12"/>
  <c r="F19" i="13"/>
  <c r="F18" i="13" l="1"/>
  <c r="E28" i="12"/>
</calcChain>
</file>

<file path=xl/sharedStrings.xml><?xml version="1.0" encoding="utf-8"?>
<sst xmlns="http://schemas.openxmlformats.org/spreadsheetml/2006/main" count="162" uniqueCount="111">
  <si>
    <t>Source</t>
  </si>
  <si>
    <t>years</t>
  </si>
  <si>
    <t>-</t>
  </si>
  <si>
    <t>Value</t>
  </si>
  <si>
    <t>Other</t>
  </si>
  <si>
    <t>Definition</t>
  </si>
  <si>
    <t>Unit</t>
  </si>
  <si>
    <t>Link</t>
  </si>
  <si>
    <t>Document</t>
  </si>
  <si>
    <t>Country</t>
  </si>
  <si>
    <t>Quintel Intelligence</t>
  </si>
  <si>
    <t>Definition on the sources</t>
  </si>
  <si>
    <t>Type</t>
  </si>
  <si>
    <t>Date published</t>
  </si>
  <si>
    <t>Attribute</t>
  </si>
  <si>
    <t>Comments</t>
  </si>
  <si>
    <t>Initial investment costs per unit</t>
  </si>
  <si>
    <t xml:space="preserve">          Technical lifetime</t>
  </si>
  <si>
    <t>Electricity output capacity per unit</t>
  </si>
  <si>
    <t xml:space="preserve">         Initial investment costs</t>
  </si>
  <si>
    <t>technical_lifetime</t>
  </si>
  <si>
    <t>electricity_output_capacity</t>
  </si>
  <si>
    <t>initial_investment</t>
  </si>
  <si>
    <t>cost_of_installing</t>
  </si>
  <si>
    <t>quintel/etsource@0277ad226491f5aae44c874b298cbcf694d2f6cb</t>
  </si>
  <si>
    <t xml:space="preserve">free_co2_factor </t>
  </si>
  <si>
    <t>Technical lifetime of the unit</t>
  </si>
  <si>
    <t>Technical</t>
  </si>
  <si>
    <t>Cost</t>
  </si>
  <si>
    <t>Results</t>
  </si>
  <si>
    <t>Costs</t>
  </si>
  <si>
    <t>MW</t>
  </si>
  <si>
    <t>Parameter</t>
  </si>
  <si>
    <t>Cover sheet</t>
  </si>
  <si>
    <t>Author</t>
  </si>
  <si>
    <t>Organisation</t>
  </si>
  <si>
    <t>Legend</t>
  </si>
  <si>
    <t>Cells</t>
  </si>
  <si>
    <t>Intermediate (calculation)</t>
  </si>
  <si>
    <t>Result</t>
  </si>
  <si>
    <t>Manual input</t>
  </si>
  <si>
    <t>Reference to manual input or data input</t>
  </si>
  <si>
    <t>Tabs</t>
  </si>
  <si>
    <t>Introductory</t>
  </si>
  <si>
    <t>Dashboard</t>
  </si>
  <si>
    <t>Research data</t>
  </si>
  <si>
    <t>Sources</t>
  </si>
  <si>
    <t>Main calculations</t>
  </si>
  <si>
    <t>Additional calculations</t>
  </si>
  <si>
    <t>Output to csv</t>
  </si>
  <si>
    <t>Maria Tsagkaraki</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</si>
  <si>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</si>
  <si>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</si>
  <si>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</si>
  <si>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</si>
  <si>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</si>
  <si>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</si>
  <si>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wacc</t>
  </si>
  <si>
    <t>euro</t>
  </si>
  <si>
    <t>euro/year</t>
  </si>
  <si>
    <t>euro/FLH</t>
  </si>
  <si>
    <t xml:space="preserve">Decmmmissioning cost </t>
  </si>
  <si>
    <t>Fixed operational and maintenance costs per year</t>
  </si>
  <si>
    <t>Variable operational and maintenance costs</t>
  </si>
  <si>
    <t>Variable operational and maintenance costs for ccs</t>
  </si>
  <si>
    <t>Investment cost with ccs per unit</t>
  </si>
  <si>
    <t>Installation cost per unit</t>
  </si>
  <si>
    <t>Construction time of the unit</t>
  </si>
  <si>
    <t>Weighted average cost of capita</t>
  </si>
  <si>
    <t>Free co2 factor</t>
  </si>
  <si>
    <t>land_use_per_unit</t>
  </si>
  <si>
    <t>km2</t>
  </si>
  <si>
    <t>Land use per unit</t>
  </si>
  <si>
    <t>output.electricity</t>
  </si>
  <si>
    <t>output.steam_hot_water</t>
  </si>
  <si>
    <t>availability</t>
  </si>
  <si>
    <t>capacity_credit</t>
  </si>
  <si>
    <t>forecasting_error</t>
  </si>
  <si>
    <t>households_supplied_per_unit</t>
  </si>
  <si>
    <t>takes_part_in_ets</t>
  </si>
  <si>
    <t>part_load_efficiency_penalty</t>
  </si>
  <si>
    <t>part_load_operating_point</t>
  </si>
  <si>
    <t>heat_output_capacity</t>
  </si>
  <si>
    <r>
      <rPr>
        <sz val="12"/>
        <color theme="1"/>
        <rFont val="Calibri"/>
        <family val="2"/>
        <scheme val="minor"/>
      </rPr>
      <t>Heat</t>
    </r>
    <r>
      <rPr>
        <sz val="12"/>
        <color theme="1"/>
        <rFont val="Calibri"/>
        <family val="2"/>
        <scheme val="minor"/>
      </rPr>
      <t xml:space="preserve"> output capacity per unit</t>
    </r>
  </si>
  <si>
    <t>yes=1, no=0</t>
  </si>
  <si>
    <t xml:space="preserve">         Initial investment costs per unit</t>
  </si>
  <si>
    <t>FLH</t>
  </si>
  <si>
    <t xml:space="preserve">          Construction time </t>
  </si>
  <si>
    <t xml:space="preserve">          Land use per unit</t>
  </si>
  <si>
    <t xml:space="preserve">         Total operating and maintenance costs per unit</t>
  </si>
  <si>
    <t xml:space="preserve">         Fixed operating and maintenance costs </t>
  </si>
  <si>
    <t xml:space="preserve">         Full load hours</t>
  </si>
  <si>
    <t xml:space="preserve">        Variable operating and maintenance costs per FLH</t>
  </si>
  <si>
    <t xml:space="preserve">        Variable operating and maintenance costs</t>
  </si>
  <si>
    <t>Date retrived</t>
  </si>
  <si>
    <t>%</t>
  </si>
  <si>
    <r>
      <rPr>
        <sz val="12"/>
        <color theme="1"/>
        <rFont val="Calibri"/>
        <family val="2"/>
        <scheme val="minor"/>
      </rPr>
      <t xml:space="preserve"> </t>
    </r>
    <r>
      <rPr>
        <sz val="12"/>
        <color theme="1"/>
        <rFont val="Calibri"/>
        <family val="2"/>
        <scheme val="minor"/>
      </rPr>
      <t>Electricity output capacity</t>
    </r>
  </si>
  <si>
    <t xml:space="preserve">          Electrical efficieny</t>
  </si>
  <si>
    <t xml:space="preserve">         Fixed operating and maintenance costs</t>
  </si>
  <si>
    <r>
      <t>euro/M</t>
    </r>
    <r>
      <rPr>
        <sz val="12"/>
        <color theme="1"/>
        <rFont val="Calibri"/>
        <family val="2"/>
        <scheme val="minor"/>
      </rPr>
      <t>W</t>
    </r>
    <r>
      <rPr>
        <sz val="12"/>
        <color theme="1"/>
        <rFont val="Calibri"/>
        <family val="2"/>
        <scheme val="minor"/>
      </rPr>
      <t>h</t>
    </r>
  </si>
  <si>
    <r>
      <t>M</t>
    </r>
    <r>
      <rPr>
        <sz val="12"/>
        <color theme="1"/>
        <rFont val="Calibri"/>
        <family val="2"/>
        <scheme val="minor"/>
      </rPr>
      <t>W</t>
    </r>
    <r>
      <rPr>
        <sz val="12"/>
        <color theme="1"/>
        <rFont val="Calibri"/>
        <family val="2"/>
        <scheme val="minor"/>
      </rPr>
      <t>h/year</t>
    </r>
  </si>
  <si>
    <r>
      <t>euro/</t>
    </r>
    <r>
      <rPr>
        <sz val="12"/>
        <color theme="1"/>
        <rFont val="Calibri"/>
        <family val="2"/>
        <scheme val="minor"/>
      </rPr>
      <t>KW</t>
    </r>
    <r>
      <rPr>
        <sz val="12"/>
        <color theme="1"/>
        <rFont val="Calibri"/>
        <family val="2"/>
        <scheme val="minor"/>
      </rPr>
      <t>/year</t>
    </r>
  </si>
  <si>
    <r>
      <t>euro/</t>
    </r>
    <r>
      <rPr>
        <sz val="12"/>
        <color theme="1"/>
        <rFont val="Calibri"/>
        <family val="2"/>
        <scheme val="minor"/>
      </rPr>
      <t>KW</t>
    </r>
  </si>
  <si>
    <r>
      <t xml:space="preserve">        Production Elect</t>
    </r>
    <r>
      <rPr>
        <sz val="12"/>
        <color theme="1"/>
        <rFont val="Calibri"/>
        <family val="2"/>
        <scheme val="minor"/>
      </rPr>
      <t>r</t>
    </r>
    <r>
      <rPr>
        <sz val="12"/>
        <color theme="1"/>
        <rFont val="Calibri"/>
        <family val="2"/>
        <scheme val="minor"/>
      </rPr>
      <t>icity yearly</t>
    </r>
  </si>
  <si>
    <t>Sorce</t>
  </si>
  <si>
    <t>Notes</t>
  </si>
  <si>
    <t>Subject year</t>
  </si>
  <si>
    <t>ETM Library URL</t>
  </si>
  <si>
    <t>energy_power_supercritical_waste_mix.central_producer.ad</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</si>
  <si>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</si>
  <si>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See https://github.com/quintel/documentation/blob/master/general/cost_calculations.md#weighted-average-cost-of-capital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</si>
</sst>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0"/>
  </numFmts>
  <fonts count="24">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charset val="134"/>
      <scheme val="minor"/>
    </font>
    <font>
      <sz val="12"/>
      <color theme="1"/>
      <name val="Calibri"/>
      <family val="2"/>
      <charset val="134"/>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family val="2"/>
      <scheme val="minor"/>
    </font>
    <font>
      <b/>
      <sz val="12"/>
      <color rgb="FF000000"/>
      <name val="Calibri"/>
      <family val="2"/>
      <scheme val="minor"/>
    </font>
    <font>
      <sz val="12"/>
      <color rgb="FF000000"/>
      <name val="Calibri"/>
      <family val="2"/>
    </font>
    <font>
      <b/>
      <sz val="16"/>
      <color theme="3"/>
      <name val="Calibri"/>
      <family val="2"/>
      <scheme val="minor"/>
    </font>
    <font>
      <i/>
      <sz val="12"/>
      <color theme="1"/>
      <name val="Calibri"/>
      <family val="2"/>
      <scheme val="minor"/>
    </font>
    <font>
      <u/>
      <sz val="12"/>
      <color theme="10"/>
      <name val="Calibri"/>
      <family val="2"/>
      <scheme val="minor"/>
    </font>
    <font>
      <sz val="12"/>
      <name val="Calibri"/>
      <family val="2"/>
      <scheme val="minor"/>
    </font>
    <font>
      <b/>
      <sz val="12"/>
      <name val="Calibri"/>
      <family val="2"/>
      <scheme val="minor"/>
    </font>
    <font>
      <sz val="12"/>
      <color rgb="FF000000"/>
      <name val="Calibri"/>
      <family val="2"/>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61">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131">
    <xf numFmtId="0" fontId="0" fillId="0" borderId="0" xfId="0"/>
    <xf numFmtId="0" fontId="14" fillId="2" borderId="0" xfId="0" applyNumberFormat="1" applyFont="1" applyFill="1" applyBorder="1" applyAlignment="1" applyProtection="1">
      <alignment vertical="center"/>
    </xf>
    <xf numFmtId="0" fontId="14" fillId="2" borderId="0" xfId="0" applyFont="1" applyFill="1" applyBorder="1"/>
    <xf numFmtId="0" fontId="14" fillId="2" borderId="5" xfId="0" applyFont="1" applyFill="1" applyBorder="1"/>
    <xf numFmtId="0" fontId="14" fillId="2" borderId="9" xfId="0" applyFont="1" applyFill="1" applyBorder="1"/>
    <xf numFmtId="0" fontId="14" fillId="2" borderId="4" xfId="0" applyFont="1" applyFill="1" applyBorder="1"/>
    <xf numFmtId="0" fontId="15" fillId="0" borderId="0" xfId="0" applyFont="1" applyFill="1" applyBorder="1"/>
    <xf numFmtId="0" fontId="14" fillId="0" borderId="16" xfId="0" applyFont="1" applyFill="1" applyBorder="1"/>
    <xf numFmtId="0" fontId="14" fillId="2" borderId="6" xfId="0" applyFont="1" applyFill="1" applyBorder="1"/>
    <xf numFmtId="0" fontId="14" fillId="2" borderId="0" xfId="0" applyFont="1" applyFill="1"/>
    <xf numFmtId="0" fontId="16" fillId="3" borderId="0" xfId="0" applyFont="1" applyFill="1" applyBorder="1"/>
    <xf numFmtId="0" fontId="14" fillId="2" borderId="0" xfId="0" applyNumberFormat="1" applyFont="1" applyFill="1" applyBorder="1" applyAlignment="1" applyProtection="1">
      <alignment horizontal="left" vertical="center"/>
    </xf>
    <xf numFmtId="0" fontId="14" fillId="0" borderId="19" xfId="0" applyFont="1" applyFill="1" applyBorder="1"/>
    <xf numFmtId="0" fontId="15" fillId="3" borderId="2" xfId="0" applyFont="1" applyFill="1" applyBorder="1"/>
    <xf numFmtId="0" fontId="11" fillId="2" borderId="0" xfId="0" applyFont="1" applyFill="1" applyBorder="1"/>
    <xf numFmtId="0" fontId="16" fillId="3" borderId="7" xfId="0" applyFont="1" applyFill="1" applyBorder="1" applyAlignment="1">
      <alignment vertical="center"/>
    </xf>
    <xf numFmtId="0" fontId="16" fillId="3" borderId="1" xfId="0" applyFont="1" applyFill="1" applyBorder="1" applyAlignment="1">
      <alignment vertical="center"/>
    </xf>
    <xf numFmtId="0" fontId="11" fillId="2" borderId="0" xfId="0" applyFont="1" applyFill="1"/>
    <xf numFmtId="0" fontId="11" fillId="2" borderId="11" xfId="0" applyFont="1" applyFill="1" applyBorder="1"/>
    <xf numFmtId="0" fontId="11" fillId="2" borderId="3" xfId="0" applyFont="1" applyFill="1" applyBorder="1"/>
    <xf numFmtId="0" fontId="11" fillId="2" borderId="15" xfId="0" applyFont="1" applyFill="1" applyBorder="1"/>
    <xf numFmtId="0" fontId="11" fillId="2" borderId="6" xfId="0" applyFont="1" applyFill="1" applyBorder="1"/>
    <xf numFmtId="0" fontId="11" fillId="2" borderId="5" xfId="0" applyFont="1" applyFill="1" applyBorder="1"/>
    <xf numFmtId="0" fontId="11" fillId="2" borderId="10" xfId="0" applyFont="1" applyFill="1" applyBorder="1"/>
    <xf numFmtId="0" fontId="11" fillId="0" borderId="0" xfId="0" applyFont="1" applyFill="1" applyBorder="1"/>
    <xf numFmtId="0" fontId="11" fillId="2" borderId="18" xfId="0" applyFont="1" applyFill="1" applyBorder="1"/>
    <xf numFmtId="1" fontId="11" fillId="2" borderId="0" xfId="0" applyNumberFormat="1" applyFont="1" applyFill="1" applyBorder="1"/>
    <xf numFmtId="2" fontId="11" fillId="2" borderId="0" xfId="0" applyNumberFormat="1" applyFont="1" applyFill="1" applyBorder="1"/>
    <xf numFmtId="0" fontId="10" fillId="0" borderId="0" xfId="0" applyNumberFormat="1" applyFont="1" applyFill="1" applyBorder="1" applyAlignment="1" applyProtection="1">
      <alignment horizontal="left" vertical="center"/>
    </xf>
    <xf numFmtId="0" fontId="11" fillId="0" borderId="12" xfId="0" applyFont="1" applyFill="1" applyBorder="1"/>
    <xf numFmtId="0" fontId="11" fillId="2" borderId="11" xfId="0" applyNumberFormat="1" applyFont="1" applyFill="1" applyBorder="1" applyAlignment="1" applyProtection="1">
      <alignment horizontal="left" vertical="center"/>
    </xf>
    <xf numFmtId="0" fontId="15" fillId="2" borderId="11" xfId="0" applyFont="1" applyFill="1" applyBorder="1"/>
    <xf numFmtId="0" fontId="16" fillId="2" borderId="9" xfId="0" applyFont="1" applyFill="1" applyBorder="1"/>
    <xf numFmtId="0" fontId="9" fillId="0" borderId="0" xfId="0" applyFont="1"/>
    <xf numFmtId="0" fontId="9" fillId="0" borderId="0" xfId="0" applyFont="1" applyFill="1" applyBorder="1"/>
    <xf numFmtId="0" fontId="10" fillId="2" borderId="0" xfId="0" applyNumberFormat="1" applyFont="1" applyFill="1" applyBorder="1" applyAlignment="1" applyProtection="1">
      <alignment horizontal="left" vertical="center"/>
    </xf>
    <xf numFmtId="0" fontId="15" fillId="2" borderId="0" xfId="0" applyFont="1" applyFill="1" applyBorder="1"/>
    <xf numFmtId="0" fontId="9" fillId="2" borderId="0" xfId="0" applyFont="1" applyFill="1" applyBorder="1"/>
    <xf numFmtId="1" fontId="11" fillId="2" borderId="11" xfId="0" applyNumberFormat="1" applyFont="1" applyFill="1" applyBorder="1"/>
    <xf numFmtId="2" fontId="11" fillId="2" borderId="11" xfId="0" applyNumberFormat="1" applyFont="1" applyFill="1" applyBorder="1"/>
    <xf numFmtId="2" fontId="11" fillId="0" borderId="18" xfId="0" applyNumberFormat="1" applyFont="1" applyFill="1" applyBorder="1"/>
    <xf numFmtId="1" fontId="11" fillId="0" borderId="18" xfId="0" applyNumberFormat="1" applyFont="1" applyFill="1" applyBorder="1"/>
    <xf numFmtId="0" fontId="17" fillId="4" borderId="0" xfId="0" applyFont="1" applyFill="1" applyBorder="1" applyAlignment="1">
      <alignment horizontal="left" vertical="top"/>
    </xf>
    <xf numFmtId="0" fontId="18" fillId="2" borderId="0" xfId="0" applyFont="1" applyFill="1"/>
    <xf numFmtId="0" fontId="14" fillId="2" borderId="17" xfId="0" applyFont="1" applyFill="1" applyBorder="1"/>
    <xf numFmtId="0" fontId="14" fillId="2" borderId="7" xfId="0" applyFont="1" applyFill="1" applyBorder="1"/>
    <xf numFmtId="0" fontId="19" fillId="2" borderId="0" xfId="0" applyFont="1" applyFill="1" applyBorder="1"/>
    <xf numFmtId="0" fontId="8" fillId="2" borderId="0" xfId="0" applyFont="1" applyFill="1"/>
    <xf numFmtId="0" fontId="8" fillId="2" borderId="2" xfId="0" applyFont="1" applyFill="1" applyBorder="1"/>
    <xf numFmtId="0" fontId="8" fillId="2" borderId="0" xfId="0" applyFont="1" applyFill="1" applyBorder="1"/>
    <xf numFmtId="0" fontId="8" fillId="2" borderId="9" xfId="0" applyFont="1" applyFill="1" applyBorder="1"/>
    <xf numFmtId="0" fontId="8" fillId="2" borderId="18" xfId="0" applyFont="1" applyFill="1" applyBorder="1"/>
    <xf numFmtId="0" fontId="8" fillId="5" borderId="0" xfId="0" applyFont="1" applyFill="1" applyBorder="1"/>
    <xf numFmtId="0" fontId="8" fillId="6" borderId="0" xfId="0" applyFont="1" applyFill="1" applyBorder="1"/>
    <xf numFmtId="0" fontId="8" fillId="7" borderId="0" xfId="0" applyFont="1" applyFill="1" applyBorder="1"/>
    <xf numFmtId="0" fontId="8" fillId="8" borderId="0" xfId="0" applyFont="1" applyFill="1" applyBorder="1"/>
    <xf numFmtId="0" fontId="8" fillId="2" borderId="7" xfId="0" applyFont="1" applyFill="1" applyBorder="1"/>
    <xf numFmtId="0" fontId="8" fillId="9" borderId="0" xfId="0" applyFont="1" applyFill="1" applyBorder="1"/>
    <xf numFmtId="0" fontId="8" fillId="10" borderId="0" xfId="0" applyFont="1" applyFill="1" applyBorder="1"/>
    <xf numFmtId="0" fontId="8" fillId="11" borderId="0" xfId="0" applyFont="1" applyFill="1" applyBorder="1"/>
    <xf numFmtId="0" fontId="8" fillId="12" borderId="0" xfId="0" applyFont="1" applyFill="1" applyBorder="1"/>
    <xf numFmtId="164" fontId="11" fillId="0" borderId="18" xfId="0" applyNumberFormat="1" applyFont="1" applyFill="1" applyBorder="1"/>
    <xf numFmtId="0" fontId="7" fillId="0" borderId="0" xfId="0" applyFont="1" applyFill="1" applyBorder="1"/>
    <xf numFmtId="0" fontId="17" fillId="0" borderId="0" xfId="0" applyFont="1"/>
    <xf numFmtId="2" fontId="11" fillId="0" borderId="20" xfId="0" applyNumberFormat="1" applyFont="1" applyFill="1" applyBorder="1"/>
    <xf numFmtId="0" fontId="7" fillId="2" borderId="0" xfId="0" applyFont="1" applyFill="1" applyBorder="1"/>
    <xf numFmtId="164" fontId="11" fillId="2" borderId="21" xfId="0" applyNumberFormat="1" applyFont="1" applyFill="1" applyBorder="1"/>
    <xf numFmtId="164" fontId="11" fillId="0" borderId="20" xfId="0" applyNumberFormat="1" applyFont="1" applyFill="1" applyBorder="1"/>
    <xf numFmtId="0" fontId="11" fillId="2" borderId="20" xfId="0" applyFont="1" applyFill="1" applyBorder="1"/>
    <xf numFmtId="164" fontId="11" fillId="2" borderId="18" xfId="0" applyNumberFormat="1" applyFont="1" applyFill="1" applyBorder="1"/>
    <xf numFmtId="0" fontId="7" fillId="2" borderId="3" xfId="0" applyFont="1" applyFill="1" applyBorder="1"/>
    <xf numFmtId="0" fontId="7" fillId="2" borderId="4" xfId="0" applyFont="1" applyFill="1" applyBorder="1"/>
    <xf numFmtId="0" fontId="7" fillId="2" borderId="6" xfId="0" applyFont="1" applyFill="1" applyBorder="1"/>
    <xf numFmtId="0" fontId="7" fillId="2" borderId="0" xfId="0" applyNumberFormat="1" applyFont="1" applyFill="1" applyBorder="1" applyAlignment="1" applyProtection="1">
      <alignment horizontal="left" vertical="center"/>
    </xf>
    <xf numFmtId="0" fontId="7" fillId="0" borderId="0" xfId="0" applyNumberFormat="1" applyFont="1" applyFill="1" applyBorder="1" applyAlignment="1" applyProtection="1">
      <alignment horizontal="left" vertical="center"/>
    </xf>
    <xf numFmtId="165" fontId="7" fillId="0" borderId="0" xfId="0" applyNumberFormat="1" applyFont="1" applyFill="1" applyBorder="1" applyAlignment="1" applyProtection="1">
      <alignment vertical="center"/>
    </xf>
    <xf numFmtId="165" fontId="7" fillId="2" borderId="0" xfId="0" applyNumberFormat="1" applyFont="1" applyFill="1" applyBorder="1" applyAlignment="1" applyProtection="1">
      <alignment vertical="center"/>
    </xf>
    <xf numFmtId="1" fontId="7" fillId="2" borderId="18" xfId="0" applyNumberFormat="1" applyFont="1" applyFill="1" applyBorder="1"/>
    <xf numFmtId="0" fontId="7" fillId="2" borderId="0" xfId="0" applyFont="1" applyFill="1"/>
    <xf numFmtId="164" fontId="7" fillId="2" borderId="18" xfId="0" applyNumberFormat="1" applyFont="1" applyFill="1" applyBorder="1"/>
    <xf numFmtId="0" fontId="7" fillId="0" borderId="0" xfId="227" applyFont="1" applyFill="1" applyBorder="1" applyAlignment="1" applyProtection="1"/>
    <xf numFmtId="0" fontId="20" fillId="0" borderId="0" xfId="227" applyFont="1" applyFill="1" applyBorder="1" applyAlignment="1" applyProtection="1"/>
    <xf numFmtId="2" fontId="7" fillId="2" borderId="0" xfId="0" applyNumberFormat="1" applyFont="1" applyFill="1" applyBorder="1"/>
    <xf numFmtId="1" fontId="11" fillId="2" borderId="21" xfId="0" applyNumberFormat="1" applyFont="1" applyFill="1" applyBorder="1"/>
    <xf numFmtId="0" fontId="7" fillId="2" borderId="2" xfId="0" applyNumberFormat="1" applyFont="1" applyFill="1" applyBorder="1" applyAlignment="1" applyProtection="1">
      <alignment horizontal="left" vertical="center"/>
    </xf>
    <xf numFmtId="1" fontId="7" fillId="2" borderId="0" xfId="0" applyNumberFormat="1" applyFont="1" applyFill="1" applyBorder="1"/>
    <xf numFmtId="166" fontId="7" fillId="2" borderId="0" xfId="0" applyNumberFormat="1" applyFont="1" applyFill="1" applyBorder="1"/>
    <xf numFmtId="0" fontId="15" fillId="0" borderId="0" xfId="0" applyFont="1" applyFill="1" applyAlignment="1">
      <alignment horizontal="left" vertical="center"/>
    </xf>
    <xf numFmtId="0" fontId="16" fillId="3" borderId="0" xfId="0" applyFont="1" applyFill="1" applyAlignment="1">
      <alignment horizontal="left" vertical="center"/>
    </xf>
    <xf numFmtId="3" fontId="15" fillId="2" borderId="0" xfId="0" applyNumberFormat="1" applyFont="1" applyFill="1" applyBorder="1" applyAlignment="1">
      <alignment horizontal="left" vertical="center" indent="3"/>
    </xf>
    <xf numFmtId="0" fontId="15" fillId="0" borderId="0" xfId="0" applyFont="1" applyFill="1"/>
    <xf numFmtId="0" fontId="21" fillId="2" borderId="0" xfId="0" applyFont="1" applyFill="1"/>
    <xf numFmtId="49" fontId="21" fillId="2" borderId="0" xfId="0" applyNumberFormat="1" applyFont="1" applyFill="1"/>
    <xf numFmtId="0" fontId="21" fillId="2" borderId="3" xfId="0" applyFont="1" applyFill="1" applyBorder="1"/>
    <xf numFmtId="0" fontId="21" fillId="2" borderId="4" xfId="0" applyFont="1" applyFill="1" applyBorder="1"/>
    <xf numFmtId="49" fontId="21" fillId="2" borderId="4" xfId="0" applyNumberFormat="1" applyFont="1" applyFill="1" applyBorder="1"/>
    <xf numFmtId="0" fontId="21" fillId="2" borderId="6" xfId="0" applyFont="1" applyFill="1" applyBorder="1"/>
    <xf numFmtId="0" fontId="22" fillId="2" borderId="0" xfId="0" applyFont="1" applyFill="1" applyBorder="1"/>
    <xf numFmtId="49" fontId="22" fillId="2" borderId="0" xfId="0" applyNumberFormat="1" applyFont="1" applyFill="1" applyBorder="1"/>
    <xf numFmtId="0" fontId="21" fillId="2" borderId="0" xfId="0" applyFont="1" applyFill="1" applyBorder="1"/>
    <xf numFmtId="49" fontId="21" fillId="2" borderId="0" xfId="0" applyNumberFormat="1" applyFont="1" applyFill="1" applyBorder="1"/>
    <xf numFmtId="0" fontId="21" fillId="2" borderId="16" xfId="0" applyFont="1" applyFill="1" applyBorder="1"/>
    <xf numFmtId="0" fontId="22" fillId="2" borderId="9" xfId="0" applyFont="1" applyFill="1" applyBorder="1"/>
    <xf numFmtId="49" fontId="22" fillId="2" borderId="9" xfId="0" applyNumberFormat="1" applyFont="1" applyFill="1" applyBorder="1"/>
    <xf numFmtId="164" fontId="7" fillId="2" borderId="0" xfId="0" applyNumberFormat="1" applyFont="1" applyFill="1" applyBorder="1"/>
    <xf numFmtId="2" fontId="7" fillId="2" borderId="18" xfId="0" applyNumberFormat="1" applyFont="1" applyFill="1" applyBorder="1"/>
    <xf numFmtId="0" fontId="14" fillId="0" borderId="0" xfId="0" applyNumberFormat="1" applyFont="1" applyFill="1" applyBorder="1" applyAlignment="1" applyProtection="1">
      <alignment vertical="center"/>
    </xf>
    <xf numFmtId="164" fontId="6" fillId="2" borderId="18" xfId="0" applyNumberFormat="1" applyFont="1" applyFill="1" applyBorder="1"/>
    <xf numFmtId="0" fontId="5" fillId="0" borderId="0" xfId="0" applyFont="1" applyFill="1" applyBorder="1"/>
    <xf numFmtId="0" fontId="5" fillId="0" borderId="0" xfId="0" applyNumberFormat="1" applyFont="1" applyFill="1" applyBorder="1" applyAlignment="1" applyProtection="1">
      <alignment horizontal="left" vertical="center" indent="2"/>
    </xf>
    <xf numFmtId="165" fontId="5" fillId="0" borderId="0" xfId="0" applyNumberFormat="1" applyFont="1" applyFill="1" applyBorder="1" applyAlignment="1" applyProtection="1">
      <alignment vertical="center"/>
    </xf>
    <xf numFmtId="0" fontId="5" fillId="0" borderId="0" xfId="0" applyNumberFormat="1" applyFont="1" applyFill="1" applyBorder="1" applyAlignment="1" applyProtection="1">
      <alignment horizontal="left" vertical="center"/>
    </xf>
    <xf numFmtId="0" fontId="7" fillId="2" borderId="18" xfId="0" applyFont="1" applyFill="1" applyBorder="1"/>
    <xf numFmtId="0" fontId="4" fillId="0" borderId="0" xfId="0" applyNumberFormat="1" applyFont="1" applyFill="1" applyBorder="1" applyAlignment="1" applyProtection="1">
      <alignment horizontal="left" vertical="center"/>
    </xf>
    <xf numFmtId="165" fontId="4" fillId="0" borderId="0" xfId="0" applyNumberFormat="1" applyFont="1" applyFill="1" applyBorder="1" applyAlignment="1" applyProtection="1">
      <alignment vertical="center"/>
    </xf>
    <xf numFmtId="0" fontId="4" fillId="0" borderId="0" xfId="0" applyFont="1" applyFill="1" applyBorder="1"/>
    <xf numFmtId="0" fontId="3" fillId="0" borderId="0" xfId="0" applyFont="1" applyFill="1" applyBorder="1"/>
    <xf numFmtId="0" fontId="2" fillId="2" borderId="0" xfId="0" applyFont="1" applyFill="1"/>
    <xf numFmtId="0" fontId="2" fillId="2" borderId="3" xfId="0" applyFont="1" applyFill="1" applyBorder="1"/>
    <xf numFmtId="0" fontId="2" fillId="2" borderId="4" xfId="0" applyFont="1" applyFill="1" applyBorder="1"/>
    <xf numFmtId="0" fontId="14" fillId="2" borderId="16" xfId="0" applyFont="1" applyFill="1" applyBorder="1"/>
    <xf numFmtId="0" fontId="23" fillId="4" borderId="18" xfId="0" applyFont="1" applyFill="1" applyBorder="1"/>
    <xf numFmtId="0" fontId="17" fillId="4" borderId="17" xfId="0" applyFont="1" applyFill="1" applyBorder="1" applyAlignment="1">
      <alignment horizontal="left" vertical="top" wrapText="1"/>
    </xf>
    <xf numFmtId="0" fontId="17" fillId="4" borderId="2" xfId="0" applyFont="1" applyFill="1" applyBorder="1" applyAlignment="1">
      <alignment horizontal="left" vertical="top" wrapText="1"/>
    </xf>
    <xf numFmtId="0" fontId="17" fillId="4" borderId="13" xfId="0" applyFont="1" applyFill="1" applyBorder="1" applyAlignment="1">
      <alignment horizontal="left" vertical="top" wrapText="1"/>
    </xf>
    <xf numFmtId="0" fontId="17" fillId="4" borderId="7" xfId="0" applyFont="1" applyFill="1" applyBorder="1" applyAlignment="1">
      <alignment horizontal="left" vertical="top" wrapText="1"/>
    </xf>
    <xf numFmtId="0" fontId="17" fillId="4" borderId="0" xfId="0" applyFont="1" applyFill="1" applyBorder="1" applyAlignment="1">
      <alignment horizontal="left" vertical="top" wrapText="1"/>
    </xf>
    <xf numFmtId="0" fontId="17" fillId="4" borderId="8" xfId="0" applyFont="1" applyFill="1" applyBorder="1" applyAlignment="1">
      <alignment horizontal="left" vertical="top" wrapText="1"/>
    </xf>
    <xf numFmtId="0" fontId="17" fillId="4" borderId="1" xfId="0" applyFont="1" applyFill="1" applyBorder="1" applyAlignment="1">
      <alignment horizontal="left" vertical="top" wrapText="1"/>
    </xf>
    <xf numFmtId="0" fontId="17" fillId="4" borderId="9" xfId="0" applyFont="1" applyFill="1" applyBorder="1" applyAlignment="1">
      <alignment horizontal="left" vertical="top" wrapText="1"/>
    </xf>
    <xf numFmtId="0" fontId="17" fillId="4" borderId="14" xfId="0" applyFont="1" applyFill="1" applyBorder="1" applyAlignment="1">
      <alignment horizontal="left" vertical="top" wrapText="1"/>
    </xf>
  </cellXfs>
  <cellStyles count="2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22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orisberkhout/Projects/etdataset/analyses/1_chp_analys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quintel/Projects/etdataset/nodes_source_analyses/buildings/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IEA energy balance"/>
      <sheetName val="IEA autoproducer prod."/>
      <sheetName val="technical_specs"/>
      <sheetName val="Results by fuel"/>
      <sheetName val="Results by machine"/>
      <sheetName val="Delta energy balance"/>
      <sheetName val="Corrected energy balance step 1"/>
      <sheetName val="AP net-gross conversion"/>
      <sheetName val="CEB allocation factors"/>
      <sheetName val="Co-fueling shares"/>
      <sheetName val="Fuel allocation"/>
      <sheetName val="Agriculture"/>
      <sheetName val="Households"/>
      <sheetName val="Services"/>
      <sheetName val="Energy industry"/>
      <sheetName val="Industry"/>
      <sheetName val="Main activity"/>
      <sheetName val="Waste incineration"/>
      <sheetName val="Fuel mixes"/>
      <sheetName val="Fuel aggregation"/>
      <sheetName val="match carriers IEA to ETM"/>
      <sheetName val="csv_sold_heat_deficit"/>
      <sheetName val="csv_corrected energy balance 1"/>
      <sheetName val="csv_ce_production_table_1"/>
      <sheetName val="csv_energy_mixer_for_gas_cs"/>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C22"/>
  <sheetViews>
    <sheetView workbookViewId="0">
      <selection activeCell="C5" sqref="C5"/>
    </sheetView>
  </sheetViews>
  <sheetFormatPr baseColWidth="10" defaultColWidth="10.7109375" defaultRowHeight="16"/>
  <cols>
    <col min="1" max="1" width="2.140625" style="49" customWidth="1"/>
    <col min="2" max="2" width="9.42578125" style="49" customWidth="1"/>
    <col min="3" max="3" width="36" style="49" customWidth="1"/>
    <col min="4" max="16384" width="10.7109375" style="49"/>
  </cols>
  <sheetData>
    <row r="1" spans="2:3" s="47" customFormat="1"/>
    <row r="2" spans="2:3" s="47" customFormat="1" ht="21">
      <c r="B2" s="43" t="s">
        <v>33</v>
      </c>
    </row>
    <row r="3" spans="2:3" s="47" customFormat="1"/>
    <row r="4" spans="2:3" s="47" customFormat="1">
      <c r="B4" s="44" t="s">
        <v>8</v>
      </c>
      <c r="C4" s="13" t="s">
        <v>108</v>
      </c>
    </row>
    <row r="5" spans="2:3" s="47" customFormat="1">
      <c r="B5" s="15" t="s">
        <v>34</v>
      </c>
      <c r="C5" s="49" t="s">
        <v>50</v>
      </c>
    </row>
    <row r="6" spans="2:3" s="47" customFormat="1">
      <c r="B6" s="16" t="s">
        <v>35</v>
      </c>
      <c r="C6" s="50" t="s">
        <v>10</v>
      </c>
    </row>
    <row r="7" spans="2:3" s="47" customFormat="1"/>
    <row r="8" spans="2:3" s="47" customFormat="1">
      <c r="B8" s="44" t="s">
        <v>36</v>
      </c>
      <c r="C8" s="48"/>
    </row>
    <row r="9" spans="2:3" s="47" customFormat="1">
      <c r="B9" s="45"/>
      <c r="C9" s="49"/>
    </row>
    <row r="10" spans="2:3" s="47" customFormat="1">
      <c r="B10" s="45" t="s">
        <v>37</v>
      </c>
      <c r="C10" s="46" t="s">
        <v>38</v>
      </c>
    </row>
    <row r="11" spans="2:3" s="47" customFormat="1" ht="17" thickBot="1">
      <c r="B11" s="45"/>
      <c r="C11" s="2" t="s">
        <v>39</v>
      </c>
    </row>
    <row r="12" spans="2:3" s="47" customFormat="1" ht="17" thickBot="1">
      <c r="B12" s="45"/>
      <c r="C12" s="51" t="s">
        <v>40</v>
      </c>
    </row>
    <row r="13" spans="2:3" s="47" customFormat="1">
      <c r="B13" s="45"/>
      <c r="C13" s="49" t="s">
        <v>41</v>
      </c>
    </row>
    <row r="14" spans="2:3" s="47" customFormat="1">
      <c r="B14" s="45"/>
      <c r="C14" s="49"/>
    </row>
    <row r="15" spans="2:3" s="47" customFormat="1">
      <c r="B15" s="45" t="s">
        <v>42</v>
      </c>
      <c r="C15" s="52" t="s">
        <v>43</v>
      </c>
    </row>
    <row r="16" spans="2:3" s="47" customFormat="1">
      <c r="B16" s="45"/>
      <c r="C16" s="53" t="s">
        <v>44</v>
      </c>
    </row>
    <row r="17" spans="2:3" s="47" customFormat="1">
      <c r="B17" s="45"/>
      <c r="C17" s="54" t="s">
        <v>45</v>
      </c>
    </row>
    <row r="18" spans="2:3" s="47" customFormat="1">
      <c r="B18" s="45"/>
      <c r="C18" s="55" t="s">
        <v>46</v>
      </c>
    </row>
    <row r="19" spans="2:3" s="47" customFormat="1">
      <c r="B19" s="56"/>
      <c r="C19" s="57" t="s">
        <v>29</v>
      </c>
    </row>
    <row r="20" spans="2:3" s="47" customFormat="1">
      <c r="B20" s="56"/>
      <c r="C20" s="58" t="s">
        <v>47</v>
      </c>
    </row>
    <row r="21" spans="2:3" s="47" customFormat="1">
      <c r="B21" s="56"/>
      <c r="C21" s="59" t="s">
        <v>48</v>
      </c>
    </row>
    <row r="22" spans="2:3" s="47" customFormat="1">
      <c r="B22" s="56"/>
      <c r="C22" s="60" t="s">
        <v>49</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K38"/>
  <sheetViews>
    <sheetView tabSelected="1" topLeftCell="A18" workbookViewId="0">
      <selection activeCell="C45" sqref="C45"/>
    </sheetView>
  </sheetViews>
  <sheetFormatPr baseColWidth="10" defaultColWidth="10.7109375" defaultRowHeight="16"/>
  <cols>
    <col min="1" max="2" width="2.42578125" style="17" customWidth="1"/>
    <col min="3" max="3" width="45.42578125" style="17" customWidth="1"/>
    <col min="4" max="4" width="14.140625" style="17" customWidth="1"/>
    <col min="5" max="5" width="11.85546875" style="17" customWidth="1"/>
    <col min="6" max="6" width="2.140625" style="17" customWidth="1"/>
    <col min="7" max="7" width="45.140625" style="17" customWidth="1"/>
    <col min="8" max="8" width="2.140625" style="17" customWidth="1"/>
    <col min="9" max="9" width="46.140625" style="17" customWidth="1"/>
    <col min="10" max="10" width="2.140625" style="17" customWidth="1"/>
    <col min="11" max="16384" width="10.7109375" style="17"/>
  </cols>
  <sheetData>
    <row r="1" spans="2:11">
      <c r="D1" s="14"/>
    </row>
    <row r="2" spans="2:11" ht="16" customHeight="1">
      <c r="B2" s="122" t="s">
        <v>109</v>
      </c>
      <c r="C2" s="123"/>
      <c r="D2" s="123"/>
      <c r="E2" s="124"/>
      <c r="F2" s="42"/>
    </row>
    <row r="3" spans="2:11">
      <c r="B3" s="125"/>
      <c r="C3" s="126"/>
      <c r="D3" s="126"/>
      <c r="E3" s="127"/>
      <c r="F3" s="42"/>
    </row>
    <row r="4" spans="2:11">
      <c r="B4" s="125"/>
      <c r="C4" s="126"/>
      <c r="D4" s="126"/>
      <c r="E4" s="127"/>
      <c r="F4" s="42"/>
    </row>
    <row r="5" spans="2:11">
      <c r="B5" s="128"/>
      <c r="C5" s="129"/>
      <c r="D5" s="129"/>
      <c r="E5" s="130"/>
      <c r="F5" s="42"/>
    </row>
    <row r="6" spans="2:11" ht="17" thickBot="1">
      <c r="D6" s="14"/>
    </row>
    <row r="7" spans="2:11">
      <c r="B7" s="19"/>
      <c r="C7" s="5"/>
      <c r="D7" s="5"/>
      <c r="E7" s="5"/>
      <c r="F7" s="5"/>
      <c r="G7" s="5"/>
      <c r="H7" s="5"/>
      <c r="I7" s="5"/>
      <c r="J7" s="20"/>
    </row>
    <row r="8" spans="2:11" s="9" customFormat="1">
      <c r="B8" s="7"/>
      <c r="C8" s="4" t="s">
        <v>14</v>
      </c>
      <c r="D8" s="32" t="s">
        <v>6</v>
      </c>
      <c r="E8" s="4" t="s">
        <v>3</v>
      </c>
      <c r="F8" s="4"/>
      <c r="G8" s="4" t="s">
        <v>5</v>
      </c>
      <c r="H8" s="4"/>
      <c r="I8" s="4" t="s">
        <v>0</v>
      </c>
      <c r="J8" s="12"/>
    </row>
    <row r="9" spans="2:11" s="9" customFormat="1">
      <c r="B9" s="8"/>
      <c r="C9" s="2"/>
      <c r="D9" s="10"/>
      <c r="E9" s="2"/>
      <c r="F9" s="2"/>
      <c r="G9" s="2"/>
      <c r="H9" s="2"/>
      <c r="I9" s="2"/>
      <c r="J9" s="3"/>
    </row>
    <row r="10" spans="2:11" s="9" customFormat="1" ht="17" thickBot="1">
      <c r="B10" s="8"/>
      <c r="C10" s="2" t="s">
        <v>27</v>
      </c>
      <c r="D10" s="10"/>
      <c r="E10" s="2"/>
      <c r="F10" s="2"/>
      <c r="G10" s="2"/>
      <c r="H10" s="2"/>
      <c r="I10" s="2"/>
      <c r="J10" s="3"/>
    </row>
    <row r="11" spans="2:11" ht="17" thickBot="1">
      <c r="B11" s="21"/>
      <c r="C11" s="28" t="s">
        <v>21</v>
      </c>
      <c r="D11" s="6" t="s">
        <v>31</v>
      </c>
      <c r="E11" s="40">
        <f>'Research data'!F6</f>
        <v>55.56</v>
      </c>
      <c r="F11" s="24"/>
      <c r="G11" s="24" t="s">
        <v>18</v>
      </c>
      <c r="H11" s="24"/>
      <c r="I11" s="25" t="s">
        <v>24</v>
      </c>
      <c r="J11" s="22"/>
      <c r="K11" s="14"/>
    </row>
    <row r="12" spans="2:11" ht="17" thickBot="1">
      <c r="B12" s="21"/>
      <c r="C12" s="28" t="s">
        <v>82</v>
      </c>
      <c r="D12" s="6" t="s">
        <v>31</v>
      </c>
      <c r="E12" s="61">
        <v>0</v>
      </c>
      <c r="F12" s="24"/>
      <c r="G12" s="62" t="s">
        <v>83</v>
      </c>
      <c r="H12" s="24"/>
      <c r="I12" s="25" t="s">
        <v>24</v>
      </c>
      <c r="J12" s="22"/>
      <c r="K12" s="14"/>
    </row>
    <row r="13" spans="2:11" ht="17" thickBot="1">
      <c r="B13" s="21"/>
      <c r="C13" s="62" t="s">
        <v>73</v>
      </c>
      <c r="D13" s="6" t="s">
        <v>2</v>
      </c>
      <c r="E13" s="64">
        <f>'Research data'!F7/100</f>
        <v>0.25</v>
      </c>
      <c r="F13" s="24"/>
      <c r="G13" s="62"/>
      <c r="H13" s="24"/>
      <c r="I13" s="68" t="s">
        <v>24</v>
      </c>
      <c r="J13" s="22"/>
      <c r="K13" s="14"/>
    </row>
    <row r="14" spans="2:11" ht="17" thickBot="1">
      <c r="B14" s="21"/>
      <c r="C14" s="62" t="s">
        <v>74</v>
      </c>
      <c r="D14" s="6" t="s">
        <v>2</v>
      </c>
      <c r="E14" s="64">
        <v>0</v>
      </c>
      <c r="F14" s="24"/>
      <c r="G14" s="62"/>
      <c r="H14" s="24"/>
      <c r="I14" s="68" t="s">
        <v>24</v>
      </c>
      <c r="J14" s="22"/>
      <c r="K14" s="14"/>
    </row>
    <row r="15" spans="2:11" ht="17" thickBot="1">
      <c r="B15" s="21"/>
      <c r="C15" s="62" t="s">
        <v>75</v>
      </c>
      <c r="D15" s="6" t="s">
        <v>2</v>
      </c>
      <c r="E15" s="64">
        <v>0.9</v>
      </c>
      <c r="F15" s="24"/>
      <c r="G15" s="62"/>
      <c r="H15" s="24"/>
      <c r="I15" s="68" t="s">
        <v>24</v>
      </c>
      <c r="J15" s="22"/>
      <c r="K15" s="14"/>
    </row>
    <row r="16" spans="2:11" ht="17" thickBot="1">
      <c r="B16" s="21"/>
      <c r="C16" s="62" t="s">
        <v>76</v>
      </c>
      <c r="D16" s="6" t="s">
        <v>2</v>
      </c>
      <c r="E16" s="67">
        <v>1</v>
      </c>
      <c r="F16" s="24"/>
      <c r="G16" s="62"/>
      <c r="H16" s="24"/>
      <c r="I16" s="68" t="s">
        <v>24</v>
      </c>
      <c r="J16" s="22"/>
      <c r="K16" s="14"/>
    </row>
    <row r="17" spans="2:11" ht="17" thickBot="1">
      <c r="B17" s="21"/>
      <c r="C17" s="62" t="s">
        <v>77</v>
      </c>
      <c r="D17" s="6" t="s">
        <v>2</v>
      </c>
      <c r="E17" s="67">
        <v>0</v>
      </c>
      <c r="F17" s="24"/>
      <c r="G17" s="62"/>
      <c r="H17" s="24"/>
      <c r="I17" s="68" t="s">
        <v>24</v>
      </c>
      <c r="J17" s="22"/>
      <c r="K17" s="14"/>
    </row>
    <row r="18" spans="2:11" ht="17" thickBot="1">
      <c r="B18" s="21"/>
      <c r="C18" s="108" t="s">
        <v>78</v>
      </c>
      <c r="D18" s="6" t="s">
        <v>2</v>
      </c>
      <c r="E18" s="67">
        <v>0</v>
      </c>
      <c r="F18" s="24"/>
      <c r="G18" s="62"/>
      <c r="H18" s="24"/>
      <c r="I18" s="68" t="s">
        <v>24</v>
      </c>
      <c r="J18" s="22"/>
      <c r="K18" s="14"/>
    </row>
    <row r="19" spans="2:11" ht="17" thickBot="1">
      <c r="B19" s="21"/>
      <c r="C19" s="62" t="s">
        <v>80</v>
      </c>
      <c r="D19" s="6" t="s">
        <v>2</v>
      </c>
      <c r="E19" s="67">
        <v>0.1</v>
      </c>
      <c r="F19" s="24"/>
      <c r="G19" s="62"/>
      <c r="H19" s="24"/>
      <c r="I19" s="68" t="s">
        <v>24</v>
      </c>
      <c r="J19" s="22"/>
      <c r="K19" s="14"/>
    </row>
    <row r="20" spans="2:11">
      <c r="B20" s="21"/>
      <c r="C20" s="62" t="s">
        <v>81</v>
      </c>
      <c r="D20" s="6" t="s">
        <v>2</v>
      </c>
      <c r="E20" s="67">
        <v>0.7</v>
      </c>
      <c r="F20" s="24"/>
      <c r="G20" s="62"/>
      <c r="H20" s="24"/>
      <c r="I20" s="68" t="s">
        <v>24</v>
      </c>
      <c r="J20" s="22"/>
      <c r="K20" s="14"/>
    </row>
    <row r="21" spans="2:11">
      <c r="B21" s="21"/>
      <c r="C21" s="62"/>
      <c r="D21" s="6"/>
      <c r="E21" s="26"/>
      <c r="F21" s="14"/>
      <c r="G21" s="34"/>
      <c r="H21" s="14"/>
      <c r="I21" s="14"/>
      <c r="J21" s="22"/>
      <c r="K21" s="14"/>
    </row>
    <row r="22" spans="2:11" ht="17" thickBot="1">
      <c r="B22" s="21"/>
      <c r="C22" s="11" t="s">
        <v>28</v>
      </c>
      <c r="D22" s="36"/>
      <c r="E22" s="38"/>
      <c r="F22" s="14"/>
      <c r="G22" s="37"/>
      <c r="H22" s="14"/>
      <c r="I22" s="18"/>
      <c r="J22" s="22"/>
      <c r="K22" s="14"/>
    </row>
    <row r="23" spans="2:11" ht="17" thickBot="1">
      <c r="B23" s="21"/>
      <c r="C23" s="62" t="s">
        <v>22</v>
      </c>
      <c r="D23" s="6" t="s">
        <v>58</v>
      </c>
      <c r="E23" s="40">
        <f>'Research data'!F16</f>
        <v>250020000</v>
      </c>
      <c r="F23" s="24"/>
      <c r="G23" s="24" t="s">
        <v>16</v>
      </c>
      <c r="H23" s="24"/>
      <c r="I23" s="25" t="s">
        <v>24</v>
      </c>
      <c r="J23" s="22"/>
      <c r="K23" s="14"/>
    </row>
    <row r="24" spans="2:11" ht="17" thickBot="1">
      <c r="B24" s="21"/>
      <c r="C24" s="62" t="s">
        <v>51</v>
      </c>
      <c r="D24" s="6" t="s">
        <v>58</v>
      </c>
      <c r="E24" s="40">
        <v>0</v>
      </c>
      <c r="F24" s="24"/>
      <c r="G24" s="62" t="s">
        <v>65</v>
      </c>
      <c r="H24" s="24"/>
      <c r="I24" s="25" t="s">
        <v>24</v>
      </c>
      <c r="J24" s="22"/>
      <c r="K24" s="14"/>
    </row>
    <row r="25" spans="2:11" ht="17" thickBot="1">
      <c r="B25" s="21"/>
      <c r="C25" s="62" t="s">
        <v>23</v>
      </c>
      <c r="D25" s="6" t="s">
        <v>58</v>
      </c>
      <c r="E25" s="64">
        <v>0</v>
      </c>
      <c r="F25" s="24"/>
      <c r="G25" s="62" t="s">
        <v>66</v>
      </c>
      <c r="H25" s="24"/>
      <c r="I25" s="25" t="s">
        <v>24</v>
      </c>
      <c r="J25" s="22"/>
      <c r="K25" s="14"/>
    </row>
    <row r="26" spans="2:11" ht="17" thickBot="1">
      <c r="B26" s="21"/>
      <c r="C26" s="62" t="s">
        <v>52</v>
      </c>
      <c r="D26" s="6" t="s">
        <v>58</v>
      </c>
      <c r="E26" s="64">
        <v>0</v>
      </c>
      <c r="F26" s="24"/>
      <c r="G26" s="62" t="s">
        <v>61</v>
      </c>
      <c r="H26" s="24"/>
      <c r="I26" s="25" t="s">
        <v>24</v>
      </c>
      <c r="J26" s="22"/>
      <c r="K26" s="14"/>
    </row>
    <row r="27" spans="2:11" ht="17" thickBot="1">
      <c r="B27" s="21"/>
      <c r="C27" s="62" t="s">
        <v>53</v>
      </c>
      <c r="D27" s="6" t="s">
        <v>59</v>
      </c>
      <c r="E27" s="64">
        <v>0</v>
      </c>
      <c r="F27" s="24"/>
      <c r="G27" s="62" t="s">
        <v>62</v>
      </c>
      <c r="H27" s="24"/>
      <c r="I27" s="25" t="s">
        <v>24</v>
      </c>
      <c r="J27" s="22"/>
      <c r="K27" s="14"/>
    </row>
    <row r="28" spans="2:11" ht="17" thickBot="1">
      <c r="B28" s="21"/>
      <c r="C28" s="62" t="s">
        <v>54</v>
      </c>
      <c r="D28" s="6" t="s">
        <v>60</v>
      </c>
      <c r="E28" s="40">
        <f>'Research data'!F21</f>
        <v>64.999643999999989</v>
      </c>
      <c r="F28" s="24"/>
      <c r="G28" s="62" t="s">
        <v>63</v>
      </c>
      <c r="H28" s="24"/>
      <c r="I28" s="25" t="s">
        <v>24</v>
      </c>
      <c r="J28" s="22"/>
      <c r="K28" s="14"/>
    </row>
    <row r="29" spans="2:11" ht="17" thickBot="1">
      <c r="B29" s="21"/>
      <c r="C29" s="62" t="s">
        <v>55</v>
      </c>
      <c r="D29" s="6" t="s">
        <v>60</v>
      </c>
      <c r="E29" s="40">
        <v>0</v>
      </c>
      <c r="F29" s="24"/>
      <c r="G29" s="62" t="s">
        <v>64</v>
      </c>
      <c r="H29" s="24"/>
      <c r="I29" s="25" t="s">
        <v>24</v>
      </c>
      <c r="J29" s="22"/>
      <c r="K29" s="14"/>
    </row>
    <row r="30" spans="2:11" ht="17" thickBot="1">
      <c r="B30" s="21"/>
      <c r="C30" s="63" t="s">
        <v>57</v>
      </c>
      <c r="D30" s="6" t="s">
        <v>95</v>
      </c>
      <c r="E30" s="66">
        <v>0.04</v>
      </c>
      <c r="F30" s="24"/>
      <c r="G30" s="24" t="s">
        <v>68</v>
      </c>
      <c r="H30" s="24"/>
      <c r="I30" s="121" t="s">
        <v>110</v>
      </c>
      <c r="J30" s="22"/>
      <c r="K30" s="14"/>
    </row>
    <row r="31" spans="2:11" ht="17" thickBot="1">
      <c r="B31" s="21"/>
      <c r="C31" s="62" t="s">
        <v>79</v>
      </c>
      <c r="D31" s="6" t="s">
        <v>84</v>
      </c>
      <c r="E31" s="61">
        <v>1</v>
      </c>
      <c r="F31" s="24"/>
      <c r="G31" s="62"/>
      <c r="H31" s="24"/>
      <c r="I31" s="25" t="s">
        <v>24</v>
      </c>
      <c r="J31" s="22"/>
      <c r="K31" s="14"/>
    </row>
    <row r="32" spans="2:11">
      <c r="B32" s="21"/>
      <c r="C32" s="35"/>
      <c r="D32" s="36"/>
      <c r="E32" s="27"/>
      <c r="F32" s="14"/>
      <c r="G32" s="14"/>
      <c r="H32" s="14"/>
      <c r="I32" s="14"/>
      <c r="J32" s="22"/>
      <c r="K32" s="14"/>
    </row>
    <row r="33" spans="2:11" ht="17" thickBot="1">
      <c r="B33" s="21"/>
      <c r="C33" s="11" t="s">
        <v>4</v>
      </c>
      <c r="D33" s="36"/>
      <c r="E33" s="39"/>
      <c r="F33" s="14"/>
      <c r="G33" s="14"/>
      <c r="H33" s="14"/>
      <c r="I33" s="18"/>
      <c r="J33" s="22"/>
      <c r="K33" s="14"/>
    </row>
    <row r="34" spans="2:11" ht="17" thickBot="1">
      <c r="B34" s="21"/>
      <c r="C34" s="63" t="s">
        <v>56</v>
      </c>
      <c r="D34" s="6" t="s">
        <v>1</v>
      </c>
      <c r="E34" s="69">
        <f>'Research data'!F11</f>
        <v>3.5</v>
      </c>
      <c r="F34" s="24"/>
      <c r="G34" s="62" t="s">
        <v>67</v>
      </c>
      <c r="H34" s="24"/>
      <c r="I34" s="25" t="s">
        <v>24</v>
      </c>
      <c r="J34" s="22"/>
      <c r="K34" s="14"/>
    </row>
    <row r="35" spans="2:11" ht="17" thickBot="1">
      <c r="B35" s="21"/>
      <c r="C35" s="63" t="s">
        <v>20</v>
      </c>
      <c r="D35" s="6" t="s">
        <v>1</v>
      </c>
      <c r="E35" s="83">
        <f>'Research data'!F10</f>
        <v>20</v>
      </c>
      <c r="F35" s="24"/>
      <c r="G35" s="34" t="s">
        <v>26</v>
      </c>
      <c r="H35" s="24"/>
      <c r="I35" s="25" t="s">
        <v>24</v>
      </c>
      <c r="J35" s="22"/>
      <c r="K35" s="14"/>
    </row>
    <row r="36" spans="2:11" ht="17" thickBot="1">
      <c r="B36" s="21"/>
      <c r="C36" s="28" t="s">
        <v>70</v>
      </c>
      <c r="D36" s="6" t="s">
        <v>71</v>
      </c>
      <c r="E36" s="61">
        <f>'Research data'!F12</f>
        <v>0.3</v>
      </c>
      <c r="F36" s="24"/>
      <c r="G36" s="62" t="s">
        <v>72</v>
      </c>
      <c r="H36" s="24"/>
      <c r="I36" s="25" t="s">
        <v>24</v>
      </c>
      <c r="J36" s="22"/>
      <c r="K36" s="14"/>
    </row>
    <row r="37" spans="2:11" ht="17" thickBot="1">
      <c r="B37" s="21"/>
      <c r="C37" s="33" t="s">
        <v>25</v>
      </c>
      <c r="D37" s="6" t="s">
        <v>2</v>
      </c>
      <c r="E37" s="41">
        <v>0</v>
      </c>
      <c r="F37" s="24"/>
      <c r="G37" s="62" t="s">
        <v>69</v>
      </c>
      <c r="H37" s="24"/>
      <c r="I37" s="25" t="s">
        <v>24</v>
      </c>
      <c r="J37" s="22"/>
      <c r="K37" s="14"/>
    </row>
    <row r="38" spans="2:11" ht="17" thickBot="1">
      <c r="B38" s="23"/>
      <c r="C38" s="30"/>
      <c r="D38" s="31"/>
      <c r="E38" s="18"/>
      <c r="F38" s="18"/>
      <c r="G38" s="18"/>
      <c r="H38" s="18"/>
      <c r="I38" s="18"/>
      <c r="J38" s="29"/>
      <c r="K38" s="14"/>
    </row>
  </sheetData>
  <mergeCells count="1">
    <mergeCell ref="B2:E5"/>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1:N25"/>
  <sheetViews>
    <sheetView workbookViewId="0">
      <selection activeCell="D30" sqref="D30"/>
    </sheetView>
  </sheetViews>
  <sheetFormatPr baseColWidth="10" defaultColWidth="10.7109375" defaultRowHeight="16"/>
  <cols>
    <col min="1" max="2" width="2.140625" style="78" customWidth="1"/>
    <col min="3" max="3" width="37.140625" style="78" customWidth="1"/>
    <col min="4" max="4" width="8.85546875" style="78" customWidth="1"/>
    <col min="5" max="5" width="3.42578125" style="78" customWidth="1"/>
    <col min="6" max="6" width="9.42578125" style="78" customWidth="1"/>
    <col min="7" max="7" width="2.140625" style="78" customWidth="1"/>
    <col min="8" max="8" width="9.42578125" style="78" customWidth="1"/>
    <col min="9" max="9" width="2.140625" style="78" customWidth="1"/>
    <col min="10" max="10" width="9.28515625" style="78" customWidth="1"/>
    <col min="11" max="11" width="2.140625" style="78" customWidth="1"/>
    <col min="12" max="12" width="7.42578125" style="78" customWidth="1"/>
    <col min="13" max="13" width="2.140625" style="78" customWidth="1"/>
    <col min="14" max="14" width="70.85546875" style="78" customWidth="1"/>
    <col min="15" max="16384" width="10.7109375" style="78"/>
  </cols>
  <sheetData>
    <row r="1" spans="2:14" ht="17" thickBot="1"/>
    <row r="2" spans="2:14">
      <c r="B2" s="70"/>
      <c r="C2" s="71"/>
      <c r="D2" s="71"/>
      <c r="E2" s="71"/>
      <c r="F2" s="5"/>
      <c r="G2" s="5"/>
      <c r="H2" s="71"/>
      <c r="I2" s="71"/>
      <c r="J2" s="71"/>
      <c r="K2" s="71"/>
      <c r="L2" s="71"/>
      <c r="M2" s="71"/>
      <c r="N2" s="71"/>
    </row>
    <row r="3" spans="2:14" s="9" customFormat="1">
      <c r="B3" s="8"/>
      <c r="C3" s="1" t="s">
        <v>32</v>
      </c>
      <c r="D3" s="4" t="s">
        <v>6</v>
      </c>
      <c r="E3" s="4"/>
      <c r="F3" s="4" t="s">
        <v>29</v>
      </c>
      <c r="G3" s="4"/>
      <c r="H3" s="4"/>
      <c r="I3" s="4"/>
      <c r="J3" s="4"/>
      <c r="K3" s="4"/>
      <c r="L3" s="4"/>
      <c r="M3" s="4"/>
      <c r="N3" s="4" t="s">
        <v>15</v>
      </c>
    </row>
    <row r="4" spans="2:14">
      <c r="B4" s="72"/>
      <c r="C4" s="84"/>
      <c r="D4" s="106"/>
      <c r="E4" s="73"/>
      <c r="F4" s="65"/>
      <c r="G4" s="65"/>
      <c r="H4" s="65"/>
      <c r="I4" s="65"/>
      <c r="J4" s="65"/>
      <c r="K4" s="65"/>
      <c r="L4" s="65"/>
      <c r="M4" s="65"/>
      <c r="N4" s="65"/>
    </row>
    <row r="5" spans="2:14" ht="17" thickBot="1">
      <c r="B5" s="72"/>
      <c r="C5" s="11" t="s">
        <v>27</v>
      </c>
      <c r="E5" s="1"/>
      <c r="F5" s="65"/>
      <c r="G5" s="65"/>
      <c r="H5" s="65"/>
      <c r="I5" s="65"/>
      <c r="J5" s="65"/>
      <c r="K5" s="65"/>
      <c r="L5" s="65"/>
      <c r="M5" s="65"/>
      <c r="N5" s="62"/>
    </row>
    <row r="6" spans="2:14" ht="17" thickBot="1">
      <c r="B6" s="72"/>
      <c r="C6" s="109" t="s">
        <v>96</v>
      </c>
      <c r="D6" s="75" t="s">
        <v>31</v>
      </c>
      <c r="E6" s="76"/>
      <c r="F6" s="105">
        <v>55.56</v>
      </c>
      <c r="G6" s="65"/>
      <c r="H6" s="65"/>
      <c r="I6" s="65"/>
      <c r="J6" s="65"/>
      <c r="K6" s="65"/>
      <c r="L6" s="65"/>
      <c r="M6" s="65"/>
      <c r="N6" s="62"/>
    </row>
    <row r="7" spans="2:14" ht="17" thickBot="1">
      <c r="B7" s="72"/>
      <c r="C7" s="111" t="s">
        <v>97</v>
      </c>
      <c r="D7" s="110" t="s">
        <v>95</v>
      </c>
      <c r="E7" s="1"/>
      <c r="F7" s="112">
        <v>25</v>
      </c>
      <c r="G7" s="65"/>
      <c r="H7" s="65"/>
      <c r="I7" s="65"/>
      <c r="J7" s="65"/>
      <c r="K7" s="65"/>
      <c r="L7" s="65"/>
      <c r="M7" s="65"/>
      <c r="N7" s="62"/>
    </row>
    <row r="8" spans="2:14">
      <c r="B8" s="72"/>
      <c r="C8" s="73"/>
      <c r="D8" s="76"/>
      <c r="E8" s="76"/>
      <c r="F8" s="85"/>
      <c r="G8" s="65"/>
      <c r="H8" s="85"/>
      <c r="I8" s="65"/>
      <c r="J8" s="85"/>
      <c r="K8" s="85"/>
      <c r="L8" s="85"/>
      <c r="M8" s="65"/>
      <c r="N8" s="81"/>
    </row>
    <row r="9" spans="2:14" ht="17" thickBot="1">
      <c r="B9" s="72"/>
      <c r="C9" s="11" t="s">
        <v>4</v>
      </c>
      <c r="D9" s="11"/>
      <c r="E9" s="11"/>
      <c r="F9" s="65"/>
      <c r="G9" s="65"/>
      <c r="H9" s="65"/>
      <c r="I9" s="65"/>
      <c r="J9" s="65"/>
      <c r="K9" s="65"/>
      <c r="L9" s="65"/>
      <c r="M9" s="65"/>
      <c r="N9" s="62"/>
    </row>
    <row r="10" spans="2:14" ht="17" thickBot="1">
      <c r="B10" s="72"/>
      <c r="C10" s="74" t="s">
        <v>17</v>
      </c>
      <c r="D10" s="75" t="s">
        <v>1</v>
      </c>
      <c r="E10" s="76"/>
      <c r="F10" s="77">
        <v>20</v>
      </c>
      <c r="G10" s="65"/>
      <c r="H10" s="85"/>
      <c r="I10" s="65"/>
      <c r="J10" s="104"/>
      <c r="K10" s="85"/>
      <c r="L10" s="104"/>
      <c r="M10" s="65"/>
      <c r="N10" s="80"/>
    </row>
    <row r="11" spans="2:14" ht="17" thickBot="1">
      <c r="B11" s="72"/>
      <c r="C11" s="74" t="s">
        <v>87</v>
      </c>
      <c r="D11" s="75" t="s">
        <v>1</v>
      </c>
      <c r="E11" s="76"/>
      <c r="F11" s="79">
        <v>3.5</v>
      </c>
      <c r="G11" s="65"/>
      <c r="H11" s="104"/>
      <c r="I11" s="65"/>
      <c r="J11" s="104"/>
      <c r="K11" s="85"/>
      <c r="L11" s="104"/>
      <c r="M11" s="65"/>
      <c r="N11" s="80"/>
    </row>
    <row r="12" spans="2:14" ht="17" thickBot="1">
      <c r="B12" s="72"/>
      <c r="C12" s="74" t="s">
        <v>88</v>
      </c>
      <c r="D12" s="75" t="s">
        <v>71</v>
      </c>
      <c r="E12" s="76"/>
      <c r="F12" s="107">
        <v>0.3</v>
      </c>
      <c r="G12" s="65"/>
      <c r="H12" s="85"/>
      <c r="I12" s="65"/>
      <c r="J12" s="104"/>
      <c r="K12" s="85"/>
      <c r="L12" s="104"/>
      <c r="M12" s="65"/>
      <c r="N12" s="80"/>
    </row>
    <row r="13" spans="2:14">
      <c r="B13" s="72"/>
      <c r="G13" s="65"/>
      <c r="H13" s="86"/>
      <c r="I13" s="65"/>
      <c r="J13" s="86"/>
      <c r="K13" s="65"/>
      <c r="L13" s="65"/>
      <c r="M13" s="65"/>
      <c r="N13" s="62"/>
    </row>
    <row r="14" spans="2:14">
      <c r="B14" s="72"/>
      <c r="C14" s="11"/>
      <c r="D14" s="11"/>
      <c r="E14" s="11"/>
      <c r="F14" s="65"/>
      <c r="G14" s="65"/>
      <c r="H14" s="65"/>
      <c r="I14" s="65"/>
      <c r="J14" s="65"/>
      <c r="K14" s="65"/>
      <c r="L14" s="65"/>
      <c r="M14" s="65"/>
      <c r="N14" s="62"/>
    </row>
    <row r="15" spans="2:14" ht="17" thickBot="1">
      <c r="B15" s="72"/>
      <c r="C15" s="11" t="s">
        <v>30</v>
      </c>
      <c r="D15" s="11"/>
      <c r="E15" s="11"/>
      <c r="F15" s="65"/>
      <c r="G15" s="65"/>
      <c r="H15" s="65"/>
      <c r="I15" s="65"/>
      <c r="J15" s="65"/>
      <c r="K15" s="65"/>
      <c r="L15" s="65"/>
      <c r="M15" s="65"/>
      <c r="N15" s="62"/>
    </row>
    <row r="16" spans="2:14" ht="17" thickBot="1">
      <c r="B16" s="72"/>
      <c r="C16" s="74" t="s">
        <v>85</v>
      </c>
      <c r="D16" s="74" t="s">
        <v>58</v>
      </c>
      <c r="E16" s="73"/>
      <c r="F16" s="77">
        <f>F17*F6*1000</f>
        <v>250020000</v>
      </c>
      <c r="G16" s="65"/>
      <c r="H16" s="82"/>
      <c r="I16" s="65"/>
      <c r="J16" s="82"/>
      <c r="K16" s="65"/>
      <c r="L16" s="65"/>
      <c r="M16" s="65"/>
      <c r="N16" s="62"/>
    </row>
    <row r="17" spans="2:14" ht="17" thickBot="1">
      <c r="B17" s="72"/>
      <c r="C17" s="74" t="s">
        <v>19</v>
      </c>
      <c r="D17" s="114" t="s">
        <v>102</v>
      </c>
      <c r="E17" s="11"/>
      <c r="F17" s="77">
        <v>4500</v>
      </c>
      <c r="G17" s="65"/>
      <c r="H17" s="65"/>
      <c r="I17" s="65"/>
      <c r="J17" s="82"/>
      <c r="K17" s="82"/>
      <c r="L17" s="82"/>
      <c r="M17" s="65"/>
      <c r="N17" s="62"/>
    </row>
    <row r="18" spans="2:14" ht="17" thickBot="1">
      <c r="B18" s="72"/>
      <c r="C18" s="113" t="s">
        <v>89</v>
      </c>
      <c r="D18" s="74" t="s">
        <v>58</v>
      </c>
      <c r="E18" s="11"/>
      <c r="F18" s="77">
        <f>F19+F22</f>
        <v>246998.64719999995</v>
      </c>
      <c r="G18" s="65"/>
      <c r="H18" s="65"/>
      <c r="I18" s="65"/>
      <c r="J18" s="65"/>
      <c r="K18" s="65"/>
      <c r="L18" s="65"/>
      <c r="M18" s="65"/>
      <c r="N18" s="62"/>
    </row>
    <row r="19" spans="2:14" ht="17" thickBot="1">
      <c r="B19" s="72"/>
      <c r="C19" s="87" t="s">
        <v>98</v>
      </c>
      <c r="D19" s="74" t="s">
        <v>59</v>
      </c>
      <c r="E19" s="88"/>
      <c r="F19" s="77">
        <f>F20*F6*1000</f>
        <v>0</v>
      </c>
      <c r="G19" s="65"/>
      <c r="H19" s="65"/>
      <c r="I19" s="65"/>
      <c r="J19" s="65"/>
      <c r="K19" s="65"/>
      <c r="L19" s="65"/>
      <c r="M19" s="65"/>
      <c r="N19" s="62"/>
    </row>
    <row r="20" spans="2:14" ht="17" thickBot="1">
      <c r="B20" s="72"/>
      <c r="C20" s="87" t="s">
        <v>90</v>
      </c>
      <c r="D20" s="113" t="s">
        <v>101</v>
      </c>
      <c r="E20" s="88"/>
      <c r="F20" s="77">
        <v>0</v>
      </c>
      <c r="G20" s="65"/>
      <c r="H20" s="65"/>
      <c r="I20" s="65"/>
      <c r="J20" s="65"/>
      <c r="K20" s="65"/>
      <c r="L20" s="65"/>
      <c r="M20" s="65"/>
      <c r="N20" s="81"/>
    </row>
    <row r="21" spans="2:14" ht="17" thickBot="1">
      <c r="B21" s="72"/>
      <c r="C21" s="87" t="s">
        <v>92</v>
      </c>
      <c r="D21" s="75" t="s">
        <v>60</v>
      </c>
      <c r="E21" s="88"/>
      <c r="F21" s="79">
        <f>F23*F25/F24</f>
        <v>64.999643999999989</v>
      </c>
      <c r="G21" s="65"/>
      <c r="H21" s="65"/>
      <c r="I21" s="65"/>
      <c r="J21" s="65"/>
      <c r="K21" s="65"/>
      <c r="L21" s="65"/>
      <c r="M21" s="65"/>
      <c r="N21" s="6"/>
    </row>
    <row r="22" spans="2:14" ht="17" thickBot="1">
      <c r="B22" s="72"/>
      <c r="C22" s="87" t="s">
        <v>93</v>
      </c>
      <c r="D22" s="75" t="s">
        <v>59</v>
      </c>
      <c r="E22" s="89"/>
      <c r="F22" s="79">
        <f>F21*F24</f>
        <v>246998.64719999995</v>
      </c>
      <c r="G22" s="65"/>
      <c r="H22" s="65"/>
      <c r="I22" s="65"/>
      <c r="J22" s="65"/>
      <c r="K22" s="65"/>
      <c r="L22" s="65"/>
      <c r="M22" s="65"/>
      <c r="N22" s="6"/>
    </row>
    <row r="23" spans="2:14" ht="17" thickBot="1">
      <c r="B23" s="72"/>
      <c r="C23" s="87" t="s">
        <v>93</v>
      </c>
      <c r="D23" s="114" t="s">
        <v>99</v>
      </c>
      <c r="E23" s="89"/>
      <c r="F23" s="79">
        <v>1.1698999999999999</v>
      </c>
      <c r="G23" s="65"/>
      <c r="H23" s="65"/>
      <c r="I23" s="65"/>
      <c r="J23" s="65"/>
      <c r="K23" s="65"/>
      <c r="L23" s="65"/>
      <c r="M23" s="65"/>
      <c r="N23" s="6"/>
    </row>
    <row r="24" spans="2:14" ht="17" thickBot="1">
      <c r="B24" s="72"/>
      <c r="C24" s="90" t="s">
        <v>91</v>
      </c>
      <c r="D24" s="62" t="s">
        <v>86</v>
      </c>
      <c r="E24" s="89"/>
      <c r="F24" s="77">
        <v>3800</v>
      </c>
      <c r="G24" s="65"/>
      <c r="H24" s="65"/>
      <c r="I24" s="65"/>
      <c r="J24" s="65"/>
      <c r="K24" s="65"/>
      <c r="L24" s="65"/>
      <c r="M24" s="65"/>
      <c r="N24" s="6"/>
    </row>
    <row r="25" spans="2:14" ht="17" thickBot="1">
      <c r="B25" s="72"/>
      <c r="C25" s="116" t="s">
        <v>103</v>
      </c>
      <c r="D25" s="115" t="s">
        <v>100</v>
      </c>
      <c r="E25" s="89"/>
      <c r="F25" s="77">
        <f>F24*F6</f>
        <v>211128</v>
      </c>
      <c r="G25" s="65"/>
      <c r="H25" s="65"/>
      <c r="I25" s="65"/>
      <c r="J25" s="65"/>
      <c r="K25" s="65"/>
      <c r="L25" s="65"/>
      <c r="M25" s="65"/>
      <c r="N25" s="6"/>
    </row>
  </sheetData>
  <conditionalFormatting sqref="N20">
    <cfRule type="colorScale" priority="1">
      <colorScale>
        <cfvo type="min"/>
        <cfvo type="max"/>
        <color rgb="FFFF7128"/>
        <color rgb="FFFFEF9C"/>
      </colorScale>
    </cfRule>
  </conditionalFormatting>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K5"/>
  <sheetViews>
    <sheetView workbookViewId="0">
      <selection activeCell="J12" sqref="J12"/>
    </sheetView>
  </sheetViews>
  <sheetFormatPr baseColWidth="10" defaultColWidth="33.140625" defaultRowHeight="16"/>
  <cols>
    <col min="1" max="1" width="7.28515625" style="91" customWidth="1"/>
    <col min="2" max="2" width="5.7109375" style="91" customWidth="1"/>
    <col min="3" max="3" width="27.42578125" style="91" customWidth="1"/>
    <col min="4" max="4" width="3.140625" style="91" customWidth="1"/>
    <col min="5" max="5" width="16.140625" style="91" customWidth="1"/>
    <col min="6" max="6" width="10.28515625" style="91" customWidth="1"/>
    <col min="7" max="9" width="12.140625" style="91" customWidth="1"/>
    <col min="10" max="10" width="20.85546875" style="92" customWidth="1"/>
    <col min="11" max="11" width="105.42578125" style="91" customWidth="1"/>
    <col min="12" max="16384" width="33.140625" style="91"/>
  </cols>
  <sheetData>
    <row r="1" spans="2:11" ht="17" thickBot="1"/>
    <row r="2" spans="2:11">
      <c r="B2" s="93"/>
      <c r="C2" s="94"/>
      <c r="D2" s="94"/>
      <c r="E2" s="94"/>
      <c r="F2" s="94"/>
      <c r="G2" s="94"/>
      <c r="H2" s="94"/>
      <c r="I2" s="94"/>
      <c r="J2" s="95"/>
      <c r="K2" s="94"/>
    </row>
    <row r="3" spans="2:11">
      <c r="B3" s="96"/>
      <c r="C3" s="97" t="s">
        <v>11</v>
      </c>
      <c r="D3" s="97"/>
      <c r="E3" s="97"/>
      <c r="F3" s="97"/>
      <c r="G3" s="97"/>
      <c r="H3" s="97"/>
      <c r="I3" s="97"/>
      <c r="J3" s="98"/>
      <c r="K3" s="99"/>
    </row>
    <row r="4" spans="2:11">
      <c r="B4" s="96"/>
      <c r="C4" s="99"/>
      <c r="D4" s="99"/>
      <c r="E4" s="99"/>
      <c r="F4" s="99"/>
      <c r="G4" s="99"/>
      <c r="H4" s="99"/>
      <c r="I4" s="99"/>
      <c r="J4" s="100"/>
      <c r="K4" s="99"/>
    </row>
    <row r="5" spans="2:11">
      <c r="B5" s="101"/>
      <c r="C5" s="102" t="s">
        <v>12</v>
      </c>
      <c r="D5" s="102"/>
      <c r="E5" s="102" t="s">
        <v>0</v>
      </c>
      <c r="F5" s="102" t="s">
        <v>9</v>
      </c>
      <c r="G5" s="102" t="s">
        <v>13</v>
      </c>
      <c r="H5" s="102" t="s">
        <v>106</v>
      </c>
      <c r="I5" s="102" t="s">
        <v>94</v>
      </c>
      <c r="J5" s="103" t="s">
        <v>107</v>
      </c>
      <c r="K5" s="102" t="s">
        <v>7</v>
      </c>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D3"/>
  <sheetViews>
    <sheetView workbookViewId="0">
      <selection activeCell="F11" sqref="F11"/>
    </sheetView>
  </sheetViews>
  <sheetFormatPr baseColWidth="10" defaultColWidth="10.7109375" defaultRowHeight="16"/>
  <cols>
    <col min="1" max="1" width="7.42578125" style="117" customWidth="1"/>
    <col min="2" max="2" width="5.42578125" style="117" customWidth="1"/>
    <col min="3" max="16384" width="10.7109375" style="117"/>
  </cols>
  <sheetData>
    <row r="1" spans="2:4" ht="17" thickBot="1"/>
    <row r="2" spans="2:4">
      <c r="B2" s="118"/>
      <c r="C2" s="119"/>
      <c r="D2" s="119"/>
    </row>
    <row r="3" spans="2:4" s="9" customFormat="1">
      <c r="B3" s="120"/>
      <c r="C3" s="4" t="s">
        <v>104</v>
      </c>
      <c r="D3" s="4" t="s">
        <v>105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Charlotte von Meijenfeldt</cp:lastModifiedBy>
  <dcterms:created xsi:type="dcterms:W3CDTF">2011-10-26T09:05:09Z</dcterms:created>
  <dcterms:modified xsi:type="dcterms:W3CDTF">2021-06-25T13:18:12Z</dcterms:modified>
</cp:coreProperties>
</file>