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25600" yWindow="460" windowWidth="25600" windowHeight="2690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0" i="13" l="1"/>
  <c r="G10" i="13"/>
  <c r="E14" i="12"/>
  <c r="F272" i="16"/>
  <c r="F273" i="16"/>
  <c r="H205" i="16"/>
  <c r="H31" i="16"/>
  <c r="H33" i="16"/>
  <c r="H36" i="16"/>
  <c r="H37" i="16"/>
  <c r="H38" i="16"/>
  <c r="H27" i="16"/>
  <c r="H28" i="16"/>
  <c r="H39" i="16"/>
  <c r="H202" i="16"/>
  <c r="H203" i="16"/>
  <c r="H214" i="16"/>
  <c r="H213" i="16"/>
  <c r="H215" i="16"/>
  <c r="K8" i="13"/>
  <c r="G8" i="13"/>
  <c r="E12" i="12"/>
  <c r="H216" i="16"/>
  <c r="K7" i="13"/>
  <c r="K11" i="13"/>
  <c r="H40" i="16"/>
  <c r="H142" i="16"/>
  <c r="H143" i="16"/>
  <c r="H157" i="16"/>
  <c r="H158" i="16"/>
  <c r="G7" i="13"/>
  <c r="E11" i="12"/>
  <c r="H35" i="16"/>
  <c r="H151" i="16"/>
  <c r="H136" i="16"/>
  <c r="N48" i="16"/>
  <c r="G11" i="13"/>
  <c r="E13" i="12"/>
  <c r="E10" i="12"/>
</calcChain>
</file>

<file path=xl/sharedStrings.xml><?xml version="1.0" encoding="utf-8"?>
<sst xmlns="http://schemas.openxmlformats.org/spreadsheetml/2006/main" count="277" uniqueCount="168">
  <si>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</si>
  <si>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</si>
  <si>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</si>
  <si>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</si>
  <si>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</si>
  <si>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</si>
  <si>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</si>
  <si>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</si>
  <si>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</si>
  <si>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</si>
  <si>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</si>
  <si>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</si>
  <si>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</si>
  <si>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</si>
  <si>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</si>
  <si>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</si>
  <si>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</si>
  <si>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</si>
  <si>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</si>
  <si>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</si>
  <si>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</si>
  <si>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</si>
  <si>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</si>
  <si>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</si>
  <si>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</si>
  <si>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</si>
  <si>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</si>
  <si>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</si>
  <si>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</si>
  <si>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</si>
  <si>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</si>
  <si>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</si>
  <si>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</si>
  <si>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</si>
  <si>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</si>
  <si>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</si>
  <si>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</si>
  <si>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</si>
  <si>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</si>
  <si>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</si>
  <si>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</si>
  <si>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</si>
  <si>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</si>
  <si>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CE Delft</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</si>
  <si>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</si>
  <si>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</si>
  <si>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</si>
  <si>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</si>
  <si>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</si>
  <si>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</si>
  <si>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</si>
  <si>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</si>
  <si>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</si>
  <si>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</si>
  <si>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</si>
  <si>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</si>
  <si>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</si>
  <si>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</si>
  <si>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</si>
  <si>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</si>
  <si>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NW Europe</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</si>
  <si>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</si>
  <si>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</si>
  <si>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</si>
  <si>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</si>
  <si>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</si>
  <si>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</si>
  <si>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</si>
  <si>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</si>
  <si>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</si>
  <si>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</si>
  <si>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</si>
  <si>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</si>
  <si>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</si>
  <si>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</si>
  <si>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</si>
  <si>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</si>
  <si>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</si>
  <si>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</si>
  <si>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</si>
  <si>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</si>
  <si>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</si>
  <si>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</si>
  <si>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</si>
  <si>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</si>
  <si>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</si>
  <si>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</si>
  <si>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</si>
  <si>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</si>
  <si>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</si>
  <si>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</si>
  <si>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</si>
  <si>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</si>
  <si>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</si>
  <si>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</si>
  <si>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</si>
  <si>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</si>
  <si>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</si>
  <si>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</si>
  <si>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</si>
  <si>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</si>
  <si>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</si>
  <si>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</si>
  <si>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</si>
  <si>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</si>
  <si>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</si>
  <si>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</si>
  <si>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</si>
  <si>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</si>
  <si>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</si>
  <si>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</si>
  <si>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</si>
  <si>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</si>
  <si>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</si>
  <si>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</si>
  <si>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</si>
  <si>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</si>
  <si>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</si>
  <si>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</si>
  <si>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</si>
  <si>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</si>
  <si>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</si>
  <si>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</si>
  <si>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</si>
  <si>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</si>
  <si>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</si>
  <si>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</si>
  <si>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</si>
  <si>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</si>
  <si>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</si>
  <si>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</si>
  <si>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</si>
  <si>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</si>
  <si>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</si>
  <si>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</si>
  <si>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http://refman.et-model.com/publications/1632</t>
  </si>
  <si>
    <t>2011</t>
  </si>
  <si>
    <t>% methane in biogas</t>
  </si>
  <si>
    <t>biogas</t>
  </si>
  <si>
    <t>LHV methaan</t>
  </si>
  <si>
    <t>Yield biogas per km2</t>
  </si>
  <si>
    <t>Yield greengas per km2</t>
  </si>
  <si>
    <t>CE Delft 1</t>
  </si>
  <si>
    <t>CE Delft 2</t>
  </si>
  <si>
    <t>Taken into account in biogas or greengas</t>
  </si>
  <si>
    <t>mj_per_kg</t>
  </si>
  <si>
    <t>Document</t>
  </si>
  <si>
    <t>corn</t>
  </si>
  <si>
    <t>Carrier (global properties)</t>
  </si>
  <si>
    <r>
      <rPr>
        <sz val="12"/>
        <color theme="1"/>
        <rFont val="Calibri"/>
        <family val="2"/>
        <scheme val="minor"/>
      </rPr>
      <t>potential_</t>
    </r>
    <r>
      <rPr>
        <sz val="12"/>
        <color theme="1"/>
        <rFont val="Calibri"/>
        <family val="2"/>
        <scheme val="minor"/>
      </rPr>
      <t>co2_conversion_per_mj</t>
    </r>
  </si>
  <si>
    <t>Actual CO2 emission from biomass</t>
  </si>
  <si>
    <r>
      <rPr>
        <sz val="12"/>
        <color theme="1"/>
        <rFont val="Calibri"/>
        <family val="2"/>
        <scheme val="minor"/>
      </rPr>
      <t>potential_</t>
    </r>
    <r>
      <rPr>
        <sz val="12"/>
        <color theme="1"/>
        <rFont val="Calibri"/>
        <family val="2"/>
        <scheme val="minor"/>
      </rPr>
      <t>co2_conversion_per_mj</t>
    </r>
  </si>
  <si>
    <t>IPCC</t>
  </si>
  <si>
    <t xml:space="preserve"> IPCC_2006_Guidelines for National Greenhouse Gas Inventories - Vol 2 Energy - Ch 1 Introduction.pdf</t>
  </si>
  <si>
    <t>kg CO2/TJ</t>
  </si>
  <si>
    <t>gas biomass</t>
  </si>
  <si>
    <t>TJ/MJ</t>
  </si>
  <si>
    <t>CO2 conversion for gas biomass</t>
  </si>
  <si>
    <t>global</t>
  </si>
  <si>
    <t>2006</t>
  </si>
  <si>
    <t>http://refman.et-model.com/publications/1710</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</si>
  <si>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</si>
  <si>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prijs verse snijmais (forage maize)</t>
  </si>
  <si>
    <t>https://www.nieuweoogst.nu/nieuws/2017/10/13/prijs-verse-snijmais-ligt-rond-de-45-euro</t>
  </si>
  <si>
    <t>NL</t>
  </si>
  <si>
    <t>2017</t>
  </si>
  <si>
    <t>12/2017</t>
  </si>
  <si>
    <t>Nieuwe Oogst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</si>
</sst>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50">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98">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7"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166" fontId="24"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0" fontId="24" fillId="4" borderId="0" xfId="0" applyFont="1" applyFill="1" applyAlignment="1">
      <alignmen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0" xfId="0" applyFont="1" applyFill="1" applyBorder="1"/>
    <xf numFmtId="0" fontId="18" fillId="2" borderId="21" xfId="0" applyFont="1" applyFill="1" applyBorder="1"/>
    <xf numFmtId="0" fontId="8" fillId="0" borderId="0" xfId="0" applyFont="1" applyFill="1" applyBorder="1"/>
    <xf numFmtId="0" fontId="8" fillId="2" borderId="18"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8" fillId="0" borderId="0" xfId="0" applyFont="1"/>
    <xf numFmtId="0" fontId="0" fillId="0" borderId="0" xfId="0" applyFont="1"/>
    <xf numFmtId="0" fontId="28" fillId="0" borderId="0" xfId="0" applyFont="1" applyAlignment="1">
      <alignment horizontal="left"/>
    </xf>
    <xf numFmtId="0" fontId="30" fillId="0" borderId="0" xfId="0" applyFont="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16" fillId="0" borderId="0" xfId="183" applyAlignment="1" applyProtection="1"/>
    <xf numFmtId="168" fontId="14" fillId="2" borderId="18" xfId="0" applyNumberFormat="1" applyFont="1" applyFill="1" applyBorder="1"/>
    <xf numFmtId="169" fontId="14" fillId="2" borderId="18" xfId="0" applyNumberFormat="1" applyFont="1" applyFill="1" applyBorder="1"/>
    <xf numFmtId="0" fontId="7" fillId="2" borderId="18" xfId="0" applyFont="1" applyFill="1" applyBorder="1"/>
    <xf numFmtId="166" fontId="24" fillId="2" borderId="0" xfId="0" applyNumberFormat="1" applyFont="1" applyFill="1" applyAlignment="1">
      <alignment vertical="center"/>
    </xf>
    <xf numFmtId="10" fontId="28" fillId="0" borderId="0" xfId="0" applyNumberFormat="1" applyFont="1"/>
    <xf numFmtId="9" fontId="28" fillId="0" borderId="0" xfId="0" applyNumberFormat="1" applyFont="1"/>
    <xf numFmtId="166" fontId="28" fillId="0" borderId="0" xfId="0" applyNumberFormat="1" applyFont="1"/>
    <xf numFmtId="0" fontId="28" fillId="0" borderId="0" xfId="0" applyFont="1" applyAlignment="1">
      <alignment horizontal="center"/>
    </xf>
    <xf numFmtId="0" fontId="28" fillId="0" borderId="0" xfId="0" applyFont="1" applyAlignment="1"/>
    <xf numFmtId="0" fontId="28" fillId="0" borderId="0" xfId="0" applyFont="1" applyFill="1" applyBorder="1"/>
    <xf numFmtId="170" fontId="28" fillId="0" borderId="0" xfId="320" applyNumberFormat="1" applyFont="1" applyFill="1" applyBorder="1"/>
    <xf numFmtId="0" fontId="28" fillId="0" borderId="0" xfId="0" applyFont="1" applyFill="1" applyBorder="1" applyAlignment="1">
      <alignment horizontal="center"/>
    </xf>
    <xf numFmtId="0" fontId="0" fillId="0" borderId="0" xfId="0" applyFill="1" applyBorder="1"/>
    <xf numFmtId="0" fontId="28" fillId="0" borderId="0" xfId="0" applyFont="1" applyFill="1" applyBorder="1" applyAlignment="1">
      <alignment horizontal="left" indent="1"/>
    </xf>
    <xf numFmtId="0" fontId="32" fillId="0" borderId="0" xfId="0" applyFont="1" applyFill="1" applyBorder="1" applyAlignment="1">
      <alignment horizontal="left"/>
    </xf>
    <xf numFmtId="170" fontId="32" fillId="0" borderId="0" xfId="320" applyNumberFormat="1" applyFont="1" applyFill="1" applyBorder="1"/>
    <xf numFmtId="0" fontId="32" fillId="0" borderId="0" xfId="0" applyFont="1" applyFill="1" applyBorder="1" applyAlignment="1">
      <alignment horizontal="center"/>
    </xf>
    <xf numFmtId="170" fontId="28" fillId="0" borderId="0" xfId="321" applyNumberFormat="1" applyFont="1" applyFill="1" applyBorder="1"/>
    <xf numFmtId="170" fontId="28" fillId="0" borderId="0" xfId="0" applyNumberFormat="1" applyFont="1"/>
    <xf numFmtId="170" fontId="32" fillId="0" borderId="0" xfId="0" quotePrefix="1" applyNumberFormat="1" applyFont="1"/>
    <xf numFmtId="170" fontId="32" fillId="0" borderId="0" xfId="0" applyNumberFormat="1" applyFont="1"/>
    <xf numFmtId="0" fontId="28" fillId="0" borderId="0" xfId="0" applyFont="1" applyAlignment="1">
      <alignment horizontal="left" indent="1"/>
    </xf>
    <xf numFmtId="171" fontId="28" fillId="0" borderId="0" xfId="320" applyNumberFormat="1" applyFont="1"/>
    <xf numFmtId="2" fontId="28" fillId="0" borderId="0" xfId="0" applyNumberFormat="1" applyFont="1"/>
    <xf numFmtId="164" fontId="28" fillId="0" borderId="0" xfId="0" applyNumberFormat="1" applyFont="1"/>
    <xf numFmtId="171" fontId="28" fillId="0" borderId="0" xfId="0" applyNumberFormat="1" applyFont="1"/>
    <xf numFmtId="0" fontId="33" fillId="0" borderId="0" xfId="0" applyFont="1" applyFill="1"/>
    <xf numFmtId="0" fontId="28" fillId="0" borderId="0" xfId="0" applyFont="1" applyFill="1"/>
    <xf numFmtId="165" fontId="28" fillId="0" borderId="0" xfId="320" applyFont="1"/>
    <xf numFmtId="0" fontId="32" fillId="0" borderId="0" xfId="0" applyFont="1"/>
    <xf numFmtId="2" fontId="32" fillId="0" borderId="0" xfId="0" applyNumberFormat="1" applyFont="1"/>
    <xf numFmtId="166" fontId="32" fillId="0" borderId="0" xfId="0" applyNumberFormat="1" applyFont="1"/>
    <xf numFmtId="1" fontId="32" fillId="0" borderId="0" xfId="0" applyNumberFormat="1" applyFont="1"/>
    <xf numFmtId="0" fontId="7" fillId="0" borderId="5" xfId="0" applyFont="1" applyFill="1" applyBorder="1"/>
    <xf numFmtId="172" fontId="14" fillId="2" borderId="18" xfId="0" applyNumberFormat="1" applyFont="1" applyFill="1" applyBorder="1"/>
    <xf numFmtId="0" fontId="6" fillId="2" borderId="0" xfId="0" applyFont="1" applyFill="1"/>
    <xf numFmtId="0" fontId="6" fillId="2" borderId="10" xfId="0" applyFont="1" applyFill="1" applyBorder="1"/>
    <xf numFmtId="0" fontId="6" fillId="0" borderId="11" xfId="0" applyFont="1" applyFill="1" applyBorder="1"/>
    <xf numFmtId="0" fontId="6" fillId="2" borderId="12"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34"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5" fillId="0" borderId="0" xfId="0" applyFont="1" applyFill="1" applyBorder="1"/>
    <xf numFmtId="0" fontId="4" fillId="0" borderId="0" xfId="0" applyFont="1" applyFill="1" applyBorder="1"/>
    <xf numFmtId="0" fontId="26" fillId="0" borderId="0" xfId="0" applyFont="1"/>
    <xf numFmtId="0" fontId="4" fillId="0" borderId="0" xfId="0" applyFont="1" applyFill="1" applyBorder="1" applyAlignment="1">
      <alignment horizontal="left" indent="2"/>
    </xf>
    <xf numFmtId="0" fontId="34" fillId="4" borderId="20" xfId="0" applyFont="1" applyFill="1" applyBorder="1"/>
    <xf numFmtId="0" fontId="34" fillId="4" borderId="21" xfId="0" applyFont="1" applyFill="1" applyBorder="1"/>
    <xf numFmtId="0" fontId="4" fillId="2" borderId="0" xfId="0" applyFont="1" applyFill="1"/>
    <xf numFmtId="0" fontId="26" fillId="4" borderId="6" xfId="0" applyFont="1" applyFill="1" applyBorder="1"/>
    <xf numFmtId="0" fontId="26" fillId="4" borderId="0" xfId="0" applyFont="1" applyFill="1"/>
    <xf numFmtId="0" fontId="35" fillId="0" borderId="0" xfId="0" applyFont="1"/>
    <xf numFmtId="0" fontId="36" fillId="0" borderId="0" xfId="0" applyFont="1"/>
    <xf numFmtId="0" fontId="37" fillId="0" borderId="0" xfId="0" applyFont="1"/>
    <xf numFmtId="0" fontId="36" fillId="0" borderId="0" xfId="0" applyFont="1" applyFill="1"/>
    <xf numFmtId="0" fontId="4" fillId="0" borderId="0" xfId="0" applyFont="1" applyFill="1"/>
    <xf numFmtId="0" fontId="37" fillId="0" borderId="0" xfId="0" applyFont="1" applyFill="1"/>
    <xf numFmtId="0" fontId="38" fillId="0" borderId="0" xfId="0" applyFont="1"/>
    <xf numFmtId="167" fontId="14" fillId="2" borderId="18" xfId="0" applyNumberFormat="1" applyFont="1" applyFill="1" applyBorder="1"/>
    <xf numFmtId="0" fontId="4" fillId="0" borderId="5" xfId="0" applyFont="1" applyFill="1" applyBorder="1"/>
    <xf numFmtId="167" fontId="5" fillId="2" borderId="18" xfId="0" applyNumberFormat="1" applyFont="1" applyFill="1" applyBorder="1"/>
    <xf numFmtId="0" fontId="4" fillId="2" borderId="0" xfId="0" applyFont="1" applyFill="1" applyBorder="1"/>
    <xf numFmtId="0" fontId="4" fillId="2" borderId="0" xfId="0" applyFont="1" applyFill="1" applyBorder="1" applyAlignment="1"/>
    <xf numFmtId="167" fontId="3" fillId="2" borderId="18" xfId="0" applyNumberFormat="1" applyFont="1" applyFill="1" applyBorder="1" applyAlignment="1" applyProtection="1">
      <alignment vertical="center"/>
    </xf>
    <xf numFmtId="0" fontId="3" fillId="0" borderId="0" xfId="0" applyFont="1"/>
    <xf numFmtId="0" fontId="2"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22"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23" xfId="0" applyFont="1" applyFill="1" applyBorder="1" applyAlignment="1">
      <alignment horizontal="left" vertical="top" wrapText="1"/>
    </xf>
    <xf numFmtId="0" fontId="26" fillId="4" borderId="24" xfId="0" applyFont="1" applyFill="1" applyBorder="1" applyAlignment="1">
      <alignment horizontal="left" vertical="top" wrapText="1"/>
    </xf>
    <xf numFmtId="0" fontId="26" fillId="4" borderId="25" xfId="0" applyFont="1" applyFill="1" applyBorder="1" applyAlignment="1">
      <alignment horizontal="left" vertical="top" wrapText="1"/>
    </xf>
    <xf numFmtId="0" fontId="26" fillId="4" borderId="26" xfId="0" applyFont="1" applyFill="1" applyBorder="1" applyAlignment="1">
      <alignment horizontal="left" vertical="top" wrapText="1"/>
    </xf>
  </cellXfs>
  <cellStyles count="350">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263</xdr:row>
      <xdr:rowOff>66675</xdr:rowOff>
    </xdr:from>
    <xdr:to>
      <xdr:col>39</xdr:col>
      <xdr:colOff>152401</xdr:colOff>
      <xdr:row>318</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324</xdr:row>
      <xdr:rowOff>0</xdr:rowOff>
    </xdr:from>
    <xdr:to>
      <xdr:col>32</xdr:col>
      <xdr:colOff>20320</xdr:colOff>
      <xdr:row>347</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373</xdr:row>
      <xdr:rowOff>0</xdr:rowOff>
    </xdr:from>
    <xdr:to>
      <xdr:col>32</xdr:col>
      <xdr:colOff>365760</xdr:colOff>
      <xdr:row>394</xdr:row>
      <xdr:rowOff>172721</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397</xdr:row>
      <xdr:rowOff>0</xdr:rowOff>
    </xdr:from>
    <xdr:to>
      <xdr:col>32</xdr:col>
      <xdr:colOff>426720</xdr:colOff>
      <xdr:row>421</xdr:row>
      <xdr:rowOff>132080</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423</xdr:row>
      <xdr:rowOff>0</xdr:rowOff>
    </xdr:from>
    <xdr:to>
      <xdr:col>32</xdr:col>
      <xdr:colOff>223520</xdr:colOff>
      <xdr:row>454</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349</xdr:row>
      <xdr:rowOff>0</xdr:rowOff>
    </xdr:from>
    <xdr:to>
      <xdr:col>23</xdr:col>
      <xdr:colOff>478184</xdr:colOff>
      <xdr:row>372</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528295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15</xdr:col>
      <xdr:colOff>7159</xdr:colOff>
      <xdr:row>123</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11</xdr:col>
      <xdr:colOff>7741</xdr:colOff>
      <xdr:row>187</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13</xdr:col>
      <xdr:colOff>8569</xdr:colOff>
      <xdr:row>256</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460</xdr:row>
      <xdr:rowOff>0</xdr:rowOff>
    </xdr:from>
    <xdr:to>
      <xdr:col>25</xdr:col>
      <xdr:colOff>3313</xdr:colOff>
      <xdr:row>497</xdr:row>
      <xdr:rowOff>38099</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8064500" y="109283500"/>
          <a:ext cx="9779000" cy="7556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5" style="29" customWidth="1"/>
    <col min="2" max="2" width="9.1640625" style="21" customWidth="1"/>
    <col min="3" max="3" width="44.1640625" style="21" customWidth="1"/>
    <col min="4" max="4" width="2.1640625" style="21" customWidth="1"/>
    <col min="5" max="16384" width="10.8320312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146</v>
      </c>
      <c r="C4" s="9" t="s">
        <v>147</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3" t="s">
        <v>14</v>
      </c>
      <c r="C9" s="74"/>
      <c r="D9" s="160"/>
    </row>
    <row r="10" spans="1:4" x14ac:dyDescent="0.2">
      <c r="A10" s="7"/>
      <c r="B10" s="75"/>
      <c r="C10" s="76"/>
      <c r="D10" s="161"/>
    </row>
    <row r="11" spans="1:4" x14ac:dyDescent="0.2">
      <c r="A11" s="7"/>
      <c r="B11" s="75" t="s">
        <v>15</v>
      </c>
      <c r="C11" s="77" t="s">
        <v>16</v>
      </c>
      <c r="D11" s="161"/>
    </row>
    <row r="12" spans="1:4" ht="17" thickBot="1" x14ac:dyDescent="0.25">
      <c r="A12" s="7"/>
      <c r="B12" s="75"/>
      <c r="C12" s="18" t="s">
        <v>17</v>
      </c>
      <c r="D12" s="161"/>
    </row>
    <row r="13" spans="1:4" ht="17" thickBot="1" x14ac:dyDescent="0.25">
      <c r="A13" s="7"/>
      <c r="B13" s="75"/>
      <c r="C13" s="78" t="s">
        <v>18</v>
      </c>
      <c r="D13" s="161"/>
    </row>
    <row r="14" spans="1:4" x14ac:dyDescent="0.2">
      <c r="A14" s="7"/>
      <c r="B14" s="75"/>
      <c r="C14" s="76" t="s">
        <v>19</v>
      </c>
      <c r="D14" s="161"/>
    </row>
    <row r="15" spans="1:4" x14ac:dyDescent="0.2">
      <c r="A15" s="7"/>
      <c r="B15" s="75"/>
      <c r="C15" s="76"/>
      <c r="D15" s="161"/>
    </row>
    <row r="16" spans="1:4" x14ac:dyDescent="0.2">
      <c r="A16" s="7"/>
      <c r="B16" s="75" t="s">
        <v>20</v>
      </c>
      <c r="C16" s="79" t="s">
        <v>21</v>
      </c>
      <c r="D16" s="161"/>
    </row>
    <row r="17" spans="1:4" x14ac:dyDescent="0.2">
      <c r="A17" s="7"/>
      <c r="B17" s="75"/>
      <c r="C17" s="80" t="s">
        <v>22</v>
      </c>
      <c r="D17" s="161"/>
    </row>
    <row r="18" spans="1:4" x14ac:dyDescent="0.2">
      <c r="A18" s="7"/>
      <c r="B18" s="75"/>
      <c r="C18" s="81" t="s">
        <v>23</v>
      </c>
      <c r="D18" s="161"/>
    </row>
    <row r="19" spans="1:4" x14ac:dyDescent="0.2">
      <c r="A19" s="7"/>
      <c r="B19" s="75"/>
      <c r="C19" s="82" t="s">
        <v>24</v>
      </c>
      <c r="D19" s="161"/>
    </row>
    <row r="20" spans="1:4" x14ac:dyDescent="0.2">
      <c r="A20" s="7"/>
      <c r="B20" s="83"/>
      <c r="C20" s="84" t="s">
        <v>25</v>
      </c>
      <c r="D20" s="161"/>
    </row>
    <row r="21" spans="1:4" x14ac:dyDescent="0.2">
      <c r="A21" s="7"/>
      <c r="B21" s="83"/>
      <c r="C21" s="85" t="s">
        <v>26</v>
      </c>
      <c r="D21" s="161"/>
    </row>
    <row r="22" spans="1:4" x14ac:dyDescent="0.2">
      <c r="A22" s="7"/>
      <c r="B22" s="83"/>
      <c r="C22" s="86" t="s">
        <v>27</v>
      </c>
      <c r="D22" s="161"/>
    </row>
    <row r="23" spans="1:4" x14ac:dyDescent="0.2">
      <c r="B23" s="83"/>
      <c r="C23" s="87" t="s">
        <v>28</v>
      </c>
      <c r="D23" s="161"/>
    </row>
    <row r="24" spans="1:4" x14ac:dyDescent="0.2">
      <c r="B24" s="162"/>
      <c r="C24" s="163"/>
      <c r="D24" s="1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5"/>
  <sheetViews>
    <sheetView workbookViewId="0">
      <selection activeCell="B5" sqref="B5"/>
    </sheetView>
  </sheetViews>
  <sheetFormatPr baseColWidth="10" defaultRowHeight="16" x14ac:dyDescent="0.2"/>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1" x14ac:dyDescent="0.2">
      <c r="D1" s="33"/>
      <c r="E1" s="33"/>
      <c r="F1" s="33"/>
      <c r="G1" s="33"/>
    </row>
    <row r="2" spans="2:11" ht="15" customHeight="1" x14ac:dyDescent="0.2">
      <c r="B2" s="189" t="s">
        <v>161</v>
      </c>
      <c r="C2" s="190"/>
      <c r="D2" s="190"/>
      <c r="E2" s="191"/>
      <c r="F2" s="33"/>
      <c r="G2" s="33"/>
    </row>
    <row r="3" spans="2:11" x14ac:dyDescent="0.2">
      <c r="B3" s="192"/>
      <c r="C3" s="193"/>
      <c r="D3" s="193"/>
      <c r="E3" s="194"/>
      <c r="F3" s="33"/>
      <c r="G3" s="33"/>
    </row>
    <row r="4" spans="2:11" ht="59" customHeight="1" x14ac:dyDescent="0.2">
      <c r="B4" s="195"/>
      <c r="C4" s="196"/>
      <c r="D4" s="196"/>
      <c r="E4" s="197"/>
      <c r="F4" s="33"/>
      <c r="G4" s="33"/>
    </row>
    <row r="5" spans="2:11" ht="17" thickBot="1" x14ac:dyDescent="0.25">
      <c r="D5" s="33"/>
    </row>
    <row r="6" spans="2:11" x14ac:dyDescent="0.2">
      <c r="B6" s="36"/>
      <c r="C6" s="20"/>
      <c r="D6" s="20"/>
      <c r="E6" s="20"/>
      <c r="F6" s="20"/>
      <c r="G6" s="20"/>
      <c r="H6" s="20"/>
      <c r="I6" s="20"/>
      <c r="J6" s="37"/>
    </row>
    <row r="7" spans="2:11" s="39" customFormat="1" ht="19" x14ac:dyDescent="0.25">
      <c r="B7" s="88"/>
      <c r="C7" s="19" t="s">
        <v>12</v>
      </c>
      <c r="D7" s="89" t="s">
        <v>4</v>
      </c>
      <c r="E7" s="19" t="s">
        <v>2</v>
      </c>
      <c r="F7" s="19"/>
      <c r="G7" s="19" t="s">
        <v>3</v>
      </c>
      <c r="H7" s="19"/>
      <c r="I7" s="19" t="s">
        <v>0</v>
      </c>
      <c r="J7" s="90"/>
    </row>
    <row r="8" spans="2:11" s="39" customFormat="1" ht="19" x14ac:dyDescent="0.25">
      <c r="B8" s="23"/>
      <c r="C8" s="18"/>
      <c r="D8" s="31"/>
      <c r="E8" s="18"/>
      <c r="F8" s="18"/>
      <c r="G8" s="18"/>
      <c r="H8" s="18"/>
      <c r="I8" s="18"/>
      <c r="J8" s="40"/>
    </row>
    <row r="9" spans="2:11" s="39" customFormat="1" ht="20" thickBot="1" x14ac:dyDescent="0.3">
      <c r="B9" s="23"/>
      <c r="C9" s="159" t="s">
        <v>148</v>
      </c>
      <c r="D9" s="31"/>
      <c r="E9" s="18"/>
      <c r="F9" s="18"/>
      <c r="G9" s="18"/>
      <c r="H9" s="18"/>
      <c r="I9" s="18"/>
      <c r="J9" s="40"/>
    </row>
    <row r="10" spans="2:11" s="39" customFormat="1" ht="20" thickBot="1" x14ac:dyDescent="0.3">
      <c r="B10" s="23"/>
      <c r="C10" s="96" t="s">
        <v>36</v>
      </c>
      <c r="D10" s="22" t="s">
        <v>1</v>
      </c>
      <c r="E10" s="104">
        <f>'Research data'!G6</f>
        <v>1</v>
      </c>
      <c r="F10" s="34"/>
      <c r="G10" s="102" t="s">
        <v>40</v>
      </c>
      <c r="H10" s="30"/>
      <c r="I10" s="103" t="s">
        <v>41</v>
      </c>
      <c r="J10" s="40"/>
    </row>
    <row r="11" spans="2:11" s="39" customFormat="1" ht="20" thickBot="1" x14ac:dyDescent="0.3">
      <c r="B11" s="23"/>
      <c r="C11" s="102" t="s">
        <v>37</v>
      </c>
      <c r="D11" s="22" t="s">
        <v>46</v>
      </c>
      <c r="E11" s="150">
        <f>'Research data'!G7</f>
        <v>8.2805220041071385E-3</v>
      </c>
      <c r="F11" s="34"/>
      <c r="G11" s="102"/>
      <c r="H11" s="30"/>
      <c r="I11" s="118" t="s">
        <v>43</v>
      </c>
      <c r="J11" s="40"/>
    </row>
    <row r="12" spans="2:11" s="39" customFormat="1" ht="20" thickBot="1" x14ac:dyDescent="0.3">
      <c r="B12" s="23"/>
      <c r="C12" s="102" t="s">
        <v>145</v>
      </c>
      <c r="D12" s="22" t="s">
        <v>45</v>
      </c>
      <c r="E12" s="41">
        <f>'Research data'!G8</f>
        <v>5.4344400000000004</v>
      </c>
      <c r="F12" s="34"/>
      <c r="G12" s="102"/>
      <c r="H12" s="30"/>
      <c r="I12" s="118" t="s">
        <v>43</v>
      </c>
      <c r="J12" s="40"/>
    </row>
    <row r="13" spans="2:11" ht="17" thickBot="1" x14ac:dyDescent="0.25">
      <c r="B13" s="38"/>
      <c r="C13" s="34" t="s">
        <v>39</v>
      </c>
      <c r="D13" s="22" t="s">
        <v>48</v>
      </c>
      <c r="E13" s="104">
        <f>'Research data'!G11</f>
        <v>7716904.8000000007</v>
      </c>
      <c r="F13" s="34"/>
      <c r="G13" s="166"/>
      <c r="H13" s="34"/>
      <c r="I13" s="118" t="s">
        <v>43</v>
      </c>
      <c r="J13" s="91"/>
      <c r="K13" s="33"/>
    </row>
    <row r="14" spans="2:11" s="39" customFormat="1" ht="20" thickBot="1" x14ac:dyDescent="0.3">
      <c r="B14" s="23"/>
      <c r="C14" s="165" t="s">
        <v>149</v>
      </c>
      <c r="D14" s="22" t="s">
        <v>42</v>
      </c>
      <c r="E14" s="183">
        <f>'Research data'!G10</f>
        <v>5.4600000000000003E-2</v>
      </c>
      <c r="F14" s="165"/>
      <c r="G14" s="167" t="s">
        <v>150</v>
      </c>
      <c r="H14" s="30"/>
      <c r="I14" s="188" t="s">
        <v>152</v>
      </c>
      <c r="J14" s="40"/>
    </row>
    <row r="15" spans="2:11" s="151" customFormat="1" ht="17" thickBot="1" x14ac:dyDescent="0.25">
      <c r="B15" s="152"/>
      <c r="C15" s="153"/>
      <c r="D15" s="153"/>
      <c r="E15" s="153"/>
      <c r="F15" s="153"/>
      <c r="G15" s="153"/>
      <c r="H15" s="153"/>
      <c r="I15" s="153"/>
      <c r="J15" s="15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2"/>
  <sheetViews>
    <sheetView workbookViewId="0">
      <selection activeCell="K7" sqref="K7"/>
    </sheetView>
  </sheetViews>
  <sheetFormatPr baseColWidth="10" defaultRowHeight="16" x14ac:dyDescent="0.2"/>
  <cols>
    <col min="1" max="2" width="3.5" style="62" customWidth="1"/>
    <col min="3" max="3" width="35.83203125" style="62" customWidth="1"/>
    <col min="4" max="4" width="16.5" style="62" hidden="1" customWidth="1"/>
    <col min="5" max="5" width="13.83203125" style="62" hidden="1" customWidth="1"/>
    <col min="6" max="6" width="12.5" style="62" customWidth="1"/>
    <col min="7" max="7" width="15.6640625" style="62" customWidth="1"/>
    <col min="8" max="8" width="4.6640625" style="62" customWidth="1"/>
    <col min="9" max="9" width="9.83203125" style="63" customWidth="1"/>
    <col min="10" max="10" width="3" style="63" customWidth="1"/>
    <col min="11" max="11" width="16.33203125" style="63" customWidth="1"/>
    <col min="12" max="12" width="3.33203125" style="63" customWidth="1"/>
    <col min="13" max="13" width="8.5" style="63" customWidth="1"/>
    <col min="14" max="14" width="2.6640625" style="63" customWidth="1"/>
    <col min="15" max="16" width="8.5" style="63" customWidth="1"/>
    <col min="17" max="17" width="2.6640625" style="63" customWidth="1"/>
    <col min="18" max="18" width="60" style="62" customWidth="1"/>
    <col min="19" max="16384" width="10.83203125" style="62"/>
  </cols>
  <sheetData>
    <row r="1" spans="2:18" ht="17" thickBot="1" x14ac:dyDescent="0.25"/>
    <row r="2" spans="2:18" x14ac:dyDescent="0.2">
      <c r="B2" s="64"/>
      <c r="C2" s="65"/>
      <c r="D2" s="65"/>
      <c r="E2" s="65"/>
      <c r="F2" s="65"/>
      <c r="G2" s="65"/>
      <c r="H2" s="65"/>
      <c r="I2" s="66"/>
      <c r="J2" s="66"/>
      <c r="K2" s="66"/>
      <c r="L2" s="66"/>
      <c r="M2" s="66"/>
      <c r="N2" s="66"/>
      <c r="O2" s="66"/>
      <c r="P2" s="66"/>
      <c r="Q2" s="66"/>
      <c r="R2" s="67"/>
    </row>
    <row r="3" spans="2:18" s="24" customFormat="1" x14ac:dyDescent="0.2">
      <c r="B3" s="23"/>
      <c r="C3" s="95" t="s">
        <v>29</v>
      </c>
      <c r="D3" s="15"/>
      <c r="E3" s="15"/>
      <c r="F3" s="95" t="s">
        <v>4</v>
      </c>
      <c r="G3" s="95" t="s">
        <v>25</v>
      </c>
      <c r="H3" s="95"/>
      <c r="I3" s="60" t="s">
        <v>64</v>
      </c>
      <c r="J3" s="60"/>
      <c r="K3" s="60" t="s">
        <v>142</v>
      </c>
      <c r="L3" s="60"/>
      <c r="M3" s="60" t="s">
        <v>143</v>
      </c>
      <c r="N3" s="60"/>
      <c r="O3" s="60" t="s">
        <v>49</v>
      </c>
      <c r="P3" s="60" t="s">
        <v>152</v>
      </c>
      <c r="Q3" s="60"/>
      <c r="R3" s="1" t="s">
        <v>30</v>
      </c>
    </row>
    <row r="4" spans="2:18" x14ac:dyDescent="0.2">
      <c r="B4" s="68"/>
      <c r="C4" s="69"/>
      <c r="D4" s="69"/>
      <c r="E4" s="69"/>
      <c r="F4" s="69"/>
      <c r="G4" s="70"/>
      <c r="H4" s="70"/>
      <c r="I4" s="93"/>
      <c r="J4" s="93"/>
      <c r="K4" s="93"/>
      <c r="L4" s="93"/>
      <c r="M4" s="92"/>
      <c r="N4" s="94"/>
      <c r="O4" s="92"/>
      <c r="P4" s="92"/>
      <c r="Q4" s="94"/>
      <c r="R4" s="2"/>
    </row>
    <row r="5" spans="2:18" ht="17" thickBot="1" x14ac:dyDescent="0.25">
      <c r="B5" s="68"/>
      <c r="C5" s="18" t="s">
        <v>47</v>
      </c>
      <c r="D5" s="32"/>
      <c r="E5" s="32"/>
      <c r="F5" s="32"/>
      <c r="G5" s="16"/>
      <c r="H5" s="16"/>
      <c r="I5" s="16"/>
      <c r="J5" s="16"/>
      <c r="K5" s="16"/>
      <c r="L5" s="16"/>
      <c r="M5" s="16"/>
      <c r="N5" s="16"/>
      <c r="O5" s="16"/>
      <c r="P5" s="16"/>
      <c r="Q5" s="16"/>
      <c r="R5" s="3"/>
    </row>
    <row r="6" spans="2:18" ht="17" thickBot="1" x14ac:dyDescent="0.25">
      <c r="B6" s="68"/>
      <c r="C6" s="105" t="s">
        <v>36</v>
      </c>
      <c r="D6" s="105" t="s">
        <v>36</v>
      </c>
      <c r="E6" s="105" t="s">
        <v>36</v>
      </c>
      <c r="F6" s="22" t="s">
        <v>1</v>
      </c>
      <c r="G6" s="41">
        <v>1</v>
      </c>
      <c r="H6" s="71"/>
      <c r="I6" s="17"/>
      <c r="J6" s="17"/>
      <c r="K6" s="17"/>
      <c r="L6" s="17"/>
      <c r="M6" s="17"/>
      <c r="N6" s="17"/>
      <c r="O6" s="16"/>
      <c r="P6" s="16"/>
      <c r="Q6" s="16"/>
      <c r="R6" s="3"/>
    </row>
    <row r="7" spans="2:18" s="6" customFormat="1" ht="17" thickBot="1" x14ac:dyDescent="0.25">
      <c r="B7" s="5"/>
      <c r="C7" s="106" t="s">
        <v>37</v>
      </c>
      <c r="D7" s="106" t="s">
        <v>37</v>
      </c>
      <c r="E7" s="106" t="s">
        <v>37</v>
      </c>
      <c r="F7" s="22" t="s">
        <v>46</v>
      </c>
      <c r="G7" s="117">
        <f>K7</f>
        <v>8.2805220041071385E-3</v>
      </c>
      <c r="H7" s="4"/>
      <c r="I7" s="17"/>
      <c r="J7" s="17"/>
      <c r="K7" s="116">
        <f>Notes!H216/1000</f>
        <v>8.2805220041071385E-3</v>
      </c>
      <c r="L7" s="17"/>
      <c r="M7" s="17"/>
      <c r="N7" s="17"/>
      <c r="O7" s="16"/>
      <c r="P7" s="16"/>
      <c r="Q7" s="16"/>
      <c r="R7" s="112"/>
    </row>
    <row r="8" spans="2:18" s="6" customFormat="1" ht="17" thickBot="1" x14ac:dyDescent="0.25">
      <c r="B8" s="5"/>
      <c r="C8" s="106" t="s">
        <v>145</v>
      </c>
      <c r="D8" s="106" t="s">
        <v>44</v>
      </c>
      <c r="E8" s="106" t="s">
        <v>44</v>
      </c>
      <c r="F8" s="22" t="s">
        <v>45</v>
      </c>
      <c r="G8" s="41">
        <f>K8</f>
        <v>5.4344400000000004</v>
      </c>
      <c r="H8" s="4"/>
      <c r="I8" s="17"/>
      <c r="J8" s="17"/>
      <c r="K8" s="116">
        <f>Notes!H215</f>
        <v>5.4344400000000004</v>
      </c>
      <c r="L8" s="17"/>
      <c r="M8" s="17"/>
      <c r="N8" s="17"/>
      <c r="O8" s="16"/>
      <c r="P8" s="16"/>
      <c r="Q8" s="16"/>
      <c r="R8" s="149"/>
    </row>
    <row r="9" spans="2:18" s="6" customFormat="1" ht="17" thickBot="1" x14ac:dyDescent="0.25">
      <c r="B9" s="5"/>
      <c r="C9" s="107" t="s">
        <v>38</v>
      </c>
      <c r="D9" s="107" t="s">
        <v>38</v>
      </c>
      <c r="E9" s="107" t="s">
        <v>38</v>
      </c>
      <c r="F9" s="22" t="s">
        <v>42</v>
      </c>
      <c r="G9" s="41"/>
      <c r="H9" s="4"/>
      <c r="I9" s="17"/>
      <c r="J9" s="17"/>
      <c r="K9" s="17"/>
      <c r="L9" s="17"/>
      <c r="M9" s="17"/>
      <c r="N9" s="17"/>
      <c r="O9" s="16"/>
      <c r="P9" s="16"/>
      <c r="Q9" s="16"/>
      <c r="R9" s="3" t="s">
        <v>144</v>
      </c>
    </row>
    <row r="10" spans="2:18" s="6" customFormat="1" ht="17" thickBot="1" x14ac:dyDescent="0.25">
      <c r="B10" s="5"/>
      <c r="C10" s="168" t="s">
        <v>151</v>
      </c>
      <c r="D10" s="107" t="s">
        <v>38</v>
      </c>
      <c r="E10" s="107" t="s">
        <v>38</v>
      </c>
      <c r="F10" s="22" t="s">
        <v>42</v>
      </c>
      <c r="G10" s="181">
        <f>P10</f>
        <v>5.4600000000000003E-2</v>
      </c>
      <c r="H10" s="4"/>
      <c r="I10" s="17"/>
      <c r="J10" s="17"/>
      <c r="K10" s="17"/>
      <c r="L10" s="17"/>
      <c r="M10" s="17"/>
      <c r="N10" s="17"/>
      <c r="O10" s="16"/>
      <c r="P10" s="186">
        <f>Notes!G490</f>
        <v>5.4600000000000003E-2</v>
      </c>
      <c r="Q10" s="16"/>
      <c r="R10" s="182" t="s">
        <v>157</v>
      </c>
    </row>
    <row r="11" spans="2:18" ht="17" thickBot="1" x14ac:dyDescent="0.25">
      <c r="B11" s="68"/>
      <c r="C11" s="107" t="s">
        <v>39</v>
      </c>
      <c r="D11" s="107" t="s">
        <v>39</v>
      </c>
      <c r="E11" s="107" t="s">
        <v>39</v>
      </c>
      <c r="F11" s="22" t="s">
        <v>48</v>
      </c>
      <c r="G11" s="41">
        <f>K11</f>
        <v>7716904.8000000007</v>
      </c>
      <c r="H11" s="72"/>
      <c r="I11" s="17"/>
      <c r="J11" s="17"/>
      <c r="K11" s="41">
        <f>Notes!H214*1000</f>
        <v>7716904.8000000007</v>
      </c>
      <c r="L11" s="17"/>
      <c r="M11" s="17"/>
      <c r="N11" s="17"/>
      <c r="O11" s="16"/>
      <c r="P11" s="16"/>
      <c r="Q11" s="16"/>
      <c r="R11" s="149"/>
    </row>
    <row r="12" spans="2:18" ht="17" thickBot="1" x14ac:dyDescent="0.25">
      <c r="B12" s="155"/>
      <c r="C12" s="156"/>
      <c r="D12" s="156"/>
      <c r="E12" s="156"/>
      <c r="F12" s="156"/>
      <c r="G12" s="156"/>
      <c r="H12" s="156"/>
      <c r="I12" s="157"/>
      <c r="J12" s="157"/>
      <c r="K12" s="157"/>
      <c r="L12" s="157"/>
      <c r="M12" s="157"/>
      <c r="N12" s="157"/>
      <c r="O12" s="157"/>
      <c r="P12" s="157"/>
      <c r="Q12" s="157"/>
      <c r="R12" s="15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2"/>
  <sheetViews>
    <sheetView tabSelected="1" workbookViewId="0">
      <selection activeCell="E12" sqref="E12"/>
    </sheetView>
  </sheetViews>
  <sheetFormatPr baseColWidth="10" defaultColWidth="33.1640625" defaultRowHeight="16" x14ac:dyDescent="0.2"/>
  <cols>
    <col min="1" max="1" width="3.33203125" style="42" customWidth="1"/>
    <col min="2" max="2" width="3.5" style="42" customWidth="1"/>
    <col min="3" max="3" width="28.6640625" style="42" customWidth="1"/>
    <col min="4" max="4" width="3.1640625" style="42" customWidth="1"/>
    <col min="5" max="5" width="16.1640625" style="42" customWidth="1"/>
    <col min="6" max="6" width="5" style="42" customWidth="1"/>
    <col min="7" max="7" width="10.33203125" style="42" customWidth="1"/>
    <col min="8" max="10" width="12.1640625" style="42" customWidth="1"/>
    <col min="11" max="11" width="33.1640625" style="43" customWidth="1"/>
    <col min="12" max="12" width="87.33203125" style="42" customWidth="1"/>
    <col min="13" max="16384" width="33.1640625" style="42"/>
  </cols>
  <sheetData>
    <row r="1" spans="2:12" ht="17" thickBot="1" x14ac:dyDescent="0.25"/>
    <row r="2" spans="2:12" x14ac:dyDescent="0.2">
      <c r="B2" s="44"/>
      <c r="C2" s="45"/>
      <c r="D2" s="45"/>
      <c r="E2" s="45"/>
      <c r="F2" s="45"/>
      <c r="G2" s="45"/>
      <c r="H2" s="45"/>
      <c r="I2" s="45"/>
      <c r="J2" s="45"/>
      <c r="K2" s="46"/>
      <c r="L2" s="45"/>
    </row>
    <row r="3" spans="2:12" x14ac:dyDescent="0.2">
      <c r="B3" s="47"/>
      <c r="C3" s="48" t="s">
        <v>10</v>
      </c>
      <c r="D3" s="48"/>
      <c r="E3" s="48"/>
      <c r="F3" s="48"/>
      <c r="G3" s="48"/>
      <c r="H3" s="48"/>
      <c r="I3" s="48"/>
      <c r="J3" s="48"/>
      <c r="K3" s="49"/>
      <c r="L3" s="50"/>
    </row>
    <row r="4" spans="2:12" x14ac:dyDescent="0.2">
      <c r="B4" s="47"/>
      <c r="C4" s="50"/>
      <c r="D4" s="50"/>
      <c r="E4" s="50"/>
      <c r="F4" s="50"/>
      <c r="G4" s="50"/>
      <c r="H4" s="50"/>
      <c r="I4" s="50"/>
      <c r="J4" s="50"/>
      <c r="K4" s="51"/>
      <c r="L4" s="50"/>
    </row>
    <row r="5" spans="2:12" x14ac:dyDescent="0.2">
      <c r="B5" s="52"/>
      <c r="C5" s="53" t="s">
        <v>12</v>
      </c>
      <c r="D5" s="53"/>
      <c r="E5" s="53" t="s">
        <v>0</v>
      </c>
      <c r="F5" s="53"/>
      <c r="G5" s="53" t="s">
        <v>7</v>
      </c>
      <c r="H5" s="53" t="s">
        <v>11</v>
      </c>
      <c r="I5" s="53" t="s">
        <v>32</v>
      </c>
      <c r="J5" s="53" t="s">
        <v>34</v>
      </c>
      <c r="K5" s="54" t="s">
        <v>33</v>
      </c>
      <c r="L5" s="53" t="s">
        <v>5</v>
      </c>
    </row>
    <row r="6" spans="2:12" x14ac:dyDescent="0.2">
      <c r="B6" s="47"/>
      <c r="C6" s="48"/>
      <c r="D6" s="48"/>
      <c r="E6" s="113"/>
      <c r="F6" s="113"/>
      <c r="G6" s="48"/>
      <c r="H6" s="48"/>
      <c r="I6" s="48"/>
      <c r="J6" s="48"/>
      <c r="K6" s="49"/>
      <c r="L6" s="48"/>
    </row>
    <row r="7" spans="2:12" x14ac:dyDescent="0.2">
      <c r="B7" s="47"/>
      <c r="C7" s="119" t="s">
        <v>145</v>
      </c>
      <c r="D7" s="55"/>
      <c r="E7" s="108" t="s">
        <v>66</v>
      </c>
      <c r="G7" s="50" t="s">
        <v>60</v>
      </c>
      <c r="H7" s="51" t="s">
        <v>136</v>
      </c>
      <c r="I7" s="51" t="s">
        <v>136</v>
      </c>
      <c r="J7" s="51"/>
      <c r="K7" s="51" t="s">
        <v>135</v>
      </c>
      <c r="L7" s="115"/>
    </row>
    <row r="8" spans="2:12" x14ac:dyDescent="0.2">
      <c r="B8" s="47"/>
      <c r="C8" s="184" t="s">
        <v>149</v>
      </c>
      <c r="D8" s="56"/>
      <c r="E8" s="185" t="s">
        <v>152</v>
      </c>
      <c r="F8" s="185"/>
      <c r="G8" s="50" t="s">
        <v>158</v>
      </c>
      <c r="H8" s="51" t="s">
        <v>159</v>
      </c>
      <c r="I8" s="51"/>
      <c r="J8" s="51"/>
      <c r="K8" s="187" t="s">
        <v>160</v>
      </c>
      <c r="L8" s="61"/>
    </row>
    <row r="9" spans="2:12" x14ac:dyDescent="0.2">
      <c r="B9" s="47"/>
      <c r="C9" s="119" t="s">
        <v>39</v>
      </c>
      <c r="D9" s="56"/>
      <c r="L9" s="61"/>
    </row>
    <row r="10" spans="2:12" x14ac:dyDescent="0.2">
      <c r="B10" s="47"/>
      <c r="C10" s="119"/>
      <c r="D10" s="56"/>
      <c r="E10" s="114"/>
      <c r="F10" s="114"/>
      <c r="G10" s="50"/>
      <c r="H10" s="51"/>
      <c r="I10" s="51"/>
      <c r="J10" s="51"/>
      <c r="K10" s="51"/>
      <c r="L10" s="61"/>
    </row>
    <row r="11" spans="2:12" x14ac:dyDescent="0.2">
      <c r="B11" s="47"/>
      <c r="C11" s="119" t="s">
        <v>37</v>
      </c>
      <c r="D11" s="59"/>
      <c r="E11" s="108" t="s">
        <v>167</v>
      </c>
      <c r="F11" s="114"/>
      <c r="G11" s="57" t="s">
        <v>164</v>
      </c>
      <c r="H11" s="58" t="s">
        <v>165</v>
      </c>
      <c r="I11" s="58"/>
      <c r="J11" s="58" t="s">
        <v>166</v>
      </c>
      <c r="K11" s="51" t="s">
        <v>163</v>
      </c>
      <c r="L11" s="115"/>
    </row>
    <row r="12" spans="2:12" x14ac:dyDescent="0.2">
      <c r="B12" s="4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501"/>
  <sheetViews>
    <sheetView topLeftCell="A171" zoomScale="115" zoomScaleNormal="115" zoomScalePageLayoutView="115" workbookViewId="0">
      <selection activeCell="H216" sqref="H216"/>
    </sheetView>
  </sheetViews>
  <sheetFormatPr baseColWidth="10" defaultColWidth="7" defaultRowHeight="16" x14ac:dyDescent="0.2"/>
  <cols>
    <col min="1" max="1" width="5.5" style="97" customWidth="1"/>
    <col min="2" max="2" width="5" style="97" customWidth="1"/>
    <col min="3" max="5" width="7" style="97"/>
    <col min="6" max="6" width="10.83203125" style="97" bestFit="1" customWidth="1"/>
    <col min="7" max="7" width="7" style="97"/>
    <col min="8" max="8" width="8.83203125" style="97" bestFit="1" customWidth="1"/>
    <col min="9" max="16384" width="7" style="97"/>
  </cols>
  <sheetData>
    <row r="1" spans="2:26" ht="17" thickBot="1" x14ac:dyDescent="0.25"/>
    <row r="2" spans="2:26" s="24" customFormat="1" x14ac:dyDescent="0.2">
      <c r="B2" s="100"/>
      <c r="C2" s="101" t="s">
        <v>24</v>
      </c>
      <c r="D2" s="101" t="s">
        <v>50</v>
      </c>
      <c r="E2" s="101"/>
      <c r="F2" s="101" t="s">
        <v>31</v>
      </c>
      <c r="G2" s="101"/>
      <c r="H2" s="101"/>
      <c r="I2" s="101"/>
      <c r="J2" s="101"/>
      <c r="K2" s="101"/>
      <c r="L2" s="101"/>
      <c r="M2" s="101"/>
      <c r="N2" s="101"/>
      <c r="O2" s="101"/>
      <c r="P2" s="101"/>
      <c r="Q2" s="101"/>
      <c r="R2" s="101"/>
      <c r="S2" s="101"/>
      <c r="T2" s="101"/>
      <c r="U2" s="101"/>
    </row>
    <row r="3" spans="2:26" x14ac:dyDescent="0.2">
      <c r="B3" s="98"/>
      <c r="C3" s="99"/>
      <c r="D3" s="99"/>
      <c r="E3" s="99"/>
      <c r="F3" s="99"/>
      <c r="G3" s="99"/>
      <c r="H3" s="99"/>
      <c r="I3" s="99"/>
      <c r="J3" s="99"/>
      <c r="K3" s="99"/>
      <c r="L3" s="99"/>
      <c r="M3" s="99"/>
      <c r="N3" s="99"/>
      <c r="O3" s="99"/>
      <c r="P3" s="99"/>
      <c r="Q3" s="99"/>
      <c r="R3" s="99"/>
      <c r="S3" s="99"/>
      <c r="T3" s="99"/>
      <c r="U3" s="99"/>
    </row>
    <row r="4" spans="2:26" customFormat="1" x14ac:dyDescent="0.2">
      <c r="B4" s="98"/>
      <c r="C4" s="108"/>
      <c r="D4" s="108"/>
      <c r="E4" s="108"/>
      <c r="F4" s="108"/>
      <c r="G4" s="108"/>
      <c r="H4" s="108"/>
      <c r="I4" s="108"/>
      <c r="J4" s="108"/>
      <c r="K4" s="108"/>
      <c r="L4" s="108"/>
      <c r="M4" s="108"/>
      <c r="N4" s="108"/>
      <c r="O4" s="108"/>
      <c r="P4" s="108"/>
      <c r="Q4" s="108"/>
      <c r="R4" s="108"/>
      <c r="S4" s="108"/>
      <c r="T4" s="108"/>
      <c r="U4" s="108"/>
      <c r="V4" s="108"/>
      <c r="W4" s="108"/>
      <c r="X4" s="108"/>
    </row>
    <row r="5" spans="2:26" customFormat="1" x14ac:dyDescent="0.2">
      <c r="B5" s="98"/>
      <c r="C5" s="108" t="s">
        <v>66</v>
      </c>
      <c r="D5" s="108"/>
      <c r="E5" s="108"/>
      <c r="F5" s="108"/>
      <c r="G5" s="108"/>
      <c r="H5" s="108"/>
      <c r="I5" s="108"/>
      <c r="J5" s="108"/>
      <c r="K5" s="108"/>
      <c r="L5" s="108"/>
      <c r="M5" s="108"/>
      <c r="N5" s="108"/>
      <c r="O5" s="108"/>
      <c r="P5" s="108"/>
      <c r="Q5" s="108"/>
      <c r="R5" s="108"/>
      <c r="S5" s="108"/>
      <c r="T5" s="108"/>
      <c r="U5" s="108"/>
      <c r="V5" s="108"/>
      <c r="W5" s="108"/>
      <c r="X5" s="108"/>
      <c r="Y5" s="108"/>
      <c r="Z5" s="108"/>
    </row>
    <row r="6" spans="2:26" customFormat="1" x14ac:dyDescent="0.2">
      <c r="B6" s="98"/>
      <c r="C6" s="108"/>
      <c r="D6" s="108"/>
      <c r="E6" s="108"/>
      <c r="F6" s="108"/>
      <c r="G6" s="108"/>
      <c r="H6" s="108"/>
      <c r="I6" s="108"/>
      <c r="J6" s="108"/>
      <c r="K6" s="108"/>
      <c r="L6" s="108"/>
      <c r="M6" s="108"/>
      <c r="N6" s="108"/>
      <c r="O6" s="108"/>
      <c r="P6" s="108"/>
      <c r="Q6" s="108"/>
      <c r="R6" s="108"/>
      <c r="S6" s="108"/>
      <c r="T6" s="108"/>
      <c r="U6" s="108"/>
      <c r="V6" s="108"/>
      <c r="W6" s="108"/>
      <c r="X6" s="108"/>
      <c r="Y6" s="108"/>
      <c r="Z6" s="108"/>
    </row>
    <row r="7" spans="2:26" customFormat="1" x14ac:dyDescent="0.2">
      <c r="B7" s="98"/>
      <c r="C7" s="108"/>
      <c r="D7" s="108" t="s">
        <v>67</v>
      </c>
      <c r="E7" s="108"/>
      <c r="F7" s="108" t="s">
        <v>68</v>
      </c>
      <c r="G7" s="108"/>
      <c r="H7" s="108"/>
      <c r="I7" s="108"/>
      <c r="J7" s="108"/>
      <c r="K7" s="108"/>
      <c r="L7" s="108"/>
      <c r="M7" s="108"/>
      <c r="N7" s="108"/>
      <c r="O7" s="108"/>
      <c r="P7" s="108"/>
      <c r="Q7" s="108"/>
      <c r="R7" s="108"/>
      <c r="S7" s="108"/>
      <c r="T7" s="108"/>
      <c r="U7" s="108"/>
      <c r="V7" s="108"/>
      <c r="W7" s="108"/>
      <c r="X7" s="108"/>
      <c r="Y7" s="108"/>
      <c r="Z7" s="108"/>
    </row>
    <row r="8" spans="2:26" customFormat="1" x14ac:dyDescent="0.2">
      <c r="B8" s="98"/>
      <c r="C8" s="108"/>
      <c r="D8" s="108"/>
      <c r="E8" s="108"/>
      <c r="F8" s="108" t="s">
        <v>69</v>
      </c>
      <c r="G8" s="108"/>
      <c r="H8" s="108"/>
      <c r="I8" s="108"/>
      <c r="J8" s="108"/>
      <c r="K8" s="108"/>
      <c r="L8" s="108"/>
      <c r="M8" s="108"/>
      <c r="N8" s="108"/>
      <c r="O8" s="108"/>
      <c r="P8" s="108"/>
      <c r="Q8" s="108"/>
      <c r="R8" s="108"/>
      <c r="S8" s="108"/>
      <c r="T8" s="108"/>
      <c r="U8" s="108"/>
      <c r="V8" s="108"/>
      <c r="W8" s="108"/>
      <c r="X8" s="108"/>
      <c r="Y8" s="108"/>
      <c r="Z8" s="108"/>
    </row>
    <row r="9" spans="2:26" customFormat="1" x14ac:dyDescent="0.2">
      <c r="B9" s="98"/>
      <c r="C9" s="108"/>
      <c r="D9" s="108"/>
      <c r="E9" s="108"/>
      <c r="F9" s="108"/>
      <c r="G9" s="108"/>
      <c r="H9" s="108"/>
      <c r="I9" s="108"/>
      <c r="J9" s="108"/>
      <c r="K9" s="108"/>
      <c r="L9" s="108"/>
      <c r="M9" s="108"/>
      <c r="N9" s="108"/>
      <c r="O9" s="108"/>
      <c r="P9" s="108"/>
      <c r="Q9" s="108"/>
      <c r="R9" s="108"/>
      <c r="S9" s="108"/>
      <c r="T9" s="108"/>
      <c r="U9" s="108"/>
      <c r="V9" s="108"/>
      <c r="W9" s="108"/>
      <c r="X9" s="108"/>
      <c r="Y9" s="108"/>
      <c r="Z9" s="108"/>
    </row>
    <row r="10" spans="2:26" customFormat="1" x14ac:dyDescent="0.2">
      <c r="B10" s="9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2:26" customFormat="1" x14ac:dyDescent="0.2">
      <c r="B11" s="9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2:26" customFormat="1" x14ac:dyDescent="0.2">
      <c r="B12" s="9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2:26" customFormat="1" x14ac:dyDescent="0.2">
      <c r="B13" s="9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2:26" customFormat="1" x14ac:dyDescent="0.2">
      <c r="B14" s="9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2:26" customFormat="1" x14ac:dyDescent="0.2">
      <c r="B15" s="9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2:26" customFormat="1" x14ac:dyDescent="0.2">
      <c r="B16" s="9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2:26" customFormat="1" x14ac:dyDescent="0.2">
      <c r="B17" s="9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2:26" customFormat="1" x14ac:dyDescent="0.2">
      <c r="B18" s="9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2:26" customFormat="1" x14ac:dyDescent="0.2">
      <c r="B19" s="9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2:26" customFormat="1" x14ac:dyDescent="0.2">
      <c r="B20" s="9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2:26" customFormat="1" x14ac:dyDescent="0.2">
      <c r="B21" s="9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2:26" customFormat="1" x14ac:dyDescent="0.2">
      <c r="B22" s="98"/>
      <c r="C22" s="108"/>
      <c r="D22" s="108" t="s">
        <v>70</v>
      </c>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2:26" customFormat="1" x14ac:dyDescent="0.2">
      <c r="B23" s="98"/>
      <c r="C23" s="108"/>
      <c r="D23" s="108"/>
      <c r="E23" s="108"/>
      <c r="F23" s="108" t="s">
        <v>71</v>
      </c>
      <c r="G23" s="108"/>
      <c r="H23" s="120">
        <v>0.28799999999999998</v>
      </c>
      <c r="I23" s="108"/>
      <c r="J23" s="108"/>
      <c r="K23" s="108"/>
      <c r="L23" s="108"/>
      <c r="M23" s="108"/>
      <c r="N23" s="108"/>
      <c r="O23" s="108"/>
      <c r="P23" s="108"/>
      <c r="Q23" s="108"/>
      <c r="R23" s="108"/>
      <c r="S23" s="108"/>
      <c r="T23" s="108"/>
      <c r="U23" s="108"/>
      <c r="V23" s="108"/>
      <c r="W23" s="108"/>
      <c r="X23" s="108"/>
      <c r="Y23" s="108"/>
      <c r="Z23" s="108"/>
    </row>
    <row r="24" spans="2:26" customFormat="1" x14ac:dyDescent="0.2">
      <c r="B24" s="98"/>
      <c r="C24" s="108"/>
      <c r="D24" s="108"/>
      <c r="E24" s="108"/>
      <c r="F24" s="108" t="s">
        <v>72</v>
      </c>
      <c r="G24" s="108"/>
      <c r="H24" s="121">
        <v>0.96</v>
      </c>
      <c r="I24" s="108"/>
      <c r="J24" s="108"/>
      <c r="K24" s="108"/>
      <c r="L24" s="108"/>
      <c r="M24" s="108"/>
      <c r="N24" s="108"/>
      <c r="O24" s="108"/>
      <c r="P24" s="108"/>
      <c r="Q24" s="108"/>
      <c r="R24" s="108"/>
      <c r="S24" s="108"/>
      <c r="T24" s="108"/>
      <c r="U24" s="108"/>
      <c r="V24" s="108"/>
      <c r="W24" s="108"/>
      <c r="X24" s="108"/>
      <c r="Y24" s="108"/>
      <c r="Z24" s="108"/>
    </row>
    <row r="25" spans="2:26" customFormat="1" x14ac:dyDescent="0.2">
      <c r="B25" s="98"/>
      <c r="C25" s="108"/>
      <c r="D25" s="108"/>
      <c r="E25" s="108"/>
      <c r="F25" s="108" t="s">
        <v>73</v>
      </c>
      <c r="G25" s="108"/>
      <c r="H25" s="108">
        <v>47.4</v>
      </c>
      <c r="I25" s="108" t="s">
        <v>74</v>
      </c>
      <c r="J25" s="108"/>
      <c r="K25" s="108"/>
      <c r="L25" s="108"/>
      <c r="M25" s="108"/>
      <c r="N25" s="108"/>
      <c r="O25" s="108"/>
      <c r="P25" s="108"/>
      <c r="Q25" s="108"/>
      <c r="R25" s="108"/>
      <c r="S25" s="108"/>
      <c r="T25" s="108"/>
      <c r="U25" s="108"/>
      <c r="V25" s="108"/>
      <c r="W25" s="108"/>
      <c r="X25" s="108"/>
      <c r="Y25" s="108"/>
      <c r="Z25" s="108"/>
    </row>
    <row r="26" spans="2:26" customFormat="1" x14ac:dyDescent="0.2">
      <c r="B26" s="98"/>
      <c r="C26" s="108"/>
      <c r="D26" s="108"/>
      <c r="E26" s="108"/>
      <c r="F26" s="108" t="s">
        <v>75</v>
      </c>
      <c r="G26" s="108"/>
      <c r="H26" s="108">
        <v>14.2</v>
      </c>
      <c r="I26" s="108" t="s">
        <v>76</v>
      </c>
      <c r="J26" s="108"/>
      <c r="K26" s="108"/>
      <c r="L26" s="108"/>
      <c r="M26" s="108"/>
      <c r="N26" s="108"/>
      <c r="O26" s="108"/>
      <c r="P26" s="108"/>
      <c r="Q26" s="108"/>
      <c r="R26" s="108"/>
      <c r="S26" s="108"/>
      <c r="T26" s="108"/>
      <c r="U26" s="108"/>
      <c r="V26" s="108"/>
      <c r="W26" s="108"/>
      <c r="X26" s="108"/>
      <c r="Y26" s="108"/>
      <c r="Z26" s="108"/>
    </row>
    <row r="27" spans="2:26" customFormat="1" x14ac:dyDescent="0.2">
      <c r="B27" s="98"/>
      <c r="C27" s="108"/>
      <c r="D27" s="108"/>
      <c r="E27" s="108"/>
      <c r="F27" s="108" t="s">
        <v>77</v>
      </c>
      <c r="G27" s="108"/>
      <c r="H27" s="122">
        <f>H26*H24</f>
        <v>13.632</v>
      </c>
      <c r="I27" s="108" t="s">
        <v>78</v>
      </c>
      <c r="J27" s="108"/>
      <c r="K27" s="108"/>
      <c r="L27" s="108"/>
      <c r="M27" s="108"/>
      <c r="N27" s="108"/>
      <c r="O27" s="108"/>
      <c r="P27" s="108"/>
      <c r="Q27" s="108"/>
      <c r="R27" s="108"/>
      <c r="S27" s="108"/>
      <c r="T27" s="108"/>
      <c r="U27" s="108"/>
      <c r="V27" s="108"/>
      <c r="W27" s="108"/>
      <c r="X27" s="108"/>
      <c r="Y27" s="108"/>
      <c r="Z27" s="108"/>
    </row>
    <row r="28" spans="2:26" customFormat="1" x14ac:dyDescent="0.2">
      <c r="B28" s="98"/>
      <c r="C28" s="108"/>
      <c r="D28" s="108"/>
      <c r="E28" s="108"/>
      <c r="F28" s="145" t="s">
        <v>132</v>
      </c>
      <c r="G28" s="145"/>
      <c r="H28" s="147">
        <f>H27*100</f>
        <v>1363.2</v>
      </c>
      <c r="I28" s="145" t="s">
        <v>131</v>
      </c>
      <c r="J28" s="108"/>
      <c r="K28" s="108"/>
      <c r="L28" s="108"/>
      <c r="M28" s="108"/>
      <c r="N28" s="108"/>
      <c r="O28" s="108"/>
      <c r="P28" s="108"/>
      <c r="Q28" s="108"/>
      <c r="R28" s="108"/>
      <c r="S28" s="108"/>
      <c r="T28" s="108"/>
      <c r="U28" s="108"/>
      <c r="V28" s="108"/>
      <c r="W28" s="108"/>
      <c r="X28" s="108"/>
      <c r="Y28" s="108"/>
      <c r="Z28" s="108"/>
    </row>
    <row r="29" spans="2:26" customFormat="1" x14ac:dyDescent="0.2">
      <c r="B29" s="98"/>
      <c r="C29" s="108"/>
      <c r="D29" s="108"/>
      <c r="E29" s="108"/>
      <c r="F29" s="108" t="s">
        <v>79</v>
      </c>
      <c r="G29" s="108"/>
      <c r="H29" s="108">
        <v>575</v>
      </c>
      <c r="I29" s="123" t="s">
        <v>80</v>
      </c>
      <c r="J29" s="108"/>
      <c r="K29" s="108"/>
      <c r="L29" s="108"/>
      <c r="M29" s="108"/>
      <c r="N29" s="108"/>
      <c r="O29" s="108"/>
      <c r="P29" s="108"/>
      <c r="Q29" s="108"/>
      <c r="R29" s="108"/>
      <c r="S29" s="108"/>
      <c r="T29" s="108"/>
      <c r="U29" s="108"/>
      <c r="V29" s="108"/>
      <c r="W29" s="108"/>
      <c r="X29" s="108"/>
      <c r="Y29" s="108"/>
      <c r="Z29" s="108"/>
    </row>
    <row r="30" spans="2:26" customFormat="1" x14ac:dyDescent="0.2">
      <c r="B30" s="98"/>
      <c r="C30" s="108"/>
      <c r="D30" s="108"/>
      <c r="E30" s="108"/>
      <c r="F30" s="108" t="s">
        <v>81</v>
      </c>
      <c r="G30" s="108"/>
      <c r="H30" s="121">
        <v>0.55000000000000004</v>
      </c>
      <c r="I30" s="123"/>
      <c r="J30" s="108"/>
      <c r="K30" s="108"/>
      <c r="L30" s="108"/>
      <c r="M30" s="108"/>
      <c r="N30" s="108"/>
      <c r="O30" s="108"/>
      <c r="P30" s="108"/>
      <c r="Q30" s="108"/>
      <c r="R30" s="108"/>
      <c r="S30" s="108"/>
      <c r="T30" s="108"/>
      <c r="U30" s="108"/>
      <c r="V30" s="108"/>
      <c r="W30" s="108"/>
      <c r="X30" s="108"/>
      <c r="Y30" s="108"/>
      <c r="Z30" s="108"/>
    </row>
    <row r="31" spans="2:26" customFormat="1" x14ac:dyDescent="0.2">
      <c r="B31" s="98"/>
      <c r="C31" s="108"/>
      <c r="D31" s="108"/>
      <c r="E31" s="108"/>
      <c r="F31" s="108" t="s">
        <v>82</v>
      </c>
      <c r="G31" s="108"/>
      <c r="H31" s="108">
        <f>H29*H30</f>
        <v>316.25</v>
      </c>
      <c r="I31" s="123" t="s">
        <v>80</v>
      </c>
      <c r="J31" s="108"/>
      <c r="K31" s="108"/>
      <c r="L31" s="108"/>
      <c r="M31" s="108"/>
      <c r="N31" s="108"/>
      <c r="O31" s="108"/>
      <c r="P31" s="108"/>
      <c r="Q31" s="108"/>
      <c r="R31" s="108"/>
      <c r="S31" s="108"/>
      <c r="T31" s="108"/>
      <c r="U31" s="108"/>
      <c r="V31" s="108"/>
      <c r="W31" s="108"/>
      <c r="X31" s="108"/>
      <c r="Y31" s="108"/>
      <c r="Z31" s="108"/>
    </row>
    <row r="32" spans="2:26" customFormat="1" x14ac:dyDescent="0.2">
      <c r="B32" s="98"/>
      <c r="C32" s="108"/>
      <c r="D32" s="108"/>
      <c r="E32" s="108"/>
      <c r="F32" s="124" t="s">
        <v>83</v>
      </c>
      <c r="G32" s="124"/>
      <c r="H32" s="108">
        <v>55.5</v>
      </c>
      <c r="I32" s="123" t="s">
        <v>45</v>
      </c>
      <c r="J32" s="108"/>
      <c r="K32" s="108"/>
      <c r="L32" s="108"/>
      <c r="M32" s="108"/>
      <c r="N32" s="108"/>
      <c r="O32" s="108"/>
      <c r="P32" s="108"/>
      <c r="Q32" s="108"/>
      <c r="R32" s="108"/>
      <c r="S32" s="108"/>
      <c r="T32" s="108"/>
      <c r="U32" s="108"/>
      <c r="V32" s="108"/>
      <c r="W32" s="108"/>
      <c r="X32" s="108"/>
      <c r="Y32" s="108"/>
      <c r="Z32" s="108"/>
    </row>
    <row r="33" spans="2:26" customFormat="1" x14ac:dyDescent="0.2">
      <c r="B33" s="98"/>
      <c r="C33" s="108"/>
      <c r="D33" s="108"/>
      <c r="E33" s="108"/>
      <c r="F33" s="124" t="s">
        <v>139</v>
      </c>
      <c r="G33" s="124"/>
      <c r="H33" s="108">
        <f>F268</f>
        <v>50</v>
      </c>
      <c r="I33" s="123" t="s">
        <v>45</v>
      </c>
      <c r="J33" s="108"/>
      <c r="K33" s="108"/>
      <c r="L33" s="108"/>
      <c r="M33" s="108"/>
      <c r="N33" s="108"/>
      <c r="O33" s="108"/>
      <c r="P33" s="108"/>
      <c r="Q33" s="108"/>
      <c r="R33" s="108"/>
      <c r="S33" s="108"/>
      <c r="T33" s="108"/>
      <c r="U33" s="108"/>
      <c r="V33" s="108"/>
      <c r="W33" s="108"/>
      <c r="X33" s="108"/>
      <c r="Y33" s="108"/>
      <c r="Z33" s="108"/>
    </row>
    <row r="34" spans="2:26" customFormat="1" x14ac:dyDescent="0.2">
      <c r="B34" s="98"/>
      <c r="C34" s="108"/>
      <c r="D34" s="108"/>
      <c r="E34" s="108"/>
      <c r="F34" s="124" t="s">
        <v>84</v>
      </c>
      <c r="G34" s="124"/>
      <c r="H34" s="108">
        <v>7.1599999999999995E-4</v>
      </c>
      <c r="I34" s="123" t="s">
        <v>85</v>
      </c>
      <c r="J34" s="108"/>
      <c r="K34" s="108"/>
      <c r="L34" s="108"/>
      <c r="M34" s="108"/>
      <c r="N34" s="108"/>
      <c r="O34" s="108"/>
      <c r="P34" s="108"/>
      <c r="Q34" s="108"/>
      <c r="R34" s="108"/>
      <c r="S34" s="108"/>
      <c r="T34" s="108"/>
      <c r="U34" s="108"/>
      <c r="V34" s="108"/>
      <c r="W34" s="108"/>
      <c r="X34" s="108"/>
      <c r="Y34" s="108"/>
      <c r="Z34" s="108"/>
    </row>
    <row r="35" spans="2:26" customFormat="1" x14ac:dyDescent="0.2">
      <c r="B35" s="98"/>
      <c r="C35" s="108"/>
      <c r="D35" s="108"/>
      <c r="E35" s="108"/>
      <c r="F35" s="124" t="s">
        <v>83</v>
      </c>
      <c r="G35" s="124"/>
      <c r="H35" s="108">
        <f>H34*H32*1000</f>
        <v>39.737999999999992</v>
      </c>
      <c r="I35" s="123" t="s">
        <v>86</v>
      </c>
      <c r="J35" s="108"/>
      <c r="K35" s="108"/>
      <c r="L35" s="108"/>
      <c r="M35" s="108"/>
      <c r="N35" s="108"/>
      <c r="O35" s="108"/>
      <c r="P35" s="108"/>
      <c r="Q35" s="108"/>
      <c r="R35" s="108"/>
      <c r="S35" s="108"/>
      <c r="T35" s="108"/>
      <c r="U35" s="108"/>
      <c r="V35" s="108"/>
      <c r="W35" s="108"/>
      <c r="X35" s="108"/>
      <c r="Y35" s="108"/>
      <c r="Z35" s="108"/>
    </row>
    <row r="36" spans="2:26" customFormat="1" x14ac:dyDescent="0.2">
      <c r="B36" s="98"/>
      <c r="C36" s="108"/>
      <c r="D36" s="108"/>
      <c r="E36" s="108"/>
      <c r="F36" s="124" t="s">
        <v>139</v>
      </c>
      <c r="G36" s="124"/>
      <c r="H36" s="108">
        <f>H34*H33*1000</f>
        <v>35.799999999999997</v>
      </c>
      <c r="I36" s="123" t="s">
        <v>86</v>
      </c>
      <c r="J36" s="108"/>
      <c r="K36" s="108"/>
      <c r="L36" s="108"/>
      <c r="M36" s="108"/>
      <c r="N36" s="108"/>
      <c r="O36" s="108"/>
      <c r="P36" s="108"/>
      <c r="Q36" s="108"/>
      <c r="R36" s="108"/>
      <c r="S36" s="108"/>
      <c r="T36" s="108"/>
      <c r="U36" s="108"/>
      <c r="V36" s="108"/>
      <c r="W36" s="108"/>
      <c r="X36" s="108"/>
      <c r="Y36" s="108"/>
      <c r="Z36" s="108"/>
    </row>
    <row r="37" spans="2:26" customFormat="1" x14ac:dyDescent="0.2">
      <c r="B37" s="98"/>
      <c r="C37" s="108"/>
      <c r="D37" s="108"/>
      <c r="E37" s="108"/>
      <c r="F37" s="108" t="s">
        <v>82</v>
      </c>
      <c r="G37" s="108"/>
      <c r="H37" s="108">
        <f>H31*H36/1000</f>
        <v>11.32175</v>
      </c>
      <c r="I37" s="123" t="s">
        <v>87</v>
      </c>
      <c r="J37" s="108"/>
      <c r="K37" s="108"/>
      <c r="L37" s="108"/>
      <c r="M37" s="108"/>
      <c r="N37" s="108"/>
      <c r="O37" s="108"/>
      <c r="P37" s="108"/>
      <c r="Q37" s="108"/>
      <c r="R37" s="108"/>
      <c r="S37" s="108"/>
      <c r="T37" s="108"/>
      <c r="U37" s="108"/>
      <c r="V37" s="108"/>
      <c r="W37" s="108"/>
      <c r="X37" s="108"/>
      <c r="Y37" s="108"/>
      <c r="Z37" s="108"/>
    </row>
    <row r="38" spans="2:26" customFormat="1" x14ac:dyDescent="0.2">
      <c r="B38" s="98"/>
      <c r="C38" s="108"/>
      <c r="D38" s="108"/>
      <c r="E38" s="108"/>
      <c r="F38" s="108" t="s">
        <v>79</v>
      </c>
      <c r="G38" s="108"/>
      <c r="H38" s="108">
        <f>H37</f>
        <v>11.32175</v>
      </c>
      <c r="I38" s="123" t="s">
        <v>87</v>
      </c>
      <c r="J38" s="108"/>
      <c r="K38" s="108"/>
      <c r="L38" s="108"/>
      <c r="M38" s="108"/>
      <c r="N38" s="108"/>
      <c r="O38" s="108"/>
      <c r="P38" s="108"/>
      <c r="Q38" s="108"/>
      <c r="R38" s="108"/>
      <c r="S38" s="108"/>
      <c r="T38" s="108"/>
      <c r="U38" s="108"/>
      <c r="V38" s="108"/>
      <c r="W38" s="108"/>
      <c r="X38" s="108"/>
      <c r="Y38" s="108"/>
      <c r="Z38" s="108"/>
    </row>
    <row r="39" spans="2:26" customFormat="1" x14ac:dyDescent="0.2">
      <c r="B39" s="98"/>
      <c r="C39" s="108"/>
      <c r="D39" s="108"/>
      <c r="E39" s="108"/>
      <c r="F39" s="145" t="s">
        <v>140</v>
      </c>
      <c r="G39" s="146"/>
      <c r="H39" s="148">
        <f>H38*H28*1000</f>
        <v>15433809.6</v>
      </c>
      <c r="I39" s="123" t="s">
        <v>48</v>
      </c>
      <c r="J39" s="108"/>
      <c r="K39" s="108"/>
      <c r="L39" s="108"/>
      <c r="M39" s="108"/>
      <c r="N39" s="108"/>
      <c r="O39" s="108"/>
      <c r="P39" s="108"/>
      <c r="Q39" s="108"/>
      <c r="R39" s="108"/>
      <c r="S39" s="108"/>
      <c r="T39" s="108"/>
      <c r="U39" s="108"/>
      <c r="V39" s="108"/>
      <c r="W39" s="108"/>
      <c r="X39" s="108"/>
      <c r="Y39" s="108"/>
      <c r="Z39" s="108"/>
    </row>
    <row r="40" spans="2:26" customFormat="1" x14ac:dyDescent="0.2">
      <c r="B40" s="98"/>
      <c r="C40" s="108"/>
      <c r="D40" s="108"/>
      <c r="E40" s="108"/>
      <c r="F40" s="145" t="s">
        <v>141</v>
      </c>
      <c r="G40" s="146"/>
      <c r="H40" s="148">
        <f>H39*H74</f>
        <v>15294905.3136</v>
      </c>
      <c r="I40" s="123" t="s">
        <v>48</v>
      </c>
      <c r="J40" s="108"/>
      <c r="K40" s="108"/>
      <c r="L40" s="108"/>
      <c r="M40" s="108"/>
      <c r="N40" s="108"/>
      <c r="O40" s="108"/>
      <c r="P40" s="108"/>
      <c r="Q40" s="108"/>
      <c r="R40" s="108"/>
      <c r="S40" s="108"/>
      <c r="T40" s="108"/>
      <c r="U40" s="108"/>
      <c r="V40" s="108"/>
      <c r="W40" s="108"/>
      <c r="X40" s="108"/>
      <c r="Y40" s="108"/>
      <c r="Z40" s="108"/>
    </row>
    <row r="41" spans="2:26" customFormat="1" x14ac:dyDescent="0.2">
      <c r="B41" s="9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2:26" customFormat="1" x14ac:dyDescent="0.2">
      <c r="B42" s="9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2:26" customFormat="1" x14ac:dyDescent="0.2">
      <c r="B43" s="9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2:26" customFormat="1" x14ac:dyDescent="0.2">
      <c r="B44" s="9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2:26" customFormat="1" x14ac:dyDescent="0.2">
      <c r="B45" s="9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2:26" customFormat="1" x14ac:dyDescent="0.2">
      <c r="B46" s="98"/>
      <c r="C46" s="108"/>
      <c r="D46" s="108"/>
      <c r="E46" s="108"/>
      <c r="F46" s="108"/>
      <c r="G46" s="108"/>
      <c r="H46" s="108"/>
      <c r="I46" s="108"/>
      <c r="J46" s="108"/>
      <c r="K46" s="108"/>
      <c r="L46" s="108"/>
      <c r="M46" s="108"/>
      <c r="N46" s="108">
        <v>6.6</v>
      </c>
      <c r="O46" s="108"/>
      <c r="P46" s="108"/>
      <c r="Q46" s="108"/>
      <c r="R46" s="108"/>
      <c r="S46" s="108"/>
      <c r="T46" s="108"/>
      <c r="U46" s="108"/>
      <c r="V46" s="108"/>
      <c r="W46" s="108"/>
      <c r="X46" s="108"/>
      <c r="Y46" s="108"/>
      <c r="Z46" s="108"/>
    </row>
    <row r="47" spans="2:26" customFormat="1" x14ac:dyDescent="0.2">
      <c r="B47" s="98"/>
      <c r="C47" s="108"/>
      <c r="D47" s="108"/>
      <c r="E47" s="108"/>
      <c r="F47" s="108"/>
      <c r="G47" s="108"/>
      <c r="H47" s="108"/>
      <c r="I47" s="108"/>
      <c r="J47" s="108"/>
      <c r="K47" s="108"/>
      <c r="L47" s="108"/>
      <c r="M47" s="108"/>
      <c r="N47" s="121">
        <v>0.44</v>
      </c>
      <c r="O47" s="108"/>
      <c r="P47" s="108"/>
      <c r="Q47" s="108"/>
      <c r="R47" s="108"/>
      <c r="S47" s="108"/>
      <c r="T47" s="108"/>
      <c r="U47" s="108"/>
      <c r="V47" s="108"/>
      <c r="W47" s="108"/>
      <c r="X47" s="108"/>
      <c r="Y47" s="108"/>
      <c r="Z47" s="108"/>
    </row>
    <row r="48" spans="2:26" customFormat="1" x14ac:dyDescent="0.2">
      <c r="B48" s="98"/>
      <c r="C48" s="108"/>
      <c r="D48" s="108"/>
      <c r="E48" s="108"/>
      <c r="F48" s="108"/>
      <c r="G48" s="108"/>
      <c r="H48" s="108"/>
      <c r="I48" s="108"/>
      <c r="J48" s="108"/>
      <c r="K48" s="108"/>
      <c r="L48" s="108"/>
      <c r="M48" s="108"/>
      <c r="N48" s="108">
        <f>N46/N47</f>
        <v>15</v>
      </c>
      <c r="O48" s="108"/>
      <c r="P48" s="108"/>
      <c r="Q48" s="108"/>
      <c r="R48" s="108"/>
      <c r="S48" s="108"/>
      <c r="T48" s="108"/>
      <c r="U48" s="108"/>
      <c r="V48" s="108"/>
      <c r="W48" s="108"/>
      <c r="X48" s="108"/>
      <c r="Y48" s="108"/>
      <c r="Z48" s="108"/>
    </row>
    <row r="49" spans="2:26" customFormat="1" x14ac:dyDescent="0.2">
      <c r="B49" s="9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2:26" customFormat="1" x14ac:dyDescent="0.2">
      <c r="B50" s="9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2:26" customFormat="1" x14ac:dyDescent="0.2">
      <c r="B51" s="9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2:26" customFormat="1" x14ac:dyDescent="0.2">
      <c r="B52" s="9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2:26" customFormat="1" x14ac:dyDescent="0.2">
      <c r="B53" s="9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2:26" customFormat="1" x14ac:dyDescent="0.2">
      <c r="B54" s="9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2:26" customFormat="1" x14ac:dyDescent="0.2">
      <c r="B55" s="9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2:26" customFormat="1" x14ac:dyDescent="0.2">
      <c r="B56" s="9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2:26" customFormat="1" x14ac:dyDescent="0.2">
      <c r="B57" s="9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2:26" customFormat="1" x14ac:dyDescent="0.2">
      <c r="B58" s="9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2:26" customFormat="1" x14ac:dyDescent="0.2">
      <c r="B59" s="9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2:26" customFormat="1" x14ac:dyDescent="0.2">
      <c r="B60" s="9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2:26" customFormat="1" x14ac:dyDescent="0.2">
      <c r="B61" s="9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2:26" customFormat="1" x14ac:dyDescent="0.2">
      <c r="B62" s="9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2:26" customFormat="1" x14ac:dyDescent="0.2">
      <c r="B63" s="9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2:26" customFormat="1" x14ac:dyDescent="0.2">
      <c r="B64" s="9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2:26" customFormat="1" x14ac:dyDescent="0.2">
      <c r="B65" s="9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2:26" customFormat="1" x14ac:dyDescent="0.2">
      <c r="B66" s="9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2:26" customFormat="1" x14ac:dyDescent="0.2">
      <c r="B67" s="9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2:26" customFormat="1" x14ac:dyDescent="0.2">
      <c r="B68" s="98"/>
      <c r="C68" s="108"/>
      <c r="D68" s="108" t="s">
        <v>88</v>
      </c>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2:26" s="128" customFormat="1" x14ac:dyDescent="0.2">
      <c r="B69" s="98"/>
      <c r="C69" s="125"/>
      <c r="D69" s="125"/>
      <c r="E69" s="125"/>
      <c r="F69" s="125" t="s">
        <v>89</v>
      </c>
      <c r="G69" s="125"/>
      <c r="H69" s="126">
        <v>0.90800000000000003</v>
      </c>
      <c r="I69" s="127" t="s">
        <v>90</v>
      </c>
      <c r="K69" s="125"/>
      <c r="L69" s="125"/>
      <c r="M69" s="125"/>
      <c r="N69" s="125"/>
      <c r="O69" s="125"/>
      <c r="P69" s="125"/>
      <c r="Q69" s="125"/>
      <c r="R69" s="125"/>
      <c r="S69" s="125"/>
      <c r="T69" s="125"/>
      <c r="U69" s="125"/>
      <c r="V69" s="125"/>
      <c r="W69" s="125"/>
      <c r="X69" s="125"/>
      <c r="Y69" s="125"/>
      <c r="Z69" s="125"/>
    </row>
    <row r="70" spans="2:26" s="128" customFormat="1" x14ac:dyDescent="0.2">
      <c r="B70" s="98"/>
      <c r="C70" s="125"/>
      <c r="D70" s="125"/>
      <c r="E70" s="125"/>
      <c r="F70" s="129" t="s">
        <v>91</v>
      </c>
      <c r="G70" s="129"/>
      <c r="H70" s="126">
        <v>7.8E-2</v>
      </c>
      <c r="I70" s="127" t="s">
        <v>90</v>
      </c>
      <c r="K70" s="125"/>
      <c r="L70" s="125"/>
      <c r="M70" s="125"/>
      <c r="N70" s="125"/>
      <c r="O70" s="125"/>
      <c r="P70" s="125"/>
      <c r="Q70" s="125"/>
      <c r="R70" s="125"/>
      <c r="S70" s="125"/>
      <c r="T70" s="125"/>
      <c r="U70" s="125"/>
      <c r="V70" s="125"/>
      <c r="W70" s="125"/>
      <c r="X70" s="125"/>
      <c r="Y70" s="125"/>
      <c r="Z70" s="125"/>
    </row>
    <row r="71" spans="2:26" s="128" customFormat="1" x14ac:dyDescent="0.2">
      <c r="B71" s="98"/>
      <c r="C71" s="125"/>
      <c r="D71" s="125"/>
      <c r="E71" s="125"/>
      <c r="F71" s="129" t="s">
        <v>92</v>
      </c>
      <c r="G71" s="129"/>
      <c r="H71" s="126">
        <v>1.4E-2</v>
      </c>
      <c r="I71" s="127" t="s">
        <v>90</v>
      </c>
      <c r="K71" s="125"/>
      <c r="L71" s="125"/>
      <c r="M71" s="125"/>
      <c r="N71" s="125"/>
      <c r="O71" s="125"/>
      <c r="P71" s="125"/>
      <c r="Q71" s="125"/>
      <c r="R71" s="125"/>
      <c r="S71" s="125"/>
      <c r="T71" s="125"/>
      <c r="U71" s="125"/>
      <c r="V71" s="125"/>
      <c r="W71" s="125"/>
      <c r="X71" s="125"/>
      <c r="Y71" s="125"/>
      <c r="Z71" s="125"/>
    </row>
    <row r="72" spans="2:26" s="128" customFormat="1" x14ac:dyDescent="0.2">
      <c r="B72" s="98"/>
      <c r="C72" s="125"/>
      <c r="D72" s="125"/>
      <c r="E72" s="125"/>
      <c r="F72" s="130" t="s">
        <v>93</v>
      </c>
      <c r="G72" s="130"/>
      <c r="H72" s="131">
        <v>1.7999999999999999E-2</v>
      </c>
      <c r="I72" s="132" t="s">
        <v>90</v>
      </c>
      <c r="K72" s="125" t="s">
        <v>94</v>
      </c>
      <c r="L72" s="125"/>
      <c r="M72" s="125"/>
      <c r="N72" s="125"/>
      <c r="O72" s="125"/>
      <c r="P72" s="125"/>
      <c r="Q72" s="125"/>
      <c r="R72" s="125"/>
      <c r="S72" s="125"/>
      <c r="T72" s="125"/>
      <c r="U72" s="125"/>
      <c r="V72" s="125"/>
      <c r="W72" s="125"/>
      <c r="X72" s="125"/>
      <c r="Y72" s="125"/>
      <c r="Z72" s="125"/>
    </row>
    <row r="73" spans="2:26" s="128" customFormat="1" x14ac:dyDescent="0.2">
      <c r="B73" s="98"/>
      <c r="C73" s="125"/>
      <c r="D73" s="125"/>
      <c r="E73" s="125"/>
      <c r="F73" s="129"/>
      <c r="G73" s="129"/>
      <c r="H73" s="126"/>
      <c r="I73" s="127"/>
      <c r="K73" s="125"/>
      <c r="L73" s="125"/>
      <c r="M73" s="125"/>
      <c r="N73" s="125"/>
      <c r="O73" s="125"/>
      <c r="P73" s="125"/>
      <c r="Q73" s="125"/>
      <c r="R73" s="125"/>
      <c r="S73" s="125"/>
      <c r="T73" s="125"/>
      <c r="U73" s="125"/>
      <c r="V73" s="125"/>
      <c r="W73" s="125"/>
      <c r="X73" s="125"/>
      <c r="Y73" s="125"/>
      <c r="Z73" s="125"/>
    </row>
    <row r="74" spans="2:26" s="128" customFormat="1" x14ac:dyDescent="0.2">
      <c r="B74" s="98"/>
      <c r="C74" s="125"/>
      <c r="D74" s="125"/>
      <c r="E74" s="125"/>
      <c r="F74" s="125" t="s">
        <v>95</v>
      </c>
      <c r="G74" s="125"/>
      <c r="H74" s="126">
        <v>0.99099999999999999</v>
      </c>
      <c r="I74" s="127" t="s">
        <v>90</v>
      </c>
      <c r="K74" s="125"/>
      <c r="L74" s="125"/>
      <c r="M74" s="125"/>
      <c r="N74" s="125"/>
      <c r="O74" s="125"/>
      <c r="P74" s="125"/>
      <c r="Q74" s="125"/>
      <c r="R74" s="125"/>
      <c r="S74" s="125"/>
      <c r="T74" s="125"/>
      <c r="U74" s="125"/>
      <c r="V74" s="125"/>
      <c r="W74" s="125"/>
      <c r="X74" s="125"/>
      <c r="Y74" s="125"/>
      <c r="Z74" s="125"/>
    </row>
    <row r="75" spans="2:26" s="128" customFormat="1" x14ac:dyDescent="0.2">
      <c r="B75" s="98"/>
      <c r="C75" s="125"/>
      <c r="D75" s="125"/>
      <c r="E75" s="125"/>
      <c r="F75" s="129" t="s">
        <v>96</v>
      </c>
      <c r="G75" s="129"/>
      <c r="H75" s="133">
        <v>8.9999999999999993E-3</v>
      </c>
      <c r="I75" s="127" t="s">
        <v>90</v>
      </c>
      <c r="K75" s="125"/>
      <c r="L75" s="125"/>
      <c r="M75" s="125"/>
      <c r="N75" s="125"/>
      <c r="O75" s="125"/>
      <c r="P75" s="125"/>
      <c r="Q75" s="125"/>
      <c r="R75" s="125"/>
      <c r="S75" s="125"/>
      <c r="T75" s="125"/>
      <c r="U75" s="125"/>
      <c r="V75" s="125"/>
      <c r="W75" s="125"/>
      <c r="X75" s="125"/>
      <c r="Y75" s="125"/>
      <c r="Z75" s="125"/>
    </row>
    <row r="76" spans="2:26" customFormat="1" x14ac:dyDescent="0.2">
      <c r="B76" s="98"/>
      <c r="C76" s="108"/>
      <c r="D76" s="108"/>
      <c r="E76" s="108"/>
      <c r="F76" s="108"/>
      <c r="G76" s="108"/>
      <c r="H76" s="108"/>
      <c r="I76" s="134"/>
      <c r="K76" s="108"/>
      <c r="L76" s="108"/>
      <c r="M76" s="108"/>
      <c r="N76" s="108"/>
      <c r="O76" s="108"/>
      <c r="P76" s="108"/>
      <c r="Q76" s="108"/>
      <c r="R76" s="108"/>
      <c r="S76" s="108"/>
      <c r="T76" s="108"/>
      <c r="U76" s="108"/>
      <c r="V76" s="108"/>
      <c r="W76" s="108"/>
      <c r="X76" s="108"/>
      <c r="Y76" s="108"/>
      <c r="Z76" s="108"/>
    </row>
    <row r="77" spans="2:26" customFormat="1" x14ac:dyDescent="0.2">
      <c r="B77" s="98"/>
      <c r="C77" s="108"/>
      <c r="D77" s="108"/>
      <c r="E77" s="108"/>
      <c r="F77" s="130" t="s">
        <v>97</v>
      </c>
      <c r="G77" s="130"/>
      <c r="H77" s="135">
        <v>4.1000000000000002E-2</v>
      </c>
      <c r="I77" s="132" t="s">
        <v>90</v>
      </c>
      <c r="K77" s="125" t="s">
        <v>94</v>
      </c>
      <c r="L77" s="108"/>
      <c r="M77" s="108"/>
      <c r="N77" s="108"/>
      <c r="O77" s="108"/>
      <c r="P77" s="108"/>
      <c r="Q77" s="108"/>
      <c r="R77" s="108"/>
      <c r="S77" s="108"/>
      <c r="T77" s="108"/>
      <c r="U77" s="108"/>
      <c r="V77" s="108"/>
      <c r="W77" s="108"/>
      <c r="X77" s="108"/>
      <c r="Y77" s="108"/>
      <c r="Z77" s="108"/>
    </row>
    <row r="78" spans="2:26" customFormat="1" x14ac:dyDescent="0.2">
      <c r="B78" s="98"/>
      <c r="C78" s="108"/>
      <c r="D78" s="108"/>
      <c r="E78" s="108"/>
      <c r="F78" s="130" t="s">
        <v>98</v>
      </c>
      <c r="G78" s="130"/>
      <c r="H78" s="136">
        <v>7.0000000000000001E-3</v>
      </c>
      <c r="I78" s="132" t="s">
        <v>90</v>
      </c>
      <c r="K78" s="125" t="s">
        <v>94</v>
      </c>
      <c r="L78" s="108"/>
      <c r="M78" s="108"/>
      <c r="N78" s="108"/>
      <c r="O78" s="108"/>
      <c r="P78" s="108"/>
      <c r="Q78" s="108"/>
      <c r="R78" s="108"/>
      <c r="S78" s="108"/>
      <c r="T78" s="108"/>
      <c r="U78" s="108"/>
      <c r="V78" s="108"/>
      <c r="W78" s="108"/>
      <c r="X78" s="108"/>
      <c r="Y78" s="108"/>
      <c r="Z78" s="108"/>
    </row>
    <row r="79" spans="2:26" customFormat="1" x14ac:dyDescent="0.2">
      <c r="B79" s="9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2:26" customFormat="1" x14ac:dyDescent="0.2">
      <c r="B80" s="9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2:26" customFormat="1" x14ac:dyDescent="0.2">
      <c r="B81" s="9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2:26" customFormat="1" x14ac:dyDescent="0.2">
      <c r="B82" s="9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2:26" customFormat="1" x14ac:dyDescent="0.2">
      <c r="B83" s="9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2:26" customFormat="1" x14ac:dyDescent="0.2">
      <c r="B84" s="9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2:26" customFormat="1" x14ac:dyDescent="0.2">
      <c r="B85" s="9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2:26" customFormat="1" x14ac:dyDescent="0.2">
      <c r="B86" s="9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2:26" customFormat="1" x14ac:dyDescent="0.2">
      <c r="B87" s="9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2:26" customFormat="1" x14ac:dyDescent="0.2">
      <c r="B88" s="9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2:26" customFormat="1" x14ac:dyDescent="0.2">
      <c r="B89" s="9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2:26" customFormat="1" x14ac:dyDescent="0.2">
      <c r="B90" s="9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2:26" customFormat="1" x14ac:dyDescent="0.2">
      <c r="B91" s="9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2:26" customFormat="1" x14ac:dyDescent="0.2">
      <c r="B92" s="9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2:26" customFormat="1" x14ac:dyDescent="0.2">
      <c r="B93" s="9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2:26" customFormat="1" x14ac:dyDescent="0.2">
      <c r="B94" s="9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2:26" customFormat="1" x14ac:dyDescent="0.2">
      <c r="B95" s="9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2:26" customFormat="1" x14ac:dyDescent="0.2">
      <c r="B96" s="9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2:26" customFormat="1" x14ac:dyDescent="0.2">
      <c r="B97" s="9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2:26" customFormat="1" x14ac:dyDescent="0.2">
      <c r="B98" s="9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2:26" customFormat="1" x14ac:dyDescent="0.2">
      <c r="B99" s="9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2:26" customFormat="1" x14ac:dyDescent="0.2">
      <c r="B100" s="9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2:26" customFormat="1" x14ac:dyDescent="0.2">
      <c r="B101" s="9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2:26" customFormat="1" x14ac:dyDescent="0.2">
      <c r="B102" s="9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2:26" customFormat="1" x14ac:dyDescent="0.2">
      <c r="B103" s="9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2:26" customFormat="1" x14ac:dyDescent="0.2">
      <c r="B104" s="9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2:26" customFormat="1" x14ac:dyDescent="0.2">
      <c r="B105" s="9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2:26" customFormat="1" x14ac:dyDescent="0.2">
      <c r="B106" s="9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2:26" customFormat="1" x14ac:dyDescent="0.2">
      <c r="B107" s="9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2:26" customFormat="1" x14ac:dyDescent="0.2">
      <c r="B108" s="9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2:26" customFormat="1" x14ac:dyDescent="0.2">
      <c r="B109" s="9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2:26" customFormat="1" x14ac:dyDescent="0.2">
      <c r="B110" s="9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2:26" customFormat="1" x14ac:dyDescent="0.2">
      <c r="B111" s="9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2:26" customFormat="1" x14ac:dyDescent="0.2">
      <c r="B112" s="9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2:26" customFormat="1" x14ac:dyDescent="0.2">
      <c r="B113" s="9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2:26" customFormat="1" x14ac:dyDescent="0.2">
      <c r="B114" s="9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2:26" customFormat="1" x14ac:dyDescent="0.2">
      <c r="B115" s="9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2:26" customFormat="1" x14ac:dyDescent="0.2">
      <c r="B116" s="9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2:26" customFormat="1" x14ac:dyDescent="0.2">
      <c r="B117" s="9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2:26" customFormat="1" x14ac:dyDescent="0.2">
      <c r="B118" s="9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2:26" customFormat="1" x14ac:dyDescent="0.2">
      <c r="B119" s="9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2:26" customFormat="1" x14ac:dyDescent="0.2">
      <c r="B120" s="9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2:26" customFormat="1" x14ac:dyDescent="0.2">
      <c r="B121" s="9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2:26" customFormat="1" x14ac:dyDescent="0.2">
      <c r="B122" s="9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2:26" customFormat="1" x14ac:dyDescent="0.2">
      <c r="B123" s="9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2:26" customFormat="1" x14ac:dyDescent="0.2">
      <c r="B124" s="9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2:26" customFormat="1" x14ac:dyDescent="0.2">
      <c r="B125" s="9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2:26" customFormat="1" x14ac:dyDescent="0.2">
      <c r="B126" s="9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2:26" customFormat="1" x14ac:dyDescent="0.2">
      <c r="B127" s="9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2:26" customFormat="1" x14ac:dyDescent="0.2">
      <c r="B128" s="9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2:26" customFormat="1" x14ac:dyDescent="0.2">
      <c r="B129" s="9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2:26" customFormat="1" x14ac:dyDescent="0.2">
      <c r="B130" s="98"/>
      <c r="C130" s="108"/>
      <c r="D130" s="108" t="s">
        <v>99</v>
      </c>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2:26" customFormat="1" x14ac:dyDescent="0.2">
      <c r="B131" s="98"/>
      <c r="C131" s="108"/>
      <c r="D131" s="108"/>
      <c r="E131" s="108"/>
      <c r="F131" s="111" t="s">
        <v>100</v>
      </c>
      <c r="G131" s="111"/>
      <c r="H131" s="111" t="s">
        <v>101</v>
      </c>
      <c r="I131" s="111" t="s">
        <v>102</v>
      </c>
      <c r="J131" s="108"/>
      <c r="K131" s="108"/>
      <c r="L131" s="108"/>
      <c r="M131" s="108"/>
      <c r="N131" s="108"/>
      <c r="O131" s="108"/>
      <c r="P131" s="108"/>
      <c r="Q131" s="108"/>
      <c r="R131" s="108"/>
      <c r="S131" s="108"/>
      <c r="T131" s="108"/>
      <c r="U131" s="108"/>
      <c r="V131" s="108"/>
      <c r="W131" s="108"/>
      <c r="X131" s="108"/>
      <c r="Y131" s="108"/>
      <c r="Z131" s="108"/>
    </row>
    <row r="132" spans="2:26" customFormat="1" x14ac:dyDescent="0.2">
      <c r="B132" s="98"/>
      <c r="C132" s="108"/>
      <c r="D132" s="108"/>
      <c r="E132" s="108"/>
      <c r="F132" s="111" t="s">
        <v>103</v>
      </c>
      <c r="G132" s="111"/>
      <c r="H132" s="111"/>
      <c r="I132" s="111"/>
      <c r="J132" s="108"/>
      <c r="K132" s="108"/>
      <c r="L132" s="108"/>
      <c r="M132" s="108"/>
      <c r="N132" s="108"/>
      <c r="O132" s="108"/>
      <c r="P132" s="108"/>
      <c r="Q132" s="108"/>
      <c r="R132" s="108"/>
      <c r="S132" s="108"/>
      <c r="T132" s="108"/>
      <c r="U132" s="108"/>
      <c r="V132" s="108"/>
      <c r="W132" s="108"/>
      <c r="X132" s="108"/>
      <c r="Y132" s="108"/>
      <c r="Z132" s="108"/>
    </row>
    <row r="133" spans="2:26" customFormat="1" x14ac:dyDescent="0.2">
      <c r="B133" s="98"/>
      <c r="C133" s="108"/>
      <c r="D133" s="108"/>
      <c r="E133" s="108"/>
      <c r="F133" s="137" t="s">
        <v>104</v>
      </c>
      <c r="G133" s="137"/>
      <c r="H133" s="138">
        <v>1248457</v>
      </c>
      <c r="I133" s="108" t="s">
        <v>105</v>
      </c>
      <c r="J133" s="108"/>
      <c r="K133" s="138"/>
      <c r="L133" s="108"/>
      <c r="M133" s="108"/>
      <c r="N133" s="108"/>
      <c r="O133" s="108"/>
      <c r="P133" s="108"/>
      <c r="Q133" s="108"/>
      <c r="R133" s="108"/>
      <c r="S133" s="108"/>
      <c r="T133" s="108"/>
      <c r="U133" s="108"/>
      <c r="V133" s="108"/>
      <c r="W133" s="108"/>
      <c r="X133" s="108"/>
      <c r="Y133" s="108"/>
      <c r="Z133" s="108"/>
    </row>
    <row r="134" spans="2:26" customFormat="1" x14ac:dyDescent="0.2">
      <c r="B134" s="98"/>
      <c r="C134" s="108"/>
      <c r="D134" s="108"/>
      <c r="E134" s="108"/>
      <c r="F134" s="137" t="s">
        <v>106</v>
      </c>
      <c r="G134" s="137"/>
      <c r="H134" s="138">
        <v>1564661</v>
      </c>
      <c r="I134" s="108" t="s">
        <v>105</v>
      </c>
      <c r="J134" s="108"/>
      <c r="K134" s="138"/>
      <c r="L134" s="108"/>
      <c r="M134" s="108"/>
      <c r="N134" s="108"/>
      <c r="O134" s="108"/>
      <c r="P134" s="108"/>
      <c r="Q134" s="108"/>
      <c r="R134" s="108"/>
      <c r="S134" s="108"/>
      <c r="T134" s="108"/>
      <c r="U134" s="108"/>
      <c r="V134" s="108"/>
      <c r="W134" s="108"/>
      <c r="X134" s="108"/>
      <c r="Y134" s="108"/>
      <c r="Z134" s="108"/>
    </row>
    <row r="135" spans="2:26" customFormat="1" x14ac:dyDescent="0.2">
      <c r="B135" s="98"/>
      <c r="C135" s="108"/>
      <c r="D135" s="108"/>
      <c r="E135" s="108"/>
      <c r="F135" s="108" t="s">
        <v>107</v>
      </c>
      <c r="G135" s="108"/>
      <c r="H135" s="138">
        <v>79384</v>
      </c>
      <c r="I135" s="108" t="s">
        <v>108</v>
      </c>
      <c r="J135" s="108"/>
      <c r="K135" s="138"/>
      <c r="L135" s="108"/>
      <c r="M135" s="108"/>
      <c r="N135" s="108"/>
      <c r="O135" s="108"/>
      <c r="P135" s="108"/>
      <c r="Q135" s="108"/>
      <c r="R135" s="108"/>
      <c r="S135" s="108"/>
      <c r="T135" s="108"/>
      <c r="U135" s="108"/>
      <c r="V135" s="108"/>
      <c r="W135" s="108"/>
      <c r="X135" s="108"/>
      <c r="Y135" s="108"/>
      <c r="Z135" s="108"/>
    </row>
    <row r="136" spans="2:26" customFormat="1" x14ac:dyDescent="0.2">
      <c r="B136" s="98"/>
      <c r="C136" s="108"/>
      <c r="D136" s="108"/>
      <c r="E136" s="108"/>
      <c r="F136" s="108" t="s">
        <v>109</v>
      </c>
      <c r="G136" s="108"/>
      <c r="H136" s="139">
        <f>AVERAGE(H133:H134)/H135</f>
        <v>17.718419328832006</v>
      </c>
      <c r="I136" s="108" t="s">
        <v>110</v>
      </c>
      <c r="J136" s="108"/>
      <c r="K136" s="139"/>
      <c r="L136" s="111" t="s">
        <v>55</v>
      </c>
      <c r="M136" s="108"/>
      <c r="N136" s="108"/>
      <c r="O136" s="108"/>
      <c r="P136" s="108"/>
      <c r="Q136" s="108"/>
      <c r="R136" s="108"/>
      <c r="S136" s="108"/>
      <c r="T136" s="108"/>
      <c r="U136" s="108"/>
      <c r="V136" s="108"/>
      <c r="W136" s="108"/>
      <c r="X136" s="108"/>
      <c r="Y136" s="108"/>
      <c r="Z136" s="108"/>
    </row>
    <row r="137" spans="2:26" customFormat="1" x14ac:dyDescent="0.2">
      <c r="B137" s="98"/>
      <c r="C137" s="108"/>
      <c r="D137" s="108"/>
      <c r="E137" s="108"/>
      <c r="F137" s="108"/>
      <c r="G137" s="108"/>
      <c r="H137" s="139"/>
      <c r="I137" s="108"/>
      <c r="J137" s="108"/>
      <c r="K137" s="139"/>
      <c r="L137" s="108"/>
      <c r="M137" s="108"/>
      <c r="N137" s="108"/>
      <c r="O137" s="108"/>
      <c r="P137" s="108"/>
      <c r="Q137" s="108"/>
      <c r="R137" s="108"/>
      <c r="S137" s="108"/>
      <c r="T137" s="108"/>
      <c r="U137" s="108"/>
      <c r="V137" s="108"/>
      <c r="W137" s="108"/>
      <c r="X137" s="108"/>
      <c r="Y137" s="108"/>
      <c r="Z137" s="108"/>
    </row>
    <row r="138" spans="2:26" customFormat="1" x14ac:dyDescent="0.2">
      <c r="B138" s="98"/>
      <c r="C138" s="108"/>
      <c r="D138" s="108"/>
      <c r="E138" s="108"/>
      <c r="F138" s="111" t="s">
        <v>111</v>
      </c>
      <c r="G138" s="111"/>
      <c r="H138" s="111"/>
      <c r="I138" s="111"/>
      <c r="J138" s="108"/>
      <c r="K138" s="108"/>
      <c r="L138" s="108"/>
      <c r="M138" s="108"/>
      <c r="N138" s="108"/>
      <c r="O138" s="108"/>
      <c r="P138" s="108"/>
      <c r="Q138" s="108"/>
      <c r="R138" s="108"/>
      <c r="S138" s="108"/>
      <c r="T138" s="108"/>
      <c r="U138" s="108"/>
      <c r="V138" s="108"/>
      <c r="W138" s="108"/>
      <c r="X138" s="108"/>
      <c r="Y138" s="108"/>
      <c r="Z138" s="108"/>
    </row>
    <row r="139" spans="2:26" customFormat="1" x14ac:dyDescent="0.2">
      <c r="B139" s="98"/>
      <c r="C139" s="108"/>
      <c r="D139" s="108"/>
      <c r="E139" s="108"/>
      <c r="F139" s="137" t="s">
        <v>104</v>
      </c>
      <c r="G139" s="137"/>
      <c r="H139" s="138">
        <v>1468130</v>
      </c>
      <c r="I139" s="108" t="s">
        <v>105</v>
      </c>
      <c r="J139" s="108"/>
      <c r="K139" s="139"/>
      <c r="L139" s="108"/>
      <c r="M139" s="108"/>
      <c r="N139" s="108"/>
      <c r="O139" s="108"/>
      <c r="P139" s="108"/>
      <c r="Q139" s="108"/>
      <c r="R139" s="108"/>
      <c r="S139" s="108"/>
      <c r="T139" s="108"/>
      <c r="U139" s="108"/>
      <c r="V139" s="108"/>
      <c r="W139" s="108"/>
      <c r="X139" s="108"/>
      <c r="Y139" s="108"/>
      <c r="Z139" s="108"/>
    </row>
    <row r="140" spans="2:26" customFormat="1" x14ac:dyDescent="0.2">
      <c r="B140" s="98"/>
      <c r="C140" s="108"/>
      <c r="D140" s="108"/>
      <c r="E140" s="108"/>
      <c r="F140" s="137" t="s">
        <v>106</v>
      </c>
      <c r="G140" s="137"/>
      <c r="H140" s="138">
        <v>1777989</v>
      </c>
      <c r="I140" s="108" t="s">
        <v>105</v>
      </c>
      <c r="J140" s="108"/>
      <c r="K140" s="139"/>
      <c r="L140" s="108"/>
      <c r="M140" s="108"/>
      <c r="N140" s="108"/>
      <c r="O140" s="108"/>
      <c r="P140" s="108"/>
      <c r="Q140" s="108"/>
      <c r="R140" s="108"/>
      <c r="S140" s="108"/>
      <c r="T140" s="108"/>
      <c r="U140" s="108"/>
      <c r="V140" s="108"/>
      <c r="W140" s="108"/>
      <c r="X140" s="108"/>
      <c r="Y140" s="108"/>
      <c r="Z140" s="108"/>
    </row>
    <row r="141" spans="2:26" customFormat="1" x14ac:dyDescent="0.2">
      <c r="B141" s="98"/>
      <c r="C141" s="108"/>
      <c r="D141" s="108"/>
      <c r="E141" s="108"/>
      <c r="F141" s="108" t="s">
        <v>107</v>
      </c>
      <c r="G141" s="108"/>
      <c r="H141" s="138">
        <v>79384</v>
      </c>
      <c r="I141" s="108" t="s">
        <v>108</v>
      </c>
      <c r="J141" s="108"/>
      <c r="K141" s="139"/>
      <c r="L141" s="108"/>
      <c r="M141" s="108"/>
      <c r="N141" s="108"/>
      <c r="O141" s="108"/>
      <c r="P141" s="108"/>
      <c r="Q141" s="108"/>
      <c r="R141" s="108"/>
      <c r="S141" s="108"/>
      <c r="T141" s="108"/>
      <c r="U141" s="108"/>
      <c r="V141" s="108"/>
      <c r="W141" s="108"/>
      <c r="X141" s="108"/>
      <c r="Y141" s="108"/>
      <c r="Z141" s="108"/>
    </row>
    <row r="142" spans="2:26" customFormat="1" x14ac:dyDescent="0.2">
      <c r="B142" s="98"/>
      <c r="C142" s="108"/>
      <c r="D142" s="108"/>
      <c r="E142" s="108"/>
      <c r="F142" s="108" t="s">
        <v>112</v>
      </c>
      <c r="G142" s="108"/>
      <c r="H142" s="138">
        <f>H141*$H$74</f>
        <v>78669.543999999994</v>
      </c>
      <c r="I142" s="108" t="s">
        <v>108</v>
      </c>
      <c r="J142" s="108"/>
      <c r="K142" s="139"/>
      <c r="L142" s="108"/>
      <c r="M142" s="108"/>
      <c r="N142" s="108"/>
      <c r="O142" s="108"/>
      <c r="P142" s="108"/>
      <c r="Q142" s="108"/>
      <c r="R142" s="108"/>
      <c r="S142" s="108"/>
      <c r="T142" s="108"/>
      <c r="U142" s="108"/>
      <c r="V142" s="108"/>
      <c r="W142" s="108"/>
      <c r="X142" s="108"/>
      <c r="Y142" s="108"/>
      <c r="Z142" s="108"/>
    </row>
    <row r="143" spans="2:26" customFormat="1" x14ac:dyDescent="0.2">
      <c r="B143" s="98"/>
      <c r="C143" s="108"/>
      <c r="D143" s="108"/>
      <c r="E143" s="108"/>
      <c r="F143" s="108" t="s">
        <v>113</v>
      </c>
      <c r="G143" s="108"/>
      <c r="H143" s="139">
        <f>AVERAGE(H139:H140)/H142</f>
        <v>20.631357670002512</v>
      </c>
      <c r="I143" s="108" t="s">
        <v>110</v>
      </c>
      <c r="J143" s="108"/>
      <c r="K143" s="139"/>
      <c r="L143" s="108"/>
      <c r="M143" s="108"/>
      <c r="N143" s="108"/>
      <c r="O143" s="108"/>
      <c r="P143" s="108"/>
      <c r="Q143" s="108"/>
      <c r="R143" s="108"/>
      <c r="S143" s="108"/>
      <c r="T143" s="108"/>
      <c r="U143" s="108"/>
      <c r="V143" s="108"/>
      <c r="W143" s="108"/>
      <c r="X143" s="108"/>
      <c r="Y143" s="108"/>
      <c r="Z143" s="108"/>
    </row>
    <row r="144" spans="2:26" customFormat="1" x14ac:dyDescent="0.2">
      <c r="B144" s="98"/>
      <c r="C144" s="108"/>
      <c r="D144" s="108"/>
      <c r="E144" s="108"/>
      <c r="F144" s="108"/>
      <c r="G144" s="108"/>
      <c r="H144" s="139"/>
      <c r="I144" s="108"/>
      <c r="J144" s="108"/>
      <c r="K144" s="139"/>
      <c r="L144" s="108"/>
      <c r="M144" s="108"/>
      <c r="N144" s="108"/>
      <c r="O144" s="108"/>
      <c r="P144" s="108"/>
      <c r="Q144" s="108"/>
      <c r="R144" s="108"/>
      <c r="S144" s="108"/>
      <c r="T144" s="108"/>
      <c r="U144" s="108"/>
      <c r="V144" s="108"/>
      <c r="W144" s="108"/>
      <c r="X144" s="108"/>
      <c r="Y144" s="108"/>
      <c r="Z144" s="108"/>
    </row>
    <row r="145" spans="2:26" customFormat="1" x14ac:dyDescent="0.2">
      <c r="B145" s="98"/>
      <c r="C145" s="108"/>
      <c r="D145" s="108"/>
      <c r="E145" s="108"/>
      <c r="F145" s="108" t="s">
        <v>114</v>
      </c>
      <c r="G145" s="108"/>
      <c r="H145" s="108"/>
      <c r="I145" s="108"/>
      <c r="J145" s="108"/>
      <c r="K145" s="108"/>
      <c r="L145" s="108"/>
      <c r="M145" s="108"/>
      <c r="N145" s="108"/>
      <c r="O145" s="108"/>
      <c r="P145" s="108"/>
      <c r="Q145" s="108"/>
      <c r="R145" s="108"/>
      <c r="S145" s="108"/>
      <c r="T145" s="108"/>
      <c r="U145" s="108"/>
      <c r="V145" s="108"/>
      <c r="W145" s="108"/>
      <c r="X145" s="108"/>
      <c r="Y145" s="108"/>
      <c r="Z145" s="108"/>
    </row>
    <row r="146" spans="2:26" customFormat="1" x14ac:dyDescent="0.2">
      <c r="B146" s="98"/>
      <c r="C146" s="108"/>
      <c r="D146" s="108"/>
      <c r="E146" s="108"/>
      <c r="F146" s="111" t="s">
        <v>115</v>
      </c>
      <c r="G146" s="111"/>
      <c r="H146" s="111">
        <v>2000</v>
      </c>
      <c r="I146" s="111" t="s">
        <v>116</v>
      </c>
      <c r="J146" s="108"/>
      <c r="K146" s="108"/>
      <c r="L146" s="108"/>
      <c r="M146" s="108"/>
      <c r="N146" s="108"/>
      <c r="O146" s="108"/>
      <c r="P146" s="108"/>
      <c r="Q146" s="108"/>
      <c r="R146" s="108"/>
      <c r="S146" s="108"/>
      <c r="T146" s="108"/>
      <c r="U146" s="108"/>
      <c r="V146" s="108"/>
      <c r="W146" s="108"/>
      <c r="X146" s="108"/>
      <c r="Y146" s="108"/>
      <c r="Z146" s="108"/>
    </row>
    <row r="147" spans="2:26" customFormat="1" x14ac:dyDescent="0.2">
      <c r="B147" s="98"/>
      <c r="C147" s="108"/>
      <c r="D147" s="108"/>
      <c r="E147" s="108"/>
      <c r="F147" s="111" t="s">
        <v>103</v>
      </c>
      <c r="G147" s="111"/>
      <c r="H147" s="111"/>
      <c r="I147" s="111"/>
      <c r="J147" s="108"/>
      <c r="K147" s="108"/>
      <c r="L147" s="108"/>
      <c r="M147" s="108"/>
      <c r="N147" s="108"/>
      <c r="O147" s="108"/>
      <c r="P147" s="108"/>
      <c r="Q147" s="108"/>
      <c r="R147" s="108"/>
      <c r="S147" s="108"/>
      <c r="T147" s="108"/>
      <c r="U147" s="108"/>
      <c r="V147" s="108"/>
      <c r="W147" s="108"/>
      <c r="X147" s="108"/>
      <c r="Y147" s="108"/>
      <c r="Z147" s="108"/>
    </row>
    <row r="148" spans="2:26" customFormat="1" x14ac:dyDescent="0.2">
      <c r="B148" s="98"/>
      <c r="C148" s="108"/>
      <c r="D148" s="108"/>
      <c r="E148" s="108"/>
      <c r="F148" s="137" t="s">
        <v>104</v>
      </c>
      <c r="G148" s="137"/>
      <c r="H148" s="138">
        <v>4520492</v>
      </c>
      <c r="I148" s="108" t="s">
        <v>105</v>
      </c>
      <c r="J148" s="138"/>
      <c r="K148" s="108"/>
      <c r="L148" s="108"/>
      <c r="M148" s="108"/>
      <c r="N148" s="108"/>
      <c r="O148" s="108"/>
      <c r="P148" s="108"/>
      <c r="Q148" s="108"/>
      <c r="R148" s="108"/>
      <c r="S148" s="108"/>
      <c r="T148" s="108"/>
      <c r="U148" s="108"/>
      <c r="V148" s="108"/>
      <c r="W148" s="108"/>
      <c r="X148" s="108"/>
      <c r="Y148" s="108"/>
      <c r="Z148" s="108"/>
    </row>
    <row r="149" spans="2:26" customFormat="1" x14ac:dyDescent="0.2">
      <c r="B149" s="98"/>
      <c r="C149" s="108"/>
      <c r="D149" s="108"/>
      <c r="E149" s="108"/>
      <c r="F149" s="137" t="s">
        <v>106</v>
      </c>
      <c r="G149" s="137"/>
      <c r="H149" s="138">
        <v>5562658</v>
      </c>
      <c r="I149" s="108" t="s">
        <v>105</v>
      </c>
      <c r="J149" s="138"/>
      <c r="K149" s="108"/>
      <c r="L149" s="108"/>
      <c r="M149" s="108"/>
      <c r="N149" s="108"/>
      <c r="O149" s="108"/>
      <c r="P149" s="108"/>
      <c r="Q149" s="108"/>
      <c r="R149" s="108"/>
      <c r="S149" s="108"/>
      <c r="T149" s="108"/>
      <c r="U149" s="108"/>
      <c r="V149" s="108"/>
      <c r="W149" s="108"/>
      <c r="X149" s="108"/>
      <c r="Y149" s="108"/>
      <c r="Z149" s="108"/>
    </row>
    <row r="150" spans="2:26" customFormat="1" x14ac:dyDescent="0.2">
      <c r="B150" s="98"/>
      <c r="C150" s="108"/>
      <c r="D150" s="108"/>
      <c r="E150" s="108"/>
      <c r="F150" s="108" t="s">
        <v>107</v>
      </c>
      <c r="G150" s="108"/>
      <c r="H150" s="138">
        <v>317535</v>
      </c>
      <c r="I150" s="108" t="s">
        <v>108</v>
      </c>
      <c r="J150" s="108"/>
      <c r="K150" s="108"/>
      <c r="L150" s="108"/>
      <c r="M150" s="108"/>
      <c r="N150" s="108"/>
      <c r="O150" s="108"/>
      <c r="P150" s="108"/>
      <c r="Q150" s="108"/>
      <c r="R150" s="108"/>
      <c r="S150" s="108"/>
      <c r="T150" s="108"/>
      <c r="U150" s="108"/>
      <c r="V150" s="108"/>
      <c r="W150" s="108"/>
      <c r="X150" s="108"/>
      <c r="Y150" s="108"/>
      <c r="Z150" s="108"/>
    </row>
    <row r="151" spans="2:26" customFormat="1" x14ac:dyDescent="0.2">
      <c r="B151" s="98"/>
      <c r="C151" s="108"/>
      <c r="D151" s="108"/>
      <c r="E151" s="108"/>
      <c r="F151" s="108" t="s">
        <v>109</v>
      </c>
      <c r="G151" s="108"/>
      <c r="H151" s="139">
        <f>AVERAGE(H148:H149)/H150</f>
        <v>15.877226132552318</v>
      </c>
      <c r="I151" s="108" t="s">
        <v>110</v>
      </c>
      <c r="J151" s="108"/>
      <c r="K151" s="108"/>
      <c r="L151" s="108"/>
      <c r="M151" s="108"/>
      <c r="N151" s="108"/>
      <c r="O151" s="108"/>
      <c r="P151" s="108"/>
      <c r="Q151" s="108"/>
      <c r="R151" s="108"/>
      <c r="S151" s="108"/>
      <c r="T151" s="108"/>
      <c r="U151" s="108"/>
      <c r="V151" s="108"/>
      <c r="W151" s="108"/>
      <c r="X151" s="108"/>
      <c r="Y151" s="108"/>
      <c r="Z151" s="108"/>
    </row>
    <row r="152" spans="2:26" customFormat="1" x14ac:dyDescent="0.2">
      <c r="B152" s="9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2:26" customFormat="1" x14ac:dyDescent="0.2">
      <c r="B153" s="98"/>
      <c r="C153" s="108"/>
      <c r="D153" s="108"/>
      <c r="E153" s="108"/>
      <c r="F153" s="111" t="s">
        <v>111</v>
      </c>
      <c r="G153" s="111"/>
      <c r="H153" s="111"/>
      <c r="I153" s="111"/>
      <c r="J153" s="108"/>
      <c r="K153" s="108"/>
      <c r="L153" s="108"/>
      <c r="M153" s="108"/>
      <c r="N153" s="108"/>
      <c r="O153" s="108"/>
      <c r="P153" s="108"/>
      <c r="Q153" s="108"/>
      <c r="R153" s="108"/>
      <c r="S153" s="108"/>
      <c r="T153" s="108"/>
      <c r="U153" s="108"/>
      <c r="V153" s="108"/>
      <c r="W153" s="108"/>
      <c r="X153" s="108"/>
      <c r="Y153" s="108"/>
      <c r="Z153" s="108"/>
    </row>
    <row r="154" spans="2:26" customFormat="1" x14ac:dyDescent="0.2">
      <c r="B154" s="98"/>
      <c r="C154" s="108"/>
      <c r="D154" s="108"/>
      <c r="E154" s="108"/>
      <c r="F154" s="137" t="s">
        <v>104</v>
      </c>
      <c r="G154" s="137"/>
      <c r="H154" s="138">
        <v>5069011</v>
      </c>
      <c r="I154" s="108" t="s">
        <v>105</v>
      </c>
      <c r="J154" s="108"/>
      <c r="K154" s="108"/>
      <c r="L154" s="108"/>
      <c r="M154" s="108"/>
      <c r="N154" s="108"/>
      <c r="O154" s="108"/>
      <c r="P154" s="108"/>
      <c r="Q154" s="108"/>
      <c r="R154" s="108"/>
      <c r="S154" s="108"/>
      <c r="T154" s="108"/>
      <c r="U154" s="108"/>
      <c r="V154" s="108"/>
      <c r="W154" s="108"/>
      <c r="X154" s="108"/>
      <c r="Y154" s="108"/>
      <c r="Z154" s="108"/>
    </row>
    <row r="155" spans="2:26" customFormat="1" x14ac:dyDescent="0.2">
      <c r="B155" s="98"/>
      <c r="C155" s="108"/>
      <c r="D155" s="108"/>
      <c r="E155" s="108"/>
      <c r="F155" s="137" t="s">
        <v>106</v>
      </c>
      <c r="G155" s="137"/>
      <c r="H155" s="138">
        <v>6103024</v>
      </c>
      <c r="I155" s="108" t="s">
        <v>105</v>
      </c>
      <c r="J155" s="108"/>
      <c r="K155" s="108"/>
      <c r="L155" s="108"/>
      <c r="M155" s="108"/>
      <c r="N155" s="108"/>
      <c r="O155" s="108"/>
      <c r="P155" s="108"/>
      <c r="Q155" s="108"/>
      <c r="R155" s="108"/>
      <c r="S155" s="108"/>
      <c r="T155" s="108"/>
      <c r="U155" s="108"/>
      <c r="V155" s="108"/>
      <c r="W155" s="108"/>
      <c r="X155" s="108"/>
      <c r="Y155" s="108"/>
      <c r="Z155" s="108"/>
    </row>
    <row r="156" spans="2:26" customFormat="1" x14ac:dyDescent="0.2">
      <c r="B156" s="98"/>
      <c r="C156" s="108"/>
      <c r="D156" s="108"/>
      <c r="E156" s="108"/>
      <c r="F156" s="108" t="s">
        <v>107</v>
      </c>
      <c r="G156" s="108"/>
      <c r="H156" s="138">
        <v>317535</v>
      </c>
      <c r="I156" s="108" t="s">
        <v>108</v>
      </c>
      <c r="J156" s="108"/>
      <c r="K156" s="108"/>
      <c r="L156" s="108"/>
      <c r="M156" s="108"/>
      <c r="N156" s="108"/>
      <c r="O156" s="108"/>
      <c r="P156" s="108"/>
      <c r="Q156" s="108"/>
      <c r="R156" s="108"/>
      <c r="S156" s="108"/>
      <c r="T156" s="108"/>
      <c r="U156" s="108"/>
      <c r="V156" s="108"/>
      <c r="W156" s="108"/>
      <c r="X156" s="108"/>
      <c r="Y156" s="108"/>
      <c r="Z156" s="108"/>
    </row>
    <row r="157" spans="2:26" customFormat="1" x14ac:dyDescent="0.2">
      <c r="B157" s="98"/>
      <c r="C157" s="108"/>
      <c r="D157" s="108"/>
      <c r="E157" s="108"/>
      <c r="F157" s="108" t="s">
        <v>112</v>
      </c>
      <c r="G157" s="108"/>
      <c r="H157" s="138">
        <f>H156*$H$74</f>
        <v>314677.185</v>
      </c>
      <c r="I157" s="108" t="s">
        <v>108</v>
      </c>
      <c r="J157" s="108"/>
      <c r="K157" s="108"/>
      <c r="L157" s="108"/>
      <c r="M157" s="108"/>
      <c r="N157" s="108"/>
      <c r="O157" s="108"/>
      <c r="P157" s="108"/>
      <c r="Q157" s="108"/>
      <c r="R157" s="108"/>
      <c r="S157" s="108"/>
      <c r="T157" s="108"/>
      <c r="U157" s="108"/>
      <c r="V157" s="108"/>
      <c r="W157" s="108"/>
      <c r="X157" s="108"/>
      <c r="Y157" s="108"/>
      <c r="Z157" s="108"/>
    </row>
    <row r="158" spans="2:26" customFormat="1" x14ac:dyDescent="0.2">
      <c r="B158" s="98"/>
      <c r="C158" s="108"/>
      <c r="D158" s="108"/>
      <c r="E158" s="108"/>
      <c r="F158" s="108" t="s">
        <v>113</v>
      </c>
      <c r="G158" s="108"/>
      <c r="H158" s="139">
        <f>AVERAGE(H154:H155)/H157</f>
        <v>17.751580878035373</v>
      </c>
      <c r="I158" s="108" t="s">
        <v>110</v>
      </c>
      <c r="J158" s="108"/>
      <c r="K158" s="108"/>
      <c r="L158" s="108"/>
      <c r="M158" s="108"/>
      <c r="N158" s="108"/>
      <c r="O158" s="108"/>
      <c r="P158" s="108"/>
      <c r="Q158" s="108"/>
      <c r="R158" s="108"/>
      <c r="S158" s="108"/>
      <c r="T158" s="108"/>
      <c r="U158" s="108"/>
      <c r="V158" s="108"/>
      <c r="W158" s="108"/>
      <c r="X158" s="108"/>
      <c r="Y158" s="108"/>
      <c r="Z158" s="108"/>
    </row>
    <row r="159" spans="2:26" customFormat="1" x14ac:dyDescent="0.2">
      <c r="B159" s="9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2:26" customFormat="1" x14ac:dyDescent="0.2">
      <c r="B160" s="9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2:26" customFormat="1" x14ac:dyDescent="0.2">
      <c r="B161" s="9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2:26" customFormat="1" x14ac:dyDescent="0.2">
      <c r="B162" s="9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2:26" customFormat="1" x14ac:dyDescent="0.2">
      <c r="B163" s="9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2:26" customFormat="1" x14ac:dyDescent="0.2">
      <c r="B164" s="9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2:26" customFormat="1" x14ac:dyDescent="0.2">
      <c r="B165" s="9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2:26" customFormat="1" x14ac:dyDescent="0.2">
      <c r="B166" s="9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2:26" customFormat="1" x14ac:dyDescent="0.2">
      <c r="B167" s="9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2:26" customFormat="1" x14ac:dyDescent="0.2">
      <c r="B168" s="9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2:26" customFormat="1" x14ac:dyDescent="0.2">
      <c r="B169" s="9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2:26" customFormat="1" x14ac:dyDescent="0.2">
      <c r="B170" s="9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2:26" customFormat="1" x14ac:dyDescent="0.2">
      <c r="B171" s="9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2:26" customFormat="1" x14ac:dyDescent="0.2">
      <c r="B172" s="9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2:26" customFormat="1" x14ac:dyDescent="0.2">
      <c r="B173" s="9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2:26" customFormat="1" x14ac:dyDescent="0.2">
      <c r="B174" s="9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2:26" customFormat="1" x14ac:dyDescent="0.2">
      <c r="B175" s="9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2:26" customFormat="1" x14ac:dyDescent="0.2">
      <c r="B176" s="9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2:26" customFormat="1" x14ac:dyDescent="0.2">
      <c r="B177" s="9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2:26" customFormat="1" x14ac:dyDescent="0.2">
      <c r="B178" s="9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2:26" customFormat="1" x14ac:dyDescent="0.2">
      <c r="B179" s="9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2:26" customFormat="1" x14ac:dyDescent="0.2">
      <c r="B180" s="9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2:26" customFormat="1" x14ac:dyDescent="0.2">
      <c r="B181" s="9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2:26" customFormat="1" x14ac:dyDescent="0.2">
      <c r="B182" s="9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2:26" customFormat="1" x14ac:dyDescent="0.2">
      <c r="B183" s="9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2:26" customFormat="1" x14ac:dyDescent="0.2">
      <c r="B184" s="9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2:26" customFormat="1" x14ac:dyDescent="0.2">
      <c r="B185" s="9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2:26" customFormat="1" x14ac:dyDescent="0.2">
      <c r="B186" s="9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2:26" customFormat="1" x14ac:dyDescent="0.2">
      <c r="B187" s="9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2:26" customFormat="1" x14ac:dyDescent="0.2">
      <c r="B188" s="9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2:26" customFormat="1" x14ac:dyDescent="0.2">
      <c r="B189" s="9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2:26" customFormat="1" x14ac:dyDescent="0.2">
      <c r="B190" s="9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2:26" customFormat="1" x14ac:dyDescent="0.2">
      <c r="B191" s="9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2:26" customFormat="1" x14ac:dyDescent="0.2">
      <c r="B192" s="9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2:26" customFormat="1" x14ac:dyDescent="0.2">
      <c r="B193" s="9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2:26" customFormat="1" x14ac:dyDescent="0.2">
      <c r="B194" s="9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2:26" customFormat="1" x14ac:dyDescent="0.2">
      <c r="B195" s="9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2:26" customFormat="1" x14ac:dyDescent="0.2">
      <c r="B196" s="9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2:26" customFormat="1" x14ac:dyDescent="0.2">
      <c r="B197" s="9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2:26" customFormat="1" x14ac:dyDescent="0.2">
      <c r="B198" s="98"/>
      <c r="C198" s="108"/>
      <c r="D198" s="108"/>
      <c r="E198" s="108"/>
      <c r="F198" s="108" t="s">
        <v>117</v>
      </c>
      <c r="G198" s="108"/>
      <c r="H198" s="108"/>
      <c r="I198" s="108"/>
      <c r="J198" s="108"/>
      <c r="K198" s="108"/>
      <c r="L198" s="108"/>
      <c r="M198" s="108"/>
      <c r="N198" s="108"/>
      <c r="O198" s="108"/>
      <c r="P198" s="108"/>
      <c r="Q198" s="108"/>
      <c r="R198" s="108"/>
      <c r="S198" s="108"/>
      <c r="T198" s="108"/>
      <c r="U198" s="108"/>
      <c r="V198" s="108"/>
      <c r="W198" s="108"/>
      <c r="X198" s="108"/>
      <c r="Y198" s="108"/>
      <c r="Z198" s="108"/>
    </row>
    <row r="199" spans="2:26" customFormat="1" x14ac:dyDescent="0.2">
      <c r="B199" s="9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2:26" customFormat="1" x14ac:dyDescent="0.2">
      <c r="B200" s="98"/>
      <c r="C200" s="108"/>
      <c r="D200" s="108"/>
      <c r="E200" s="108"/>
      <c r="F200" s="108" t="s">
        <v>118</v>
      </c>
      <c r="G200" s="108"/>
      <c r="H200" s="108"/>
      <c r="I200" s="108"/>
      <c r="J200" s="108"/>
      <c r="K200" s="108"/>
      <c r="L200" s="108"/>
      <c r="M200" s="108"/>
      <c r="N200" s="108"/>
      <c r="O200" s="108"/>
      <c r="P200" s="108"/>
      <c r="Q200" s="108"/>
      <c r="R200" s="108"/>
      <c r="S200" s="108"/>
      <c r="T200" s="108"/>
      <c r="U200" s="108"/>
      <c r="V200" s="108"/>
      <c r="W200" s="108"/>
      <c r="X200" s="108"/>
      <c r="Y200" s="108"/>
      <c r="Z200" s="108"/>
    </row>
    <row r="201" spans="2:26" customFormat="1" x14ac:dyDescent="0.2">
      <c r="B201" s="9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2:26" customFormat="1" x14ac:dyDescent="0.2">
      <c r="B202" s="98"/>
      <c r="C202" s="108"/>
      <c r="D202" s="108"/>
      <c r="E202" s="108"/>
      <c r="H202" s="140">
        <f>H204/(H39/1000)</f>
        <v>64.79281693354568</v>
      </c>
      <c r="I202" s="108" t="s">
        <v>119</v>
      </c>
      <c r="K202" s="108"/>
      <c r="L202" s="108"/>
      <c r="M202" s="108"/>
      <c r="N202" s="108"/>
      <c r="O202" s="108"/>
      <c r="P202" s="108"/>
      <c r="Q202" s="108"/>
      <c r="R202" s="108"/>
      <c r="S202" s="108"/>
      <c r="T202" s="108"/>
      <c r="U202" s="108"/>
      <c r="V202" s="108"/>
      <c r="W202" s="108"/>
      <c r="X202" s="108"/>
      <c r="Y202" s="108"/>
      <c r="Z202" s="108"/>
    </row>
    <row r="203" spans="2:26" customFormat="1" x14ac:dyDescent="0.2">
      <c r="B203" s="98"/>
      <c r="C203" s="108"/>
      <c r="D203" s="108"/>
      <c r="E203" s="108"/>
      <c r="H203" s="141">
        <f>H205/H202</f>
        <v>7716.9048000000012</v>
      </c>
      <c r="I203" s="108" t="s">
        <v>120</v>
      </c>
      <c r="K203" s="108"/>
      <c r="L203" s="108"/>
      <c r="M203" s="108"/>
      <c r="N203" s="108"/>
      <c r="O203" s="108"/>
      <c r="P203" s="108"/>
      <c r="Q203" s="108"/>
      <c r="R203" s="108"/>
      <c r="S203" s="108"/>
      <c r="T203" s="108"/>
      <c r="U203" s="108"/>
      <c r="V203" s="108"/>
      <c r="W203" s="108"/>
      <c r="X203" s="108"/>
      <c r="Y203" s="108"/>
      <c r="Z203" s="108"/>
    </row>
    <row r="204" spans="2:26" customFormat="1" x14ac:dyDescent="0.2">
      <c r="B204" s="98"/>
      <c r="C204" s="108"/>
      <c r="D204" s="108"/>
      <c r="E204" s="108"/>
      <c r="H204" s="108">
        <v>1000000</v>
      </c>
      <c r="I204" s="108" t="s">
        <v>121</v>
      </c>
      <c r="J204" s="108"/>
      <c r="K204" s="108"/>
      <c r="L204" s="108"/>
      <c r="M204" s="108"/>
      <c r="N204" s="108"/>
      <c r="O204" s="108"/>
      <c r="P204" s="108"/>
      <c r="Q204" s="108"/>
      <c r="R204" s="108"/>
      <c r="S204" s="108"/>
      <c r="T204" s="108"/>
      <c r="U204" s="108"/>
      <c r="V204" s="108"/>
      <c r="W204" s="108"/>
      <c r="X204" s="108"/>
      <c r="Y204" s="108"/>
      <c r="Z204" s="108"/>
    </row>
    <row r="205" spans="2:26" customFormat="1" x14ac:dyDescent="0.2">
      <c r="B205" s="98"/>
      <c r="C205" s="108"/>
      <c r="D205" s="108"/>
      <c r="E205" s="108"/>
      <c r="H205" s="108">
        <f>H204*50%</f>
        <v>500000</v>
      </c>
      <c r="I205" s="108" t="s">
        <v>122</v>
      </c>
      <c r="J205" s="108"/>
      <c r="K205" s="108"/>
      <c r="L205" s="108"/>
      <c r="M205" s="108"/>
      <c r="N205" s="108"/>
      <c r="O205" s="108"/>
      <c r="P205" s="108"/>
      <c r="Q205" s="108"/>
      <c r="R205" s="108"/>
      <c r="S205" s="108"/>
      <c r="T205" s="108"/>
      <c r="U205" s="108"/>
      <c r="V205" s="108"/>
      <c r="W205" s="108"/>
      <c r="X205" s="108"/>
      <c r="Y205" s="108"/>
      <c r="Z205" s="108"/>
    </row>
    <row r="206" spans="2:26" customFormat="1" x14ac:dyDescent="0.2">
      <c r="B206" s="98"/>
      <c r="C206" s="108"/>
      <c r="D206" s="142"/>
      <c r="E206" s="142"/>
      <c r="F206" s="143"/>
      <c r="G206" s="143"/>
      <c r="H206" s="143"/>
      <c r="I206" s="143"/>
      <c r="J206" s="143"/>
      <c r="K206" s="108"/>
      <c r="L206" s="108"/>
      <c r="M206" s="108"/>
      <c r="N206" s="108"/>
      <c r="O206" s="108"/>
      <c r="P206" s="108"/>
      <c r="Q206" s="108"/>
      <c r="R206" s="108"/>
      <c r="S206" s="108"/>
      <c r="T206" s="108"/>
      <c r="U206" s="108"/>
      <c r="V206" s="108"/>
      <c r="W206" s="108"/>
      <c r="X206" s="108"/>
      <c r="Y206" s="108"/>
      <c r="Z206" s="108"/>
    </row>
    <row r="207" spans="2:26" customFormat="1" x14ac:dyDescent="0.2">
      <c r="B207" s="9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2:26" customFormat="1" x14ac:dyDescent="0.2">
      <c r="B208" s="9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2:26" customFormat="1" x14ac:dyDescent="0.2">
      <c r="B209" s="9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2:26" customFormat="1" x14ac:dyDescent="0.2">
      <c r="B210" s="98"/>
      <c r="C210" s="108"/>
      <c r="D210" s="108"/>
      <c r="E210" s="108"/>
      <c r="F210" s="97"/>
      <c r="G210" s="97"/>
      <c r="H210" s="97"/>
      <c r="I210" s="97"/>
      <c r="J210" s="108"/>
      <c r="K210" s="108"/>
      <c r="L210" s="108"/>
      <c r="M210" s="108"/>
      <c r="N210" s="108"/>
      <c r="O210" s="108"/>
      <c r="P210" s="108"/>
      <c r="Q210" s="108"/>
      <c r="R210" s="108"/>
      <c r="S210" s="108"/>
      <c r="T210" s="108"/>
      <c r="U210" s="108"/>
      <c r="V210" s="108"/>
      <c r="W210" s="108"/>
      <c r="X210" s="108"/>
      <c r="Y210" s="108"/>
      <c r="Z210" s="108"/>
    </row>
    <row r="211" spans="2:26" customFormat="1" x14ac:dyDescent="0.2">
      <c r="B211" s="98"/>
      <c r="C211" s="108"/>
      <c r="D211" s="108" t="s">
        <v>124</v>
      </c>
      <c r="E211" s="108"/>
      <c r="F211" s="97"/>
      <c r="G211" s="97"/>
      <c r="H211" s="97"/>
      <c r="I211" s="97"/>
      <c r="K211" s="108"/>
      <c r="L211" s="108"/>
      <c r="M211" s="108"/>
      <c r="N211" s="108"/>
      <c r="O211" s="108"/>
      <c r="P211" s="108"/>
      <c r="Q211" s="108"/>
      <c r="R211" s="108"/>
      <c r="S211" s="108"/>
      <c r="T211" s="108"/>
      <c r="U211" s="108"/>
      <c r="V211" s="108"/>
      <c r="W211" s="108"/>
      <c r="X211" s="108"/>
      <c r="Y211" s="108"/>
      <c r="Z211" s="108"/>
    </row>
    <row r="212" spans="2:26" customFormat="1" x14ac:dyDescent="0.2">
      <c r="B212" s="98"/>
      <c r="C212" s="108"/>
      <c r="D212" s="108"/>
      <c r="E212" s="108"/>
      <c r="F212" s="108"/>
      <c r="G212" s="108"/>
      <c r="H212" s="123"/>
      <c r="I212" s="108"/>
      <c r="J212" s="108"/>
      <c r="K212" s="108"/>
      <c r="L212" s="108"/>
      <c r="M212" s="108"/>
      <c r="N212" s="108"/>
      <c r="O212" s="108"/>
      <c r="P212" s="108"/>
      <c r="Q212" s="108"/>
      <c r="R212" s="108"/>
      <c r="S212" s="108"/>
      <c r="T212" s="108"/>
      <c r="U212" s="108"/>
      <c r="V212" s="108"/>
      <c r="W212" s="108"/>
      <c r="X212" s="108"/>
      <c r="Y212" s="108"/>
      <c r="Z212" s="108"/>
    </row>
    <row r="213" spans="2:26" customFormat="1" x14ac:dyDescent="0.2">
      <c r="B213" s="98"/>
      <c r="C213" s="108"/>
      <c r="D213" s="108"/>
      <c r="E213" s="108"/>
      <c r="F213" s="108" t="s">
        <v>126</v>
      </c>
      <c r="G213" s="108"/>
      <c r="H213" s="144">
        <f>H26*100</f>
        <v>1420</v>
      </c>
      <c r="I213" s="123" t="s">
        <v>127</v>
      </c>
      <c r="K213" s="108"/>
      <c r="M213" s="108"/>
      <c r="N213" s="108"/>
      <c r="O213" s="108"/>
      <c r="P213" s="108"/>
      <c r="Q213" s="108"/>
      <c r="R213" s="108"/>
      <c r="S213" s="108"/>
      <c r="T213" s="108"/>
      <c r="U213" s="108"/>
      <c r="V213" s="108"/>
      <c r="W213" s="108"/>
      <c r="X213" s="108"/>
      <c r="Y213" s="108"/>
      <c r="Z213" s="108"/>
    </row>
    <row r="214" spans="2:26" customFormat="1" x14ac:dyDescent="0.2">
      <c r="B214" s="98"/>
      <c r="C214" s="108"/>
      <c r="D214" s="108"/>
      <c r="E214" s="108"/>
      <c r="F214" s="108" t="s">
        <v>126</v>
      </c>
      <c r="G214" s="108"/>
      <c r="H214" s="144">
        <f>H203</f>
        <v>7716.9048000000012</v>
      </c>
      <c r="I214" s="123" t="s">
        <v>65</v>
      </c>
      <c r="K214" s="108"/>
      <c r="M214" s="108"/>
      <c r="N214" s="108"/>
      <c r="O214" s="108"/>
      <c r="P214" s="108"/>
      <c r="Q214" s="108"/>
      <c r="R214" s="108"/>
      <c r="S214" s="108"/>
      <c r="T214" s="108"/>
      <c r="U214" s="108"/>
      <c r="V214" s="108"/>
      <c r="W214" s="108"/>
      <c r="X214" s="108"/>
      <c r="Y214" s="108"/>
      <c r="Z214" s="108"/>
    </row>
    <row r="215" spans="2:26" customFormat="1" x14ac:dyDescent="0.2">
      <c r="B215" s="98"/>
      <c r="C215" s="108"/>
      <c r="D215" s="108"/>
      <c r="E215" s="108"/>
      <c r="F215" s="108" t="s">
        <v>128</v>
      </c>
      <c r="G215" s="108"/>
      <c r="H215" s="144">
        <f>H214/H213</f>
        <v>5.4344400000000004</v>
      </c>
      <c r="I215" s="123" t="s">
        <v>129</v>
      </c>
      <c r="J215" s="108" t="s">
        <v>45</v>
      </c>
      <c r="K215" s="108"/>
      <c r="M215" s="108"/>
      <c r="N215" s="108"/>
      <c r="O215" s="108"/>
      <c r="P215" s="108"/>
      <c r="Q215" s="108"/>
      <c r="R215" s="108"/>
      <c r="S215" s="108"/>
      <c r="T215" s="108"/>
      <c r="U215" s="108"/>
      <c r="V215" s="108"/>
      <c r="W215" s="108"/>
      <c r="X215" s="108"/>
      <c r="Y215" s="108"/>
      <c r="Z215" s="108"/>
    </row>
    <row r="216" spans="2:26" customFormat="1" x14ac:dyDescent="0.2">
      <c r="B216" s="98"/>
      <c r="C216" s="108"/>
      <c r="D216" s="108"/>
      <c r="E216" s="108"/>
      <c r="F216" s="108" t="s">
        <v>130</v>
      </c>
      <c r="G216" s="108"/>
      <c r="H216" s="140">
        <f>H219/H215</f>
        <v>8.280522004107139</v>
      </c>
      <c r="I216" s="123" t="s">
        <v>110</v>
      </c>
      <c r="K216" s="108"/>
      <c r="M216" s="108"/>
      <c r="N216" s="108"/>
      <c r="O216" s="108"/>
      <c r="P216" s="108"/>
      <c r="Q216" s="108"/>
      <c r="R216" s="108"/>
      <c r="S216" s="108"/>
      <c r="T216" s="108"/>
      <c r="U216" s="108"/>
      <c r="V216" s="108"/>
      <c r="W216" s="108"/>
      <c r="X216" s="108"/>
      <c r="Y216" s="108"/>
      <c r="Z216" s="108"/>
    </row>
    <row r="217" spans="2:26" customFormat="1" x14ac:dyDescent="0.2">
      <c r="B217" s="98"/>
      <c r="C217" s="108"/>
      <c r="D217" s="108"/>
      <c r="E217" s="108"/>
      <c r="F217" s="123"/>
      <c r="G217" s="123"/>
      <c r="H217" s="108"/>
      <c r="I217" s="108"/>
      <c r="J217" s="108"/>
      <c r="K217" s="108"/>
      <c r="L217" s="108"/>
      <c r="M217" s="108"/>
      <c r="N217" s="108"/>
      <c r="O217" s="108"/>
      <c r="P217" s="108"/>
      <c r="Q217" s="108"/>
      <c r="R217" s="108"/>
      <c r="S217" s="108"/>
      <c r="T217" s="108"/>
      <c r="U217" s="108"/>
      <c r="V217" s="108"/>
      <c r="W217" s="108"/>
      <c r="X217" s="108"/>
      <c r="Y217" s="108"/>
      <c r="Z217" s="108"/>
    </row>
    <row r="218" spans="2:26" customFormat="1" x14ac:dyDescent="0.2">
      <c r="B218" s="98"/>
      <c r="C218" s="108"/>
      <c r="D218" s="108"/>
      <c r="E218" s="108"/>
      <c r="F218" s="108" t="s">
        <v>123</v>
      </c>
      <c r="G218" s="108"/>
      <c r="H218" s="108"/>
      <c r="I218" s="108"/>
      <c r="J218" s="108"/>
      <c r="K218" s="108"/>
      <c r="L218" s="108"/>
      <c r="M218" s="108"/>
      <c r="N218" s="108"/>
      <c r="O218" s="108"/>
      <c r="P218" s="108"/>
      <c r="Q218" s="108"/>
      <c r="R218" s="108"/>
      <c r="S218" s="108"/>
      <c r="T218" s="108"/>
      <c r="U218" s="108"/>
      <c r="V218" s="108"/>
      <c r="W218" s="108"/>
      <c r="X218" s="108"/>
      <c r="Y218" s="108"/>
    </row>
    <row r="219" spans="2:26" customFormat="1" ht="17" thickBot="1" x14ac:dyDescent="0.25">
      <c r="B219" s="98"/>
      <c r="C219" s="108"/>
      <c r="D219" s="108"/>
      <c r="E219" s="108"/>
      <c r="F219" s="123" t="s">
        <v>125</v>
      </c>
      <c r="G219" s="123"/>
      <c r="H219" s="108">
        <v>45</v>
      </c>
      <c r="I219" s="108" t="s">
        <v>162</v>
      </c>
      <c r="J219" s="108"/>
      <c r="K219" s="108"/>
      <c r="L219" s="108"/>
      <c r="M219" s="108"/>
      <c r="N219" s="108"/>
      <c r="O219" s="108"/>
      <c r="P219" s="108"/>
      <c r="Q219" s="108"/>
      <c r="R219" s="108"/>
      <c r="S219" s="108"/>
      <c r="T219" s="108"/>
      <c r="U219" s="108"/>
      <c r="V219" s="108"/>
      <c r="W219" s="108"/>
      <c r="X219" s="108"/>
      <c r="Y219" s="108"/>
    </row>
    <row r="220" spans="2:26" s="24" customFormat="1" x14ac:dyDescent="0.2">
      <c r="B220" s="101"/>
      <c r="C220" s="101" t="s">
        <v>24</v>
      </c>
      <c r="D220" s="101" t="s">
        <v>50</v>
      </c>
      <c r="E220" s="101"/>
      <c r="F220" s="101" t="s">
        <v>31</v>
      </c>
      <c r="G220" s="101"/>
      <c r="H220" s="101"/>
      <c r="I220" s="101"/>
      <c r="J220" s="101"/>
      <c r="K220" s="101"/>
      <c r="L220" s="101"/>
      <c r="M220" s="101"/>
      <c r="N220" s="101"/>
      <c r="O220" s="101"/>
      <c r="P220" s="101"/>
      <c r="Q220" s="101"/>
      <c r="R220" s="101"/>
      <c r="S220" s="101"/>
      <c r="T220" s="101"/>
      <c r="U220" s="101"/>
    </row>
    <row r="221" spans="2:26" customFormat="1" x14ac:dyDescent="0.2">
      <c r="B221" s="9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row>
    <row r="222" spans="2:26" customFormat="1" x14ac:dyDescent="0.2">
      <c r="B222" s="9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row>
    <row r="223" spans="2:26" customFormat="1" x14ac:dyDescent="0.2">
      <c r="B223" s="98"/>
      <c r="C223" s="108" t="s">
        <v>133</v>
      </c>
      <c r="D223" s="108"/>
      <c r="E223" s="108"/>
      <c r="F223" s="108"/>
      <c r="G223" s="108"/>
      <c r="H223" s="108"/>
      <c r="I223" s="108"/>
      <c r="J223" s="108"/>
      <c r="K223" s="108"/>
      <c r="L223" s="108"/>
      <c r="M223" s="108"/>
      <c r="N223" s="108"/>
      <c r="O223" s="108"/>
      <c r="P223" s="108"/>
      <c r="Q223" s="108"/>
      <c r="R223" s="108"/>
      <c r="S223" s="108"/>
      <c r="T223" s="108"/>
      <c r="U223" s="108"/>
      <c r="V223" s="108"/>
      <c r="W223" s="108"/>
      <c r="X223" s="108"/>
    </row>
    <row r="224" spans="2:26" customFormat="1" x14ac:dyDescent="0.2">
      <c r="B224" s="9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row>
    <row r="225" spans="2:26" customFormat="1" x14ac:dyDescent="0.2">
      <c r="B225" s="98"/>
      <c r="C225" s="108"/>
      <c r="D225" s="108" t="s">
        <v>134</v>
      </c>
      <c r="E225" s="108"/>
      <c r="F225" s="108"/>
      <c r="G225" s="108"/>
      <c r="H225" s="108"/>
      <c r="I225" s="108"/>
      <c r="J225" s="108"/>
      <c r="K225" s="108"/>
      <c r="L225" s="108"/>
      <c r="M225" s="108"/>
      <c r="N225" s="108"/>
      <c r="O225" s="108"/>
      <c r="P225" s="108"/>
      <c r="Q225" s="108"/>
      <c r="R225" s="108"/>
      <c r="S225" s="108"/>
      <c r="T225" s="108"/>
      <c r="U225" s="108"/>
      <c r="V225" s="108"/>
      <c r="W225" s="108"/>
      <c r="X225" s="108"/>
      <c r="Y225" s="108"/>
    </row>
    <row r="226" spans="2:26" customFormat="1" x14ac:dyDescent="0.2">
      <c r="B226" s="98"/>
      <c r="C226" s="108"/>
      <c r="D226" s="108"/>
      <c r="E226" s="108"/>
      <c r="F226" s="108" t="s">
        <v>73</v>
      </c>
      <c r="G226" s="108"/>
      <c r="H226" s="108">
        <v>47.4</v>
      </c>
      <c r="I226" s="108" t="s">
        <v>74</v>
      </c>
      <c r="J226" s="108"/>
      <c r="K226" s="108"/>
      <c r="L226" s="108"/>
      <c r="M226" s="108"/>
      <c r="N226" s="108"/>
      <c r="O226" s="108"/>
      <c r="P226" s="108"/>
      <c r="Q226" s="108"/>
      <c r="R226" s="108"/>
      <c r="S226" s="108"/>
      <c r="T226" s="108"/>
      <c r="U226" s="108"/>
      <c r="V226" s="108"/>
      <c r="W226" s="108"/>
      <c r="X226" s="108"/>
      <c r="Y226" s="108"/>
      <c r="Z226" s="108"/>
    </row>
    <row r="227" spans="2:26" customFormat="1" x14ac:dyDescent="0.2">
      <c r="B227" s="98"/>
      <c r="C227" s="108"/>
      <c r="D227" s="108"/>
      <c r="E227" s="108"/>
      <c r="F227" s="108" t="s">
        <v>75</v>
      </c>
      <c r="G227" s="108"/>
      <c r="H227" s="108">
        <v>14.2</v>
      </c>
      <c r="I227" s="108" t="s">
        <v>76</v>
      </c>
      <c r="J227" s="108"/>
      <c r="K227" s="108"/>
      <c r="L227" s="108"/>
      <c r="M227" s="108"/>
      <c r="N227" s="108"/>
      <c r="O227" s="108"/>
      <c r="P227" s="108"/>
      <c r="Q227" s="108"/>
      <c r="R227" s="108"/>
      <c r="S227" s="108"/>
      <c r="T227" s="108"/>
      <c r="U227" s="108"/>
      <c r="V227" s="108"/>
      <c r="W227" s="108"/>
      <c r="X227" s="108"/>
      <c r="Y227" s="108"/>
      <c r="Z227" s="108"/>
    </row>
    <row r="228" spans="2:26" customFormat="1" x14ac:dyDescent="0.2">
      <c r="B228" s="9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2:26" customFormat="1" x14ac:dyDescent="0.2">
      <c r="B229" s="9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2:26" customFormat="1" x14ac:dyDescent="0.2">
      <c r="B230" s="9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2:26" customFormat="1" x14ac:dyDescent="0.2">
      <c r="B231" s="9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2:26" customFormat="1" x14ac:dyDescent="0.2">
      <c r="B232" s="9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2:26" customFormat="1" x14ac:dyDescent="0.2">
      <c r="B233" s="9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2:26" customFormat="1" x14ac:dyDescent="0.2">
      <c r="B234" s="9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2:26" customFormat="1" x14ac:dyDescent="0.2">
      <c r="B235" s="9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2:26" customFormat="1" x14ac:dyDescent="0.2">
      <c r="B236" s="9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2:26" customFormat="1" x14ac:dyDescent="0.2">
      <c r="B237" s="9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2:26" customFormat="1" x14ac:dyDescent="0.2">
      <c r="B238" s="9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2:26" customFormat="1" x14ac:dyDescent="0.2">
      <c r="B239" s="9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2:26" customFormat="1" x14ac:dyDescent="0.2">
      <c r="B240" s="9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2:26" customFormat="1" x14ac:dyDescent="0.2">
      <c r="B241" s="9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2:26" customFormat="1" x14ac:dyDescent="0.2">
      <c r="B242" s="9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2:26" customFormat="1" x14ac:dyDescent="0.2">
      <c r="B243" s="9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2:26" customFormat="1" x14ac:dyDescent="0.2">
      <c r="B244" s="9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2:26" customFormat="1" x14ac:dyDescent="0.2">
      <c r="B245" s="9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2:26" customFormat="1" x14ac:dyDescent="0.2">
      <c r="B246" s="9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2:26" customFormat="1" x14ac:dyDescent="0.2">
      <c r="B247" s="9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2:26" customFormat="1" x14ac:dyDescent="0.2">
      <c r="B248" s="9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2:26" customFormat="1" x14ac:dyDescent="0.2">
      <c r="B249" s="9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2:26" customFormat="1" x14ac:dyDescent="0.2">
      <c r="B250" s="9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2:26" customFormat="1" x14ac:dyDescent="0.2">
      <c r="B251" s="9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2:26" customFormat="1" x14ac:dyDescent="0.2">
      <c r="B252" s="9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2:26" customFormat="1" x14ac:dyDescent="0.2">
      <c r="B253" s="9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2:26" customFormat="1" x14ac:dyDescent="0.2">
      <c r="B254" s="9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2:26" customFormat="1" x14ac:dyDescent="0.2">
      <c r="B255" s="9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2:26" customFormat="1" x14ac:dyDescent="0.2">
      <c r="B256" s="9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2:26" customFormat="1" x14ac:dyDescent="0.2">
      <c r="B257" s="9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2:26" customFormat="1" x14ac:dyDescent="0.2">
      <c r="B258" s="9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2:26" customFormat="1" x14ac:dyDescent="0.2">
      <c r="B259" s="9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2:26" customFormat="1" ht="17" thickBot="1" x14ac:dyDescent="0.25">
      <c r="B260" s="9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row>
    <row r="261" spans="2:26" s="24" customFormat="1" x14ac:dyDescent="0.2">
      <c r="B261" s="101"/>
      <c r="C261" s="101" t="s">
        <v>24</v>
      </c>
      <c r="D261" s="101" t="s">
        <v>50</v>
      </c>
      <c r="E261" s="101"/>
      <c r="F261" s="101" t="s">
        <v>31</v>
      </c>
      <c r="G261" s="101"/>
      <c r="H261" s="101"/>
      <c r="I261" s="101"/>
      <c r="J261" s="101"/>
      <c r="K261" s="101"/>
      <c r="L261" s="101"/>
      <c r="M261" s="101"/>
      <c r="N261" s="101"/>
      <c r="O261" s="101"/>
      <c r="P261" s="101"/>
      <c r="Q261" s="101"/>
      <c r="R261" s="101"/>
      <c r="S261" s="101"/>
      <c r="T261" s="101"/>
      <c r="U261" s="101"/>
    </row>
    <row r="262" spans="2:26" customFormat="1" x14ac:dyDescent="0.2">
      <c r="B262" s="9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row>
    <row r="263" spans="2:26" customFormat="1" x14ac:dyDescent="0.2">
      <c r="B263" s="98"/>
      <c r="C263" s="108" t="s">
        <v>51</v>
      </c>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row>
    <row r="264" spans="2:26" customFormat="1" x14ac:dyDescent="0.2">
      <c r="B264" s="9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row>
    <row r="265" spans="2:26" customFormat="1" x14ac:dyDescent="0.2">
      <c r="B265" s="9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row>
    <row r="266" spans="2:26" customFormat="1" x14ac:dyDescent="0.2">
      <c r="B266" s="9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row>
    <row r="267" spans="2:26" customFormat="1" x14ac:dyDescent="0.2">
      <c r="B267" s="98"/>
      <c r="C267" s="108"/>
      <c r="D267" s="108">
        <v>16</v>
      </c>
      <c r="F267" s="108"/>
      <c r="G267" s="109" t="s">
        <v>52</v>
      </c>
      <c r="H267" s="110" t="s">
        <v>53</v>
      </c>
      <c r="I267" s="108"/>
      <c r="J267" s="108"/>
      <c r="K267" s="108"/>
      <c r="L267" s="108"/>
      <c r="M267" s="108"/>
      <c r="N267" s="108"/>
      <c r="O267" s="108"/>
      <c r="P267" s="108"/>
      <c r="Q267" s="108"/>
      <c r="R267" s="108"/>
      <c r="S267" s="108"/>
      <c r="T267" s="108"/>
      <c r="U267" s="108"/>
      <c r="V267" s="108"/>
      <c r="W267" s="108"/>
      <c r="X267" s="108"/>
      <c r="Y267" s="108"/>
    </row>
    <row r="268" spans="2:26" customFormat="1" x14ac:dyDescent="0.2">
      <c r="B268" s="98"/>
      <c r="C268" s="108"/>
      <c r="D268" s="108"/>
      <c r="F268" s="108">
        <v>50</v>
      </c>
      <c r="G268" s="108" t="s">
        <v>54</v>
      </c>
      <c r="H268" s="110" t="s">
        <v>55</v>
      </c>
      <c r="I268" s="108"/>
      <c r="J268" s="108"/>
      <c r="K268" s="108"/>
      <c r="L268" s="108"/>
      <c r="M268" s="108"/>
      <c r="N268" s="108"/>
      <c r="O268" s="108"/>
      <c r="P268" s="108"/>
      <c r="Q268" s="108"/>
      <c r="R268" s="108"/>
      <c r="S268" s="108"/>
      <c r="T268" s="108"/>
      <c r="U268" s="108"/>
      <c r="V268" s="108"/>
      <c r="W268" s="108"/>
      <c r="X268" s="108"/>
      <c r="Y268" s="108"/>
    </row>
    <row r="269" spans="2:26" customFormat="1" x14ac:dyDescent="0.2">
      <c r="B269" s="98"/>
      <c r="C269" s="108"/>
      <c r="D269" s="108"/>
      <c r="F269" s="108"/>
      <c r="G269" t="s">
        <v>56</v>
      </c>
      <c r="H269" s="110" t="s">
        <v>57</v>
      </c>
      <c r="I269" s="108"/>
      <c r="J269" s="108"/>
      <c r="K269" s="108"/>
      <c r="L269" s="108"/>
      <c r="M269" s="108"/>
      <c r="N269" s="108"/>
      <c r="O269" s="108"/>
      <c r="P269" s="108"/>
      <c r="Q269" s="108"/>
      <c r="R269" s="108"/>
      <c r="S269" s="108"/>
      <c r="T269" s="108"/>
      <c r="U269" s="108"/>
      <c r="V269" s="108"/>
      <c r="W269" s="108"/>
      <c r="X269" s="108"/>
      <c r="Y269" s="108"/>
    </row>
    <row r="270" spans="2:26" customFormat="1" x14ac:dyDescent="0.2">
      <c r="B270" s="98"/>
      <c r="C270" s="108"/>
      <c r="D270" s="108"/>
      <c r="F270" s="108"/>
      <c r="G270" s="108" t="s">
        <v>58</v>
      </c>
      <c r="H270" s="110" t="s">
        <v>55</v>
      </c>
      <c r="I270" s="108"/>
      <c r="J270" s="108"/>
      <c r="K270" s="108"/>
      <c r="L270" s="108"/>
      <c r="M270" s="108"/>
      <c r="N270" s="108"/>
      <c r="O270" s="108"/>
      <c r="P270" s="108"/>
      <c r="Q270" s="108"/>
      <c r="R270" s="108"/>
      <c r="S270" s="108"/>
      <c r="T270" s="108"/>
      <c r="U270" s="108"/>
      <c r="V270" s="108"/>
      <c r="W270" s="108"/>
      <c r="X270" s="108"/>
      <c r="Y270" s="108"/>
    </row>
    <row r="271" spans="2:26" customFormat="1" x14ac:dyDescent="0.2">
      <c r="B271" s="9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row>
    <row r="272" spans="2:26" customFormat="1" x14ac:dyDescent="0.2">
      <c r="B272" s="98"/>
      <c r="C272" s="108"/>
      <c r="D272" s="108"/>
      <c r="E272" s="108"/>
      <c r="F272" s="121">
        <f>H30</f>
        <v>0.55000000000000004</v>
      </c>
      <c r="G272" s="108" t="s">
        <v>137</v>
      </c>
      <c r="H272" s="108"/>
      <c r="I272" s="108"/>
      <c r="J272" s="108"/>
      <c r="K272" s="108"/>
      <c r="L272" s="108"/>
      <c r="M272" s="108"/>
      <c r="N272" s="108"/>
      <c r="O272" s="108"/>
      <c r="P272" s="108"/>
      <c r="Q272" s="108"/>
      <c r="R272" s="108"/>
      <c r="S272" s="108"/>
      <c r="T272" s="108"/>
      <c r="U272" s="108"/>
      <c r="V272" s="108"/>
      <c r="W272" s="108"/>
      <c r="X272" s="108"/>
      <c r="Y272" s="108"/>
    </row>
    <row r="273" spans="2:25" customFormat="1" x14ac:dyDescent="0.2">
      <c r="B273" s="98"/>
      <c r="C273" s="108"/>
      <c r="D273" s="108"/>
      <c r="E273" s="108" t="s">
        <v>138</v>
      </c>
      <c r="F273" s="108">
        <f>F272*F268</f>
        <v>27.500000000000004</v>
      </c>
      <c r="G273" s="108" t="s">
        <v>45</v>
      </c>
      <c r="H273" s="108" t="s">
        <v>55</v>
      </c>
      <c r="I273" s="108"/>
      <c r="J273" s="108"/>
      <c r="K273" s="108"/>
      <c r="L273" s="108"/>
      <c r="M273" s="108"/>
      <c r="N273" s="108"/>
      <c r="O273" s="108"/>
      <c r="P273" s="108"/>
      <c r="Q273" s="108"/>
      <c r="R273" s="108"/>
      <c r="S273" s="108"/>
      <c r="T273" s="108"/>
      <c r="U273" s="108"/>
      <c r="V273" s="108"/>
      <c r="W273" s="108"/>
      <c r="X273" s="108"/>
      <c r="Y273" s="108"/>
    </row>
    <row r="274" spans="2:25" customFormat="1" x14ac:dyDescent="0.2">
      <c r="B274" s="9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row>
    <row r="275" spans="2:25" customFormat="1" x14ac:dyDescent="0.2">
      <c r="B275" s="9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row>
    <row r="276" spans="2:25" customFormat="1" x14ac:dyDescent="0.2">
      <c r="B276" s="9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row>
    <row r="277" spans="2:25" customFormat="1" x14ac:dyDescent="0.2">
      <c r="B277" s="9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row>
    <row r="278" spans="2:25" customFormat="1" x14ac:dyDescent="0.2">
      <c r="B278" s="9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row>
    <row r="279" spans="2:25" customFormat="1" x14ac:dyDescent="0.2">
      <c r="B279" s="9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row>
    <row r="280" spans="2:25" customFormat="1" x14ac:dyDescent="0.2">
      <c r="B280" s="9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row>
    <row r="281" spans="2:25" customFormat="1" x14ac:dyDescent="0.2">
      <c r="B281" s="9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row>
    <row r="282" spans="2:25" customFormat="1" x14ac:dyDescent="0.2">
      <c r="B282" s="9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row>
    <row r="283" spans="2:25" customFormat="1" x14ac:dyDescent="0.2">
      <c r="B283" s="9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row>
    <row r="284" spans="2:25" customFormat="1" x14ac:dyDescent="0.2">
      <c r="B284" s="9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row>
    <row r="285" spans="2:25" customFormat="1" x14ac:dyDescent="0.2">
      <c r="B285" s="9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row>
    <row r="286" spans="2:25" customFormat="1" x14ac:dyDescent="0.2">
      <c r="B286" s="9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row>
    <row r="287" spans="2:25" customFormat="1" x14ac:dyDescent="0.2">
      <c r="B287" s="9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row>
    <row r="288" spans="2:25" customFormat="1" x14ac:dyDescent="0.2">
      <c r="B288" s="98"/>
    </row>
    <row r="289" spans="2:2" customFormat="1" x14ac:dyDescent="0.2">
      <c r="B289" s="98"/>
    </row>
    <row r="290" spans="2:2" customFormat="1" x14ac:dyDescent="0.2">
      <c r="B290" s="98"/>
    </row>
    <row r="291" spans="2:2" customFormat="1" x14ac:dyDescent="0.2">
      <c r="B291" s="98"/>
    </row>
    <row r="292" spans="2:2" customFormat="1" x14ac:dyDescent="0.2">
      <c r="B292" s="98"/>
    </row>
    <row r="293" spans="2:2" customFormat="1" x14ac:dyDescent="0.2">
      <c r="B293" s="98"/>
    </row>
    <row r="294" spans="2:2" customFormat="1" x14ac:dyDescent="0.2">
      <c r="B294" s="98"/>
    </row>
    <row r="295" spans="2:2" customFormat="1" x14ac:dyDescent="0.2">
      <c r="B295" s="98"/>
    </row>
    <row r="296" spans="2:2" customFormat="1" x14ac:dyDescent="0.2">
      <c r="B296" s="98"/>
    </row>
    <row r="297" spans="2:2" customFormat="1" x14ac:dyDescent="0.2">
      <c r="B297" s="98"/>
    </row>
    <row r="298" spans="2:2" customFormat="1" x14ac:dyDescent="0.2">
      <c r="B298" s="98"/>
    </row>
    <row r="299" spans="2:2" customFormat="1" x14ac:dyDescent="0.2">
      <c r="B299" s="98"/>
    </row>
    <row r="300" spans="2:2" customFormat="1" x14ac:dyDescent="0.2">
      <c r="B300" s="98"/>
    </row>
    <row r="301" spans="2:2" customFormat="1" x14ac:dyDescent="0.2">
      <c r="B301" s="98"/>
    </row>
    <row r="302" spans="2:2" customFormat="1" x14ac:dyDescent="0.2">
      <c r="B302" s="98"/>
    </row>
    <row r="303" spans="2:2" customFormat="1" x14ac:dyDescent="0.2">
      <c r="B303" s="98"/>
    </row>
    <row r="304" spans="2:2" customFormat="1" x14ac:dyDescent="0.2">
      <c r="B304" s="98"/>
    </row>
    <row r="305" spans="2:2" customFormat="1" x14ac:dyDescent="0.2">
      <c r="B305" s="98"/>
    </row>
    <row r="306" spans="2:2" customFormat="1" x14ac:dyDescent="0.2">
      <c r="B306" s="98"/>
    </row>
    <row r="307" spans="2:2" customFormat="1" x14ac:dyDescent="0.2">
      <c r="B307" s="98"/>
    </row>
    <row r="308" spans="2:2" customFormat="1" x14ac:dyDescent="0.2">
      <c r="B308" s="98"/>
    </row>
    <row r="309" spans="2:2" customFormat="1" x14ac:dyDescent="0.2">
      <c r="B309" s="98"/>
    </row>
    <row r="310" spans="2:2" customFormat="1" x14ac:dyDescent="0.2">
      <c r="B310" s="98"/>
    </row>
    <row r="311" spans="2:2" customFormat="1" x14ac:dyDescent="0.2">
      <c r="B311" s="98"/>
    </row>
    <row r="312" spans="2:2" customFormat="1" x14ac:dyDescent="0.2">
      <c r="B312" s="98"/>
    </row>
    <row r="313" spans="2:2" customFormat="1" x14ac:dyDescent="0.2">
      <c r="B313" s="98"/>
    </row>
    <row r="314" spans="2:2" customFormat="1" x14ac:dyDescent="0.2">
      <c r="B314" s="98"/>
    </row>
    <row r="315" spans="2:2" customFormat="1" x14ac:dyDescent="0.2">
      <c r="B315" s="98"/>
    </row>
    <row r="316" spans="2:2" customFormat="1" x14ac:dyDescent="0.2">
      <c r="B316" s="98"/>
    </row>
    <row r="317" spans="2:2" customFormat="1" x14ac:dyDescent="0.2">
      <c r="B317" s="98"/>
    </row>
    <row r="318" spans="2:2" customFormat="1" x14ac:dyDescent="0.2">
      <c r="B318" s="98"/>
    </row>
    <row r="319" spans="2:2" customFormat="1" x14ac:dyDescent="0.2">
      <c r="B319" s="98"/>
    </row>
    <row r="320" spans="2:2" customFormat="1" ht="17" thickBot="1" x14ac:dyDescent="0.25">
      <c r="B320" s="98"/>
    </row>
    <row r="321" spans="2:25" s="24" customFormat="1" x14ac:dyDescent="0.2">
      <c r="B321" s="101"/>
      <c r="C321" s="101" t="s">
        <v>24</v>
      </c>
      <c r="D321" s="101" t="s">
        <v>50</v>
      </c>
      <c r="E321" s="101"/>
      <c r="F321" s="101" t="s">
        <v>31</v>
      </c>
      <c r="G321" s="101"/>
      <c r="H321" s="101"/>
      <c r="I321" s="101"/>
      <c r="J321" s="101"/>
      <c r="K321" s="101"/>
      <c r="L321" s="101"/>
      <c r="M321" s="101"/>
      <c r="N321" s="101"/>
      <c r="O321" s="101"/>
      <c r="P321" s="101"/>
      <c r="Q321" s="101"/>
      <c r="R321" s="101"/>
      <c r="S321" s="101"/>
      <c r="T321" s="101"/>
      <c r="U321" s="101"/>
    </row>
    <row r="322" spans="2:25" customFormat="1" x14ac:dyDescent="0.2">
      <c r="B322" s="9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row>
    <row r="323" spans="2:25" customFormat="1" x14ac:dyDescent="0.2">
      <c r="B323" s="98"/>
      <c r="C323" s="114" t="s">
        <v>59</v>
      </c>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row>
    <row r="324" spans="2:25" customFormat="1" x14ac:dyDescent="0.2">
      <c r="B324" s="98"/>
      <c r="C324" s="97"/>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row>
    <row r="325" spans="2:25" customFormat="1" x14ac:dyDescent="0.2">
      <c r="B325" s="98"/>
      <c r="C325" s="108"/>
      <c r="D325">
        <v>111</v>
      </c>
      <c r="E325" s="108"/>
      <c r="F325" s="108"/>
      <c r="G325" s="108"/>
      <c r="H325" s="108"/>
      <c r="I325" s="108"/>
      <c r="J325" s="108"/>
      <c r="K325" s="108"/>
      <c r="L325" s="108"/>
      <c r="M325" s="108"/>
      <c r="N325" s="108"/>
      <c r="O325" s="108"/>
      <c r="P325" s="108"/>
      <c r="Q325" s="108"/>
      <c r="R325" s="108"/>
      <c r="S325" s="108"/>
      <c r="T325" s="108"/>
      <c r="U325" s="108"/>
      <c r="V325" s="108"/>
      <c r="W325" s="108"/>
      <c r="X325" s="108"/>
      <c r="Y325" s="108"/>
    </row>
    <row r="326" spans="2:25" customFormat="1" x14ac:dyDescent="0.2">
      <c r="B326" s="9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row>
    <row r="327" spans="2:25" customFormat="1" x14ac:dyDescent="0.2">
      <c r="B327" s="98"/>
      <c r="C327" s="108"/>
      <c r="D327" s="108"/>
      <c r="F327" s="108"/>
      <c r="G327" s="109"/>
      <c r="H327" s="110"/>
      <c r="I327" s="108"/>
      <c r="J327" s="108"/>
      <c r="K327" s="108"/>
      <c r="L327" s="108"/>
      <c r="M327" s="108"/>
      <c r="N327" s="108"/>
      <c r="O327" s="108"/>
      <c r="P327" s="108"/>
      <c r="Q327" s="108"/>
      <c r="R327" s="108"/>
      <c r="S327" s="108"/>
      <c r="T327" s="108"/>
      <c r="U327" s="108"/>
      <c r="V327" s="108"/>
      <c r="W327" s="108"/>
      <c r="X327" s="108"/>
      <c r="Y327" s="108"/>
    </row>
    <row r="328" spans="2:25" customFormat="1" x14ac:dyDescent="0.2">
      <c r="B328" s="98"/>
      <c r="C328" s="108"/>
      <c r="D328" s="108"/>
      <c r="F328" s="108"/>
      <c r="G328" s="108"/>
      <c r="H328" s="110"/>
      <c r="I328" s="108"/>
      <c r="J328" s="108"/>
      <c r="K328" s="108"/>
      <c r="L328" s="108"/>
      <c r="M328" s="108"/>
      <c r="N328" s="108"/>
      <c r="O328" s="108"/>
      <c r="P328" s="108"/>
      <c r="Q328" s="108"/>
      <c r="R328" s="108"/>
      <c r="S328" s="108"/>
      <c r="T328" s="108"/>
      <c r="U328" s="108"/>
      <c r="V328" s="108"/>
      <c r="W328" s="108"/>
      <c r="X328" s="108"/>
      <c r="Y328" s="108"/>
    </row>
    <row r="329" spans="2:25" customFormat="1" x14ac:dyDescent="0.2">
      <c r="B329" s="98"/>
      <c r="C329" s="108"/>
      <c r="D329" s="108"/>
      <c r="F329" s="108"/>
      <c r="H329" s="110"/>
      <c r="I329" s="108"/>
      <c r="J329" s="108"/>
      <c r="K329" s="108"/>
      <c r="L329" s="108"/>
      <c r="M329" s="108"/>
      <c r="N329" s="108"/>
      <c r="O329" s="108"/>
      <c r="P329" s="108"/>
      <c r="Q329" s="108"/>
      <c r="R329" s="108"/>
      <c r="S329" s="108"/>
      <c r="T329" s="108"/>
      <c r="U329" s="108"/>
      <c r="V329" s="108"/>
      <c r="W329" s="108"/>
      <c r="X329" s="108"/>
      <c r="Y329" s="108"/>
    </row>
    <row r="330" spans="2:25" customFormat="1" x14ac:dyDescent="0.2">
      <c r="B330" s="98"/>
      <c r="C330" s="108"/>
      <c r="D330" s="108"/>
      <c r="F330" s="108"/>
      <c r="G330" s="108"/>
      <c r="H330" s="110"/>
      <c r="I330" s="108"/>
      <c r="J330" s="108"/>
      <c r="K330" s="108"/>
      <c r="L330" s="108"/>
      <c r="M330" s="108"/>
      <c r="N330" s="108"/>
      <c r="O330" s="108"/>
      <c r="P330" s="108"/>
      <c r="Q330" s="108"/>
      <c r="R330" s="108"/>
      <c r="S330" s="108"/>
      <c r="T330" s="108"/>
      <c r="U330" s="108"/>
      <c r="V330" s="108"/>
      <c r="W330" s="108"/>
      <c r="X330" s="108"/>
      <c r="Y330" s="108"/>
    </row>
    <row r="331" spans="2:25" customFormat="1" x14ac:dyDescent="0.2">
      <c r="B331" s="9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row>
    <row r="332" spans="2:25" customFormat="1" x14ac:dyDescent="0.2">
      <c r="B332" s="9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row>
    <row r="333" spans="2:25" customFormat="1" x14ac:dyDescent="0.2">
      <c r="B333" s="9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row>
    <row r="334" spans="2:25" customFormat="1" x14ac:dyDescent="0.2">
      <c r="B334" s="9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row>
    <row r="335" spans="2:25" customFormat="1" x14ac:dyDescent="0.2">
      <c r="B335" s="9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row>
    <row r="336" spans="2:25" customFormat="1" x14ac:dyDescent="0.2">
      <c r="B336" s="9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row>
    <row r="337" spans="2:25" customFormat="1" x14ac:dyDescent="0.2">
      <c r="B337" s="9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row>
    <row r="338" spans="2:25" customFormat="1" x14ac:dyDescent="0.2">
      <c r="B338" s="9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row>
    <row r="339" spans="2:25" customFormat="1" x14ac:dyDescent="0.2">
      <c r="B339" s="9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row>
    <row r="340" spans="2:25" customFormat="1" x14ac:dyDescent="0.2">
      <c r="B340" s="9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row>
    <row r="341" spans="2:25" customFormat="1" x14ac:dyDescent="0.2">
      <c r="B341" s="9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row>
    <row r="342" spans="2:25" customFormat="1" x14ac:dyDescent="0.2">
      <c r="B342" s="9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row>
    <row r="343" spans="2:25" customFormat="1" x14ac:dyDescent="0.2">
      <c r="B343" s="9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row>
    <row r="344" spans="2:25" customFormat="1" x14ac:dyDescent="0.2">
      <c r="B344" s="9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row>
    <row r="345" spans="2:25" customFormat="1" x14ac:dyDescent="0.2">
      <c r="B345" s="9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row>
    <row r="346" spans="2:25" customFormat="1" x14ac:dyDescent="0.2">
      <c r="B346" s="9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row>
    <row r="347" spans="2:25" customFormat="1" x14ac:dyDescent="0.2">
      <c r="B347" s="9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row>
    <row r="348" spans="2:25" customFormat="1" x14ac:dyDescent="0.2">
      <c r="B348" s="98"/>
    </row>
    <row r="349" spans="2:25" customFormat="1" x14ac:dyDescent="0.2">
      <c r="B349" s="98"/>
    </row>
    <row r="350" spans="2:25" customFormat="1" x14ac:dyDescent="0.2">
      <c r="B350" s="98"/>
    </row>
    <row r="351" spans="2:25" customFormat="1" x14ac:dyDescent="0.2">
      <c r="B351" s="98"/>
    </row>
    <row r="352" spans="2:25" customFormat="1" x14ac:dyDescent="0.2">
      <c r="B352" s="98"/>
      <c r="D352">
        <v>111</v>
      </c>
    </row>
    <row r="353" spans="2:2" customFormat="1" x14ac:dyDescent="0.2">
      <c r="B353" s="98"/>
    </row>
    <row r="354" spans="2:2" customFormat="1" x14ac:dyDescent="0.2">
      <c r="B354" s="98"/>
    </row>
    <row r="355" spans="2:2" customFormat="1" x14ac:dyDescent="0.2">
      <c r="B355" s="98"/>
    </row>
    <row r="356" spans="2:2" customFormat="1" x14ac:dyDescent="0.2">
      <c r="B356" s="98"/>
    </row>
    <row r="357" spans="2:2" customFormat="1" x14ac:dyDescent="0.2">
      <c r="B357" s="98"/>
    </row>
    <row r="358" spans="2:2" customFormat="1" x14ac:dyDescent="0.2">
      <c r="B358" s="98"/>
    </row>
    <row r="359" spans="2:2" customFormat="1" x14ac:dyDescent="0.2">
      <c r="B359" s="98"/>
    </row>
    <row r="360" spans="2:2" customFormat="1" x14ac:dyDescent="0.2">
      <c r="B360" s="98"/>
    </row>
    <row r="361" spans="2:2" customFormat="1" x14ac:dyDescent="0.2">
      <c r="B361" s="98"/>
    </row>
    <row r="362" spans="2:2" customFormat="1" x14ac:dyDescent="0.2">
      <c r="B362" s="98"/>
    </row>
    <row r="363" spans="2:2" customFormat="1" x14ac:dyDescent="0.2">
      <c r="B363" s="98"/>
    </row>
    <row r="364" spans="2:2" customFormat="1" x14ac:dyDescent="0.2">
      <c r="B364" s="98"/>
    </row>
    <row r="365" spans="2:2" customFormat="1" x14ac:dyDescent="0.2">
      <c r="B365" s="98"/>
    </row>
    <row r="366" spans="2:2" customFormat="1" x14ac:dyDescent="0.2">
      <c r="B366" s="98"/>
    </row>
    <row r="367" spans="2:2" customFormat="1" x14ac:dyDescent="0.2">
      <c r="B367" s="98"/>
    </row>
    <row r="368" spans="2:2" customFormat="1" x14ac:dyDescent="0.2">
      <c r="B368" s="98"/>
    </row>
    <row r="369" spans="2:4" customFormat="1" x14ac:dyDescent="0.2">
      <c r="B369" s="98"/>
    </row>
    <row r="370" spans="2:4" customFormat="1" x14ac:dyDescent="0.2">
      <c r="B370" s="98"/>
    </row>
    <row r="371" spans="2:4" customFormat="1" x14ac:dyDescent="0.2">
      <c r="B371" s="98"/>
    </row>
    <row r="372" spans="2:4" customFormat="1" x14ac:dyDescent="0.2">
      <c r="B372" s="98"/>
    </row>
    <row r="373" spans="2:4" customFormat="1" x14ac:dyDescent="0.2">
      <c r="B373" s="98"/>
    </row>
    <row r="374" spans="2:4" customFormat="1" x14ac:dyDescent="0.2">
      <c r="B374" s="98"/>
    </row>
    <row r="375" spans="2:4" customFormat="1" x14ac:dyDescent="0.2">
      <c r="B375" s="98"/>
      <c r="D375">
        <v>112</v>
      </c>
    </row>
    <row r="376" spans="2:4" customFormat="1" x14ac:dyDescent="0.2">
      <c r="B376" s="98"/>
    </row>
    <row r="377" spans="2:4" customFormat="1" x14ac:dyDescent="0.2">
      <c r="B377" s="98"/>
    </row>
    <row r="378" spans="2:4" customFormat="1" x14ac:dyDescent="0.2">
      <c r="B378" s="98"/>
    </row>
    <row r="379" spans="2:4" customFormat="1" x14ac:dyDescent="0.2">
      <c r="B379" s="98"/>
    </row>
    <row r="380" spans="2:4" customFormat="1" x14ac:dyDescent="0.2">
      <c r="B380" s="98"/>
    </row>
    <row r="381" spans="2:4" customFormat="1" x14ac:dyDescent="0.2">
      <c r="B381" s="98"/>
    </row>
    <row r="382" spans="2:4" customFormat="1" x14ac:dyDescent="0.2">
      <c r="B382" s="98"/>
    </row>
    <row r="383" spans="2:4" customFormat="1" x14ac:dyDescent="0.2">
      <c r="B383" s="98"/>
    </row>
    <row r="384" spans="2:4" customFormat="1" x14ac:dyDescent="0.2">
      <c r="B384" s="98"/>
    </row>
    <row r="385" spans="2:4" customFormat="1" x14ac:dyDescent="0.2">
      <c r="B385" s="98"/>
    </row>
    <row r="386" spans="2:4" customFormat="1" x14ac:dyDescent="0.2">
      <c r="B386" s="98"/>
    </row>
    <row r="387" spans="2:4" customFormat="1" x14ac:dyDescent="0.2">
      <c r="B387" s="98"/>
    </row>
    <row r="388" spans="2:4" customFormat="1" x14ac:dyDescent="0.2">
      <c r="B388" s="98"/>
    </row>
    <row r="389" spans="2:4" customFormat="1" x14ac:dyDescent="0.2">
      <c r="B389" s="98"/>
    </row>
    <row r="390" spans="2:4" customFormat="1" x14ac:dyDescent="0.2">
      <c r="B390" s="98"/>
    </row>
    <row r="391" spans="2:4" customFormat="1" x14ac:dyDescent="0.2">
      <c r="B391" s="98"/>
    </row>
    <row r="392" spans="2:4" customFormat="1" x14ac:dyDescent="0.2">
      <c r="B392" s="98"/>
    </row>
    <row r="393" spans="2:4" customFormat="1" x14ac:dyDescent="0.2">
      <c r="B393" s="98"/>
    </row>
    <row r="394" spans="2:4" customFormat="1" x14ac:dyDescent="0.2">
      <c r="B394" s="98"/>
    </row>
    <row r="395" spans="2:4" customFormat="1" x14ac:dyDescent="0.2">
      <c r="B395" s="98"/>
    </row>
    <row r="396" spans="2:4" customFormat="1" x14ac:dyDescent="0.2">
      <c r="B396" s="98"/>
    </row>
    <row r="397" spans="2:4" customFormat="1" x14ac:dyDescent="0.2">
      <c r="B397" s="98"/>
    </row>
    <row r="398" spans="2:4" customFormat="1" x14ac:dyDescent="0.2">
      <c r="B398" s="98"/>
    </row>
    <row r="399" spans="2:4" customFormat="1" x14ac:dyDescent="0.2">
      <c r="B399" s="98"/>
      <c r="D399">
        <v>113</v>
      </c>
    </row>
    <row r="400" spans="2:4" customFormat="1" x14ac:dyDescent="0.2">
      <c r="B400" s="98"/>
    </row>
    <row r="401" spans="2:2" customFormat="1" x14ac:dyDescent="0.2">
      <c r="B401" s="98"/>
    </row>
    <row r="402" spans="2:2" customFormat="1" x14ac:dyDescent="0.2">
      <c r="B402" s="98"/>
    </row>
    <row r="403" spans="2:2" customFormat="1" x14ac:dyDescent="0.2">
      <c r="B403" s="98"/>
    </row>
    <row r="404" spans="2:2" customFormat="1" x14ac:dyDescent="0.2">
      <c r="B404" s="98"/>
    </row>
    <row r="405" spans="2:2" customFormat="1" x14ac:dyDescent="0.2">
      <c r="B405" s="98"/>
    </row>
    <row r="406" spans="2:2" customFormat="1" x14ac:dyDescent="0.2">
      <c r="B406" s="98"/>
    </row>
    <row r="407" spans="2:2" customFormat="1" x14ac:dyDescent="0.2">
      <c r="B407" s="98"/>
    </row>
    <row r="408" spans="2:2" customFormat="1" x14ac:dyDescent="0.2">
      <c r="B408" s="98"/>
    </row>
    <row r="409" spans="2:2" customFormat="1" x14ac:dyDescent="0.2">
      <c r="B409" s="98"/>
    </row>
    <row r="410" spans="2:2" customFormat="1" x14ac:dyDescent="0.2">
      <c r="B410" s="98"/>
    </row>
    <row r="411" spans="2:2" customFormat="1" x14ac:dyDescent="0.2">
      <c r="B411" s="98"/>
    </row>
    <row r="412" spans="2:2" customFormat="1" x14ac:dyDescent="0.2">
      <c r="B412" s="98"/>
    </row>
    <row r="413" spans="2:2" customFormat="1" x14ac:dyDescent="0.2">
      <c r="B413" s="98"/>
    </row>
    <row r="414" spans="2:2" customFormat="1" x14ac:dyDescent="0.2">
      <c r="B414" s="98"/>
    </row>
    <row r="415" spans="2:2" customFormat="1" x14ac:dyDescent="0.2">
      <c r="B415" s="98"/>
    </row>
    <row r="416" spans="2:2" customFormat="1" x14ac:dyDescent="0.2">
      <c r="B416" s="98"/>
    </row>
    <row r="417" spans="2:4" customFormat="1" x14ac:dyDescent="0.2">
      <c r="B417" s="98"/>
    </row>
    <row r="418" spans="2:4" customFormat="1" x14ac:dyDescent="0.2">
      <c r="B418" s="98"/>
    </row>
    <row r="419" spans="2:4" customFormat="1" x14ac:dyDescent="0.2">
      <c r="B419" s="98"/>
    </row>
    <row r="420" spans="2:4" customFormat="1" x14ac:dyDescent="0.2">
      <c r="B420" s="98"/>
    </row>
    <row r="421" spans="2:4" customFormat="1" x14ac:dyDescent="0.2">
      <c r="B421" s="98"/>
    </row>
    <row r="422" spans="2:4" customFormat="1" x14ac:dyDescent="0.2">
      <c r="B422" s="98"/>
    </row>
    <row r="423" spans="2:4" customFormat="1" x14ac:dyDescent="0.2">
      <c r="B423" s="98"/>
    </row>
    <row r="424" spans="2:4" customFormat="1" x14ac:dyDescent="0.2">
      <c r="B424" s="98"/>
    </row>
    <row r="425" spans="2:4" customFormat="1" x14ac:dyDescent="0.2">
      <c r="B425" s="98"/>
      <c r="D425">
        <v>114</v>
      </c>
    </row>
    <row r="426" spans="2:4" customFormat="1" x14ac:dyDescent="0.2">
      <c r="B426" s="98"/>
    </row>
    <row r="427" spans="2:4" customFormat="1" x14ac:dyDescent="0.2">
      <c r="B427" s="98"/>
    </row>
    <row r="428" spans="2:4" customFormat="1" x14ac:dyDescent="0.2">
      <c r="B428" s="98"/>
    </row>
    <row r="429" spans="2:4" customFormat="1" x14ac:dyDescent="0.2">
      <c r="B429" s="98"/>
    </row>
    <row r="430" spans="2:4" customFormat="1" x14ac:dyDescent="0.2">
      <c r="B430" s="98"/>
    </row>
    <row r="431" spans="2:4" customFormat="1" x14ac:dyDescent="0.2">
      <c r="B431" s="98"/>
    </row>
    <row r="432" spans="2:4" customFormat="1" x14ac:dyDescent="0.2">
      <c r="B432" s="98"/>
    </row>
    <row r="433" spans="2:7" customFormat="1" x14ac:dyDescent="0.2">
      <c r="B433" s="98"/>
    </row>
    <row r="434" spans="2:7" customFormat="1" x14ac:dyDescent="0.2">
      <c r="B434" s="98"/>
    </row>
    <row r="435" spans="2:7" customFormat="1" x14ac:dyDescent="0.2">
      <c r="B435" s="98"/>
    </row>
    <row r="436" spans="2:7" customFormat="1" x14ac:dyDescent="0.2">
      <c r="B436" s="98"/>
      <c r="G436" t="s">
        <v>61</v>
      </c>
    </row>
    <row r="437" spans="2:7" customFormat="1" x14ac:dyDescent="0.2">
      <c r="B437" s="98"/>
      <c r="G437" t="s">
        <v>62</v>
      </c>
    </row>
    <row r="438" spans="2:7" customFormat="1" x14ac:dyDescent="0.2">
      <c r="B438" s="98"/>
      <c r="G438" t="s">
        <v>63</v>
      </c>
    </row>
    <row r="439" spans="2:7" customFormat="1" x14ac:dyDescent="0.2">
      <c r="B439" s="98"/>
    </row>
    <row r="440" spans="2:7" customFormat="1" x14ac:dyDescent="0.2">
      <c r="B440" s="98"/>
    </row>
    <row r="441" spans="2:7" customFormat="1" x14ac:dyDescent="0.2">
      <c r="B441" s="98"/>
    </row>
    <row r="442" spans="2:7" customFormat="1" x14ac:dyDescent="0.2">
      <c r="B442" s="98"/>
    </row>
    <row r="443" spans="2:7" customFormat="1" x14ac:dyDescent="0.2">
      <c r="B443" s="98"/>
    </row>
    <row r="444" spans="2:7" customFormat="1" x14ac:dyDescent="0.2">
      <c r="B444" s="98"/>
    </row>
    <row r="445" spans="2:7" customFormat="1" x14ac:dyDescent="0.2">
      <c r="B445" s="98"/>
    </row>
    <row r="446" spans="2:7" customFormat="1" x14ac:dyDescent="0.2">
      <c r="B446" s="98"/>
    </row>
    <row r="447" spans="2:7" customFormat="1" x14ac:dyDescent="0.2">
      <c r="B447" s="98"/>
    </row>
    <row r="448" spans="2:7" customFormat="1" x14ac:dyDescent="0.2">
      <c r="B448" s="98"/>
    </row>
    <row r="449" spans="2:35" customFormat="1" x14ac:dyDescent="0.2">
      <c r="B449" s="98"/>
    </row>
    <row r="450" spans="2:35" customFormat="1" x14ac:dyDescent="0.2">
      <c r="B450" s="98"/>
    </row>
    <row r="451" spans="2:35" customFormat="1" x14ac:dyDescent="0.2">
      <c r="B451" s="98"/>
    </row>
    <row r="452" spans="2:35" customFormat="1" x14ac:dyDescent="0.2">
      <c r="B452" s="98"/>
    </row>
    <row r="453" spans="2:35" customFormat="1" x14ac:dyDescent="0.2">
      <c r="B453" s="98"/>
    </row>
    <row r="454" spans="2:35" customFormat="1" x14ac:dyDescent="0.2">
      <c r="B454" s="98"/>
    </row>
    <row r="455" spans="2:35" customFormat="1" ht="17" thickBot="1" x14ac:dyDescent="0.25">
      <c r="B455" s="98"/>
    </row>
    <row r="456" spans="2:35" s="171" customFormat="1" x14ac:dyDescent="0.2">
      <c r="B456" s="169"/>
      <c r="C456" s="170" t="s">
        <v>24</v>
      </c>
      <c r="D456" s="170" t="s">
        <v>50</v>
      </c>
      <c r="E456" s="170"/>
      <c r="F456" s="170" t="s">
        <v>31</v>
      </c>
      <c r="G456" s="170"/>
      <c r="H456" s="170"/>
      <c r="I456" s="170"/>
      <c r="J456" s="170"/>
      <c r="K456" s="170"/>
      <c r="L456" s="170"/>
      <c r="M456" s="170"/>
      <c r="N456" s="170"/>
      <c r="O456" s="170"/>
      <c r="P456" s="170"/>
      <c r="Q456" s="170"/>
      <c r="R456" s="170"/>
      <c r="S456" s="170"/>
      <c r="T456" s="170"/>
      <c r="U456" s="170"/>
      <c r="V456" s="159"/>
      <c r="W456" s="159"/>
      <c r="X456" s="159"/>
      <c r="Y456" s="159"/>
      <c r="Z456" s="159"/>
      <c r="AA456" s="159"/>
      <c r="AB456" s="159"/>
      <c r="AC456" s="159"/>
      <c r="AD456" s="159"/>
      <c r="AE456" s="159"/>
      <c r="AF456" s="159"/>
      <c r="AG456" s="159"/>
      <c r="AH456" s="159"/>
      <c r="AI456" s="159"/>
    </row>
    <row r="457" spans="2:35" s="171" customFormat="1" x14ac:dyDescent="0.2">
      <c r="B457" s="172"/>
      <c r="C457" s="173"/>
      <c r="D457" s="173"/>
      <c r="E457" s="173"/>
      <c r="F457" s="173"/>
      <c r="G457" s="173"/>
      <c r="H457" s="173"/>
      <c r="I457" s="173"/>
      <c r="J457" s="173"/>
      <c r="K457" s="173"/>
      <c r="L457" s="173"/>
      <c r="M457" s="173"/>
      <c r="N457" s="173"/>
      <c r="O457" s="173"/>
      <c r="P457" s="173"/>
      <c r="Q457" s="173"/>
      <c r="R457" s="173"/>
      <c r="S457" s="173"/>
      <c r="T457" s="173"/>
      <c r="U457" s="173"/>
      <c r="V457" s="173"/>
      <c r="W457" s="173"/>
      <c r="X457" s="173"/>
      <c r="Y457" s="173"/>
      <c r="Z457" s="173"/>
      <c r="AA457" s="173"/>
      <c r="AB457" s="173"/>
      <c r="AC457" s="173"/>
      <c r="AD457" s="173"/>
      <c r="AE457" s="173"/>
      <c r="AF457" s="173"/>
      <c r="AG457" s="173"/>
      <c r="AH457" s="173"/>
      <c r="AI457" s="173"/>
    </row>
    <row r="458" spans="2:35" s="171" customFormat="1" x14ac:dyDescent="0.2">
      <c r="B458" s="172"/>
      <c r="C458" s="174" t="s">
        <v>153</v>
      </c>
      <c r="D458" s="175"/>
      <c r="E458" s="175"/>
      <c r="F458" s="175"/>
      <c r="G458" s="175"/>
      <c r="H458" s="175"/>
      <c r="I458" s="175"/>
      <c r="J458" s="108"/>
      <c r="K458" s="108"/>
      <c r="L458" s="108"/>
      <c r="M458" s="108"/>
      <c r="N458" s="108"/>
      <c r="O458" s="108"/>
      <c r="P458" s="108"/>
      <c r="Q458" s="108"/>
      <c r="R458" s="108"/>
      <c r="S458" s="108"/>
      <c r="T458" s="108"/>
      <c r="U458" s="108"/>
      <c r="V458" s="108"/>
      <c r="W458" s="108"/>
      <c r="X458" s="108"/>
      <c r="Y458" s="108"/>
      <c r="Z458" s="176"/>
      <c r="AA458" s="176"/>
      <c r="AB458" s="176"/>
      <c r="AC458" s="176"/>
      <c r="AD458" s="176"/>
      <c r="AE458" s="176"/>
      <c r="AF458" s="176"/>
      <c r="AG458" s="176"/>
      <c r="AH458" s="176"/>
      <c r="AI458" s="176"/>
    </row>
    <row r="459" spans="2:35" s="171" customFormat="1" x14ac:dyDescent="0.2">
      <c r="B459" s="172"/>
      <c r="C459" s="175"/>
      <c r="D459" s="175"/>
      <c r="E459" s="175"/>
      <c r="F459" s="175"/>
      <c r="G459" s="175"/>
      <c r="H459" s="175"/>
      <c r="I459" s="175"/>
      <c r="J459" s="108"/>
      <c r="K459" s="108"/>
      <c r="L459" s="108"/>
      <c r="M459" s="108"/>
      <c r="N459" s="108"/>
      <c r="O459" s="108"/>
      <c r="P459" s="108"/>
      <c r="Q459" s="108"/>
      <c r="R459" s="108"/>
      <c r="S459" s="108"/>
      <c r="T459" s="108"/>
      <c r="U459" s="108"/>
      <c r="V459" s="108"/>
      <c r="W459" s="108"/>
      <c r="X459" s="108"/>
      <c r="Y459" s="108"/>
      <c r="Z459" s="176"/>
      <c r="AA459" s="176"/>
      <c r="AB459" s="176"/>
      <c r="AC459" s="176"/>
      <c r="AD459" s="176"/>
      <c r="AE459" s="176"/>
      <c r="AF459" s="176"/>
      <c r="AG459" s="176"/>
      <c r="AH459" s="176"/>
      <c r="AI459" s="176"/>
    </row>
    <row r="460" spans="2:35" s="171" customFormat="1" x14ac:dyDescent="0.2">
      <c r="B460" s="172"/>
      <c r="C460" s="175"/>
      <c r="D460" s="175"/>
      <c r="E460" s="175"/>
      <c r="F460" s="175"/>
      <c r="G460" s="175"/>
      <c r="H460" s="175"/>
      <c r="I460" s="175"/>
      <c r="J460" s="108"/>
      <c r="K460" s="108"/>
      <c r="L460" s="108"/>
      <c r="M460" s="108"/>
      <c r="N460" s="108"/>
      <c r="O460" s="108"/>
      <c r="P460" s="108"/>
      <c r="Q460" s="108"/>
      <c r="R460" s="108"/>
      <c r="S460" s="108"/>
      <c r="T460" s="108"/>
      <c r="U460" s="108"/>
      <c r="V460" s="108"/>
      <c r="W460" s="108"/>
      <c r="X460" s="108"/>
      <c r="Y460" s="108"/>
      <c r="Z460" s="176"/>
      <c r="AA460" s="176"/>
      <c r="AB460" s="176"/>
      <c r="AC460" s="176"/>
      <c r="AD460" s="176"/>
      <c r="AE460" s="176"/>
      <c r="AF460" s="176"/>
      <c r="AG460" s="176"/>
      <c r="AH460" s="176"/>
      <c r="AI460" s="176"/>
    </row>
    <row r="461" spans="2:35" s="171" customFormat="1" x14ac:dyDescent="0.2">
      <c r="B461" s="172"/>
      <c r="C461" s="177"/>
      <c r="D461" s="177"/>
      <c r="E461" s="177"/>
      <c r="F461" s="177"/>
      <c r="G461" s="177"/>
      <c r="H461" s="177"/>
      <c r="I461" s="177"/>
      <c r="J461" s="143"/>
      <c r="K461" s="108"/>
      <c r="L461" s="108"/>
      <c r="M461" s="108"/>
      <c r="N461" s="108"/>
      <c r="O461" s="108"/>
      <c r="P461" s="108"/>
      <c r="Q461" s="108"/>
      <c r="R461" s="108"/>
      <c r="S461" s="108"/>
      <c r="T461" s="108"/>
      <c r="U461" s="108"/>
      <c r="V461" s="108"/>
      <c r="W461" s="108"/>
      <c r="X461" s="108"/>
      <c r="Y461" s="108"/>
      <c r="Z461" s="176"/>
      <c r="AA461" s="176"/>
      <c r="AB461" s="176"/>
      <c r="AC461" s="176"/>
      <c r="AD461" s="176"/>
      <c r="AE461" s="176"/>
      <c r="AF461" s="176"/>
      <c r="AG461" s="176"/>
      <c r="AH461" s="176"/>
      <c r="AI461" s="176"/>
    </row>
    <row r="462" spans="2:35" s="171" customFormat="1" x14ac:dyDescent="0.2">
      <c r="B462" s="172"/>
      <c r="C462" s="177"/>
      <c r="D462" s="177"/>
      <c r="E462" s="177"/>
      <c r="F462" s="177"/>
      <c r="G462" s="177"/>
      <c r="H462" s="177"/>
      <c r="I462" s="177"/>
      <c r="J462" s="143"/>
      <c r="K462" s="108"/>
      <c r="L462" s="108"/>
      <c r="M462" s="108"/>
      <c r="N462" s="108"/>
      <c r="O462" s="108"/>
      <c r="P462" s="108"/>
      <c r="Q462" s="108"/>
      <c r="R462" s="108"/>
      <c r="S462" s="108"/>
      <c r="T462" s="108"/>
      <c r="U462" s="108"/>
      <c r="V462" s="108"/>
      <c r="W462" s="108"/>
      <c r="X462" s="108"/>
      <c r="Y462" s="108"/>
      <c r="Z462" s="176"/>
      <c r="AA462" s="176"/>
      <c r="AB462" s="176"/>
      <c r="AC462" s="176"/>
      <c r="AD462" s="176"/>
      <c r="AE462" s="176"/>
      <c r="AF462" s="176"/>
      <c r="AG462" s="176"/>
      <c r="AH462" s="176"/>
      <c r="AI462" s="176"/>
    </row>
    <row r="463" spans="2:35" s="171" customFormat="1" x14ac:dyDescent="0.2">
      <c r="B463" s="172"/>
      <c r="C463" s="177"/>
      <c r="D463" s="178"/>
      <c r="E463" s="178"/>
      <c r="F463" s="178"/>
      <c r="G463" s="178"/>
      <c r="H463" s="178"/>
      <c r="I463" s="178"/>
      <c r="J463" s="143"/>
      <c r="K463" s="108"/>
      <c r="L463" s="108"/>
      <c r="M463" s="108"/>
      <c r="N463" s="108"/>
      <c r="O463" s="108"/>
      <c r="P463" s="108"/>
      <c r="Q463" s="108"/>
      <c r="R463" s="108"/>
      <c r="S463" s="108"/>
      <c r="T463" s="108"/>
      <c r="U463" s="108"/>
      <c r="V463" s="108"/>
      <c r="W463" s="108"/>
      <c r="X463" s="108"/>
      <c r="Y463" s="108"/>
      <c r="Z463" s="176"/>
      <c r="AA463" s="176"/>
      <c r="AB463" s="176"/>
      <c r="AC463" s="176"/>
      <c r="AD463" s="176"/>
      <c r="AE463" s="176"/>
      <c r="AF463" s="176"/>
      <c r="AG463" s="176"/>
      <c r="AH463" s="176"/>
      <c r="AI463" s="176"/>
    </row>
    <row r="464" spans="2:35" s="171" customFormat="1" x14ac:dyDescent="0.2">
      <c r="B464" s="172"/>
      <c r="C464" s="177"/>
      <c r="D464" s="178"/>
      <c r="E464" s="178"/>
      <c r="F464" s="178"/>
      <c r="G464" s="178"/>
      <c r="H464" s="178"/>
      <c r="I464" s="177"/>
      <c r="J464" s="143"/>
      <c r="K464" s="108"/>
      <c r="L464" s="108"/>
      <c r="M464" s="108"/>
      <c r="N464" s="108"/>
      <c r="O464" s="108"/>
      <c r="P464" s="108"/>
      <c r="Q464" s="108"/>
      <c r="R464" s="108"/>
      <c r="S464" s="108"/>
      <c r="T464" s="108"/>
      <c r="U464" s="108"/>
      <c r="V464" s="108"/>
      <c r="W464" s="108"/>
      <c r="X464" s="108"/>
      <c r="Y464" s="108"/>
      <c r="Z464" s="176"/>
      <c r="AA464" s="176"/>
      <c r="AB464" s="176"/>
      <c r="AC464" s="176"/>
      <c r="AD464" s="176"/>
      <c r="AE464" s="176"/>
      <c r="AF464" s="176"/>
      <c r="AG464" s="176"/>
      <c r="AH464" s="176"/>
      <c r="AI464" s="176"/>
    </row>
    <row r="465" spans="2:35" s="171" customFormat="1" x14ac:dyDescent="0.2">
      <c r="B465" s="172"/>
      <c r="C465" s="177"/>
      <c r="D465" s="178"/>
      <c r="E465" s="178"/>
      <c r="F465" s="178"/>
      <c r="G465" s="178"/>
      <c r="H465" s="178"/>
      <c r="I465" s="177"/>
      <c r="J465" s="143"/>
      <c r="K465" s="108"/>
      <c r="L465" s="108"/>
      <c r="M465" s="108"/>
      <c r="N465" s="108"/>
      <c r="O465" s="108"/>
      <c r="P465" s="108"/>
      <c r="Q465" s="108"/>
      <c r="R465" s="108"/>
      <c r="S465" s="108"/>
      <c r="T465" s="108"/>
      <c r="U465" s="108"/>
      <c r="V465" s="108"/>
      <c r="W465" s="108"/>
      <c r="X465" s="108"/>
      <c r="Y465" s="108"/>
      <c r="Z465" s="176"/>
      <c r="AA465" s="176"/>
      <c r="AB465" s="176"/>
      <c r="AC465" s="176"/>
      <c r="AD465" s="176"/>
      <c r="AE465" s="176"/>
      <c r="AF465" s="176"/>
      <c r="AG465" s="176"/>
      <c r="AH465" s="176"/>
      <c r="AI465" s="176"/>
    </row>
    <row r="466" spans="2:35" s="171" customFormat="1" x14ac:dyDescent="0.2">
      <c r="B466" s="172"/>
      <c r="C466" s="143"/>
      <c r="D466" s="143"/>
      <c r="E466" s="143"/>
      <c r="F466" s="143"/>
      <c r="G466" s="143"/>
      <c r="H466" s="143"/>
      <c r="I466" s="143"/>
      <c r="J466" s="143"/>
      <c r="K466" s="108"/>
      <c r="L466" s="108"/>
      <c r="M466" s="108"/>
      <c r="N466" s="108"/>
      <c r="O466" s="108"/>
      <c r="P466" s="108"/>
      <c r="Q466" s="108"/>
      <c r="R466" s="108"/>
      <c r="S466" s="108"/>
      <c r="T466" s="108"/>
      <c r="U466" s="108"/>
      <c r="V466" s="108"/>
      <c r="W466" s="108"/>
      <c r="X466" s="108"/>
      <c r="Y466" s="108"/>
      <c r="Z466" s="176"/>
      <c r="AA466" s="176"/>
      <c r="AB466" s="176"/>
      <c r="AC466" s="176"/>
      <c r="AD466" s="176"/>
      <c r="AE466" s="176"/>
      <c r="AF466" s="176"/>
      <c r="AG466" s="176"/>
      <c r="AH466" s="176"/>
      <c r="AI466" s="176"/>
    </row>
    <row r="467" spans="2:35" s="171" customFormat="1" x14ac:dyDescent="0.2">
      <c r="B467" s="172"/>
      <c r="C467" s="143"/>
      <c r="D467" s="143"/>
      <c r="E467" s="143"/>
      <c r="F467" s="143"/>
      <c r="G467" s="143"/>
      <c r="H467" s="143"/>
      <c r="I467" s="143"/>
      <c r="J467" s="143"/>
      <c r="K467" s="108"/>
      <c r="L467" s="108"/>
      <c r="M467" s="108"/>
      <c r="N467" s="108"/>
      <c r="O467" s="108"/>
      <c r="P467" s="108"/>
      <c r="Q467" s="108"/>
      <c r="R467" s="108"/>
      <c r="S467" s="108"/>
      <c r="T467" s="108"/>
      <c r="U467" s="108"/>
      <c r="V467" s="108"/>
      <c r="W467" s="108"/>
      <c r="X467" s="108"/>
      <c r="Y467" s="108"/>
      <c r="Z467" s="176"/>
      <c r="AA467" s="176"/>
      <c r="AB467" s="176"/>
      <c r="AC467" s="176"/>
      <c r="AD467" s="176"/>
      <c r="AE467" s="176"/>
      <c r="AF467" s="176"/>
      <c r="AG467" s="176"/>
      <c r="AH467" s="176"/>
      <c r="AI467" s="176"/>
    </row>
    <row r="468" spans="2:35" s="171" customFormat="1" x14ac:dyDescent="0.2">
      <c r="B468" s="172"/>
      <c r="C468" s="143"/>
      <c r="D468" s="143"/>
      <c r="E468" s="143"/>
      <c r="F468" s="143"/>
      <c r="G468" s="143"/>
      <c r="H468" s="143"/>
      <c r="I468" s="143"/>
      <c r="J468" s="143"/>
      <c r="K468" s="108"/>
      <c r="L468" s="108"/>
      <c r="M468" s="108"/>
      <c r="N468" s="108"/>
      <c r="O468" s="108"/>
      <c r="P468" s="108"/>
      <c r="Q468" s="108"/>
      <c r="R468" s="108"/>
      <c r="S468" s="108"/>
      <c r="T468" s="108"/>
      <c r="U468" s="108"/>
      <c r="V468" s="108"/>
      <c r="W468" s="108"/>
      <c r="X468" s="108"/>
      <c r="Y468" s="108"/>
      <c r="Z468" s="176"/>
      <c r="AA468" s="176"/>
      <c r="AB468" s="176"/>
      <c r="AC468" s="176"/>
      <c r="AD468" s="176"/>
      <c r="AE468" s="176"/>
      <c r="AF468" s="176"/>
      <c r="AG468" s="176"/>
      <c r="AH468" s="176"/>
      <c r="AI468" s="176"/>
    </row>
    <row r="469" spans="2:35" s="171" customFormat="1" x14ac:dyDescent="0.2">
      <c r="B469" s="172"/>
      <c r="C469" s="143"/>
      <c r="D469" s="143"/>
      <c r="E469" s="143"/>
      <c r="F469" s="143"/>
      <c r="G469" s="143"/>
      <c r="H469" s="143"/>
      <c r="I469" s="143"/>
      <c r="J469" s="143"/>
      <c r="K469" s="108"/>
      <c r="L469" s="108"/>
      <c r="M469" s="108"/>
      <c r="N469" s="108"/>
      <c r="O469" s="108"/>
      <c r="P469" s="108"/>
      <c r="Q469" s="108"/>
      <c r="R469" s="108"/>
      <c r="S469" s="108"/>
      <c r="T469" s="108"/>
      <c r="U469" s="108"/>
      <c r="V469" s="108"/>
      <c r="W469" s="108"/>
      <c r="X469" s="108"/>
      <c r="Y469" s="108"/>
      <c r="Z469" s="176"/>
      <c r="AA469" s="176"/>
      <c r="AB469" s="176"/>
      <c r="AC469" s="176"/>
      <c r="AD469" s="176"/>
      <c r="AE469" s="176"/>
      <c r="AF469" s="176"/>
      <c r="AG469" s="176"/>
      <c r="AH469" s="176"/>
      <c r="AI469" s="176"/>
    </row>
    <row r="470" spans="2:35" s="171" customFormat="1" x14ac:dyDescent="0.2">
      <c r="B470" s="172"/>
      <c r="C470" s="143"/>
      <c r="D470" s="143"/>
      <c r="E470" s="143"/>
      <c r="F470" s="143"/>
      <c r="G470" s="143"/>
      <c r="H470" s="143"/>
      <c r="I470" s="143"/>
      <c r="J470" s="143"/>
      <c r="K470" s="108"/>
      <c r="L470" s="108"/>
      <c r="M470" s="108"/>
      <c r="N470" s="108"/>
      <c r="O470" s="108"/>
      <c r="P470" s="108"/>
      <c r="Q470" s="108"/>
      <c r="R470" s="108"/>
      <c r="S470" s="108"/>
      <c r="T470" s="108"/>
      <c r="U470" s="108"/>
      <c r="V470" s="108"/>
      <c r="W470" s="108"/>
      <c r="X470" s="108"/>
      <c r="Y470" s="108"/>
      <c r="Z470" s="176"/>
      <c r="AA470" s="176"/>
      <c r="AB470" s="176"/>
      <c r="AC470" s="176"/>
      <c r="AD470" s="176"/>
      <c r="AE470" s="176"/>
      <c r="AF470" s="176"/>
      <c r="AG470" s="176"/>
      <c r="AH470" s="176"/>
      <c r="AI470" s="176"/>
    </row>
    <row r="471" spans="2:35" s="171" customFormat="1" x14ac:dyDescent="0.2">
      <c r="B471" s="172"/>
      <c r="C471" s="143"/>
      <c r="D471" s="143"/>
      <c r="E471" s="143"/>
      <c r="F471" s="143"/>
      <c r="G471" s="143"/>
      <c r="H471" s="143"/>
      <c r="I471" s="143"/>
      <c r="J471" s="143"/>
      <c r="K471" s="108"/>
      <c r="L471" s="108"/>
      <c r="M471" s="108"/>
      <c r="N471" s="108"/>
      <c r="O471" s="108"/>
      <c r="P471" s="108"/>
      <c r="Q471" s="108"/>
      <c r="R471" s="108"/>
      <c r="S471" s="108"/>
      <c r="T471" s="108"/>
      <c r="U471" s="108"/>
      <c r="V471" s="108"/>
      <c r="W471" s="108"/>
      <c r="X471" s="108"/>
      <c r="Y471" s="108"/>
      <c r="Z471" s="176"/>
      <c r="AA471" s="176"/>
      <c r="AB471" s="176"/>
      <c r="AC471" s="176"/>
      <c r="AD471" s="176"/>
      <c r="AE471" s="176"/>
      <c r="AF471" s="176"/>
      <c r="AG471" s="176"/>
      <c r="AH471" s="176"/>
      <c r="AI471" s="176"/>
    </row>
    <row r="472" spans="2:35" s="171" customFormat="1" x14ac:dyDescent="0.2">
      <c r="B472" s="172"/>
      <c r="C472" s="143"/>
      <c r="D472" s="143"/>
      <c r="E472" s="143"/>
      <c r="F472" s="143"/>
      <c r="G472" s="143"/>
      <c r="H472" s="143"/>
      <c r="I472" s="143"/>
      <c r="J472" s="143"/>
      <c r="K472" s="108"/>
      <c r="L472" s="108"/>
      <c r="M472" s="108"/>
      <c r="N472" s="108"/>
      <c r="O472" s="108"/>
      <c r="P472" s="108"/>
      <c r="Q472" s="108"/>
      <c r="R472" s="108"/>
      <c r="S472" s="108"/>
      <c r="T472" s="108"/>
      <c r="U472" s="108"/>
      <c r="V472" s="108"/>
      <c r="W472" s="108"/>
      <c r="X472" s="108"/>
      <c r="Y472" s="108"/>
      <c r="Z472" s="176"/>
      <c r="AA472" s="176"/>
      <c r="AB472" s="176"/>
      <c r="AC472" s="176"/>
      <c r="AD472" s="176"/>
      <c r="AE472" s="176"/>
      <c r="AF472" s="176"/>
      <c r="AG472" s="176"/>
      <c r="AH472" s="176"/>
      <c r="AI472" s="176"/>
    </row>
    <row r="473" spans="2:35" s="171" customFormat="1" x14ac:dyDescent="0.2">
      <c r="B473" s="172"/>
      <c r="C473" s="143"/>
      <c r="D473" s="143"/>
      <c r="E473" s="143"/>
      <c r="F473" s="143"/>
      <c r="G473" s="143"/>
      <c r="H473" s="143"/>
      <c r="I473" s="143"/>
      <c r="J473" s="143"/>
      <c r="K473" s="108"/>
      <c r="L473" s="108"/>
      <c r="M473" s="108"/>
      <c r="N473" s="108"/>
      <c r="O473" s="108"/>
      <c r="P473" s="108"/>
      <c r="Q473" s="108"/>
      <c r="R473" s="108"/>
      <c r="S473" s="108"/>
      <c r="T473" s="108"/>
      <c r="U473" s="108"/>
      <c r="V473" s="108"/>
      <c r="W473" s="108"/>
      <c r="X473" s="108"/>
      <c r="Y473" s="108"/>
      <c r="Z473" s="176"/>
      <c r="AA473" s="176"/>
      <c r="AB473" s="176"/>
      <c r="AC473" s="176"/>
      <c r="AD473" s="176"/>
      <c r="AE473" s="176"/>
      <c r="AF473" s="176"/>
      <c r="AG473" s="176"/>
      <c r="AH473" s="176"/>
      <c r="AI473" s="176"/>
    </row>
    <row r="474" spans="2:35" s="171" customFormat="1" x14ac:dyDescent="0.2">
      <c r="B474" s="172"/>
      <c r="C474" s="143"/>
      <c r="D474" s="143"/>
      <c r="E474" s="143"/>
      <c r="F474" s="143"/>
      <c r="G474" s="143"/>
      <c r="H474" s="143"/>
      <c r="I474" s="143"/>
      <c r="J474" s="143"/>
      <c r="K474" s="108"/>
      <c r="L474" s="108"/>
      <c r="M474" s="108"/>
      <c r="N474" s="108"/>
      <c r="O474" s="108"/>
      <c r="P474" s="108"/>
      <c r="Q474" s="108"/>
      <c r="R474" s="108"/>
      <c r="S474" s="108"/>
      <c r="T474" s="108"/>
      <c r="U474" s="108"/>
      <c r="V474" s="108"/>
      <c r="W474" s="108"/>
      <c r="X474" s="108"/>
      <c r="Y474" s="108"/>
      <c r="Z474" s="176"/>
      <c r="AA474" s="176"/>
      <c r="AB474" s="176"/>
      <c r="AC474" s="176"/>
      <c r="AD474" s="176"/>
      <c r="AE474" s="176"/>
      <c r="AF474" s="176"/>
      <c r="AG474" s="176"/>
      <c r="AH474" s="176"/>
      <c r="AI474" s="176"/>
    </row>
    <row r="475" spans="2:35" s="171" customFormat="1" x14ac:dyDescent="0.2">
      <c r="B475" s="172"/>
      <c r="C475" s="143"/>
      <c r="D475" s="143"/>
      <c r="E475" s="143"/>
      <c r="F475" s="143"/>
      <c r="G475" s="143"/>
      <c r="H475" s="143"/>
      <c r="I475" s="143"/>
      <c r="J475" s="143"/>
      <c r="K475" s="108"/>
      <c r="L475" s="108"/>
      <c r="M475" s="108"/>
      <c r="N475" s="108"/>
      <c r="O475" s="108"/>
      <c r="P475" s="108"/>
      <c r="Q475" s="108"/>
      <c r="R475" s="108"/>
      <c r="S475" s="108"/>
      <c r="T475" s="108"/>
      <c r="U475" s="108"/>
      <c r="V475" s="108"/>
      <c r="W475" s="108"/>
      <c r="X475" s="108"/>
      <c r="Y475" s="108"/>
      <c r="Z475" s="176"/>
      <c r="AA475" s="176"/>
      <c r="AB475" s="176"/>
      <c r="AC475" s="176"/>
      <c r="AD475" s="176"/>
      <c r="AE475" s="176"/>
      <c r="AF475" s="176"/>
      <c r="AG475" s="176"/>
      <c r="AH475" s="176"/>
      <c r="AI475" s="176"/>
    </row>
    <row r="476" spans="2:35" s="171" customFormat="1" x14ac:dyDescent="0.2">
      <c r="B476" s="172"/>
      <c r="C476" s="143"/>
      <c r="D476" s="143"/>
      <c r="E476" s="143"/>
      <c r="F476" s="143"/>
      <c r="G476" s="143"/>
      <c r="H476" s="143"/>
      <c r="I476" s="143"/>
      <c r="J476" s="143"/>
      <c r="K476" s="108"/>
      <c r="L476" s="108"/>
      <c r="M476" s="108"/>
      <c r="N476" s="108"/>
      <c r="O476" s="108"/>
      <c r="P476" s="108"/>
      <c r="Q476" s="108"/>
      <c r="R476" s="108"/>
      <c r="S476" s="108"/>
      <c r="T476" s="108"/>
      <c r="U476" s="108"/>
      <c r="V476" s="108"/>
      <c r="W476" s="108"/>
      <c r="X476" s="108"/>
      <c r="Y476" s="108"/>
      <c r="Z476" s="176"/>
      <c r="AA476" s="176"/>
      <c r="AB476" s="176"/>
      <c r="AC476" s="176"/>
      <c r="AD476" s="176"/>
      <c r="AE476" s="176"/>
      <c r="AF476" s="176"/>
      <c r="AG476" s="176"/>
      <c r="AH476" s="176"/>
      <c r="AI476" s="176"/>
    </row>
    <row r="477" spans="2:35" s="171" customFormat="1" x14ac:dyDescent="0.2">
      <c r="B477" s="172"/>
      <c r="C477" s="143"/>
      <c r="D477" s="143"/>
      <c r="E477" s="143"/>
      <c r="F477" s="143"/>
      <c r="G477" s="143"/>
      <c r="H477" s="143"/>
      <c r="I477" s="143"/>
      <c r="J477" s="143"/>
      <c r="K477" s="108"/>
      <c r="L477" s="108"/>
      <c r="M477" s="108"/>
      <c r="N477" s="108"/>
      <c r="O477" s="108"/>
      <c r="P477" s="108"/>
      <c r="Q477" s="108"/>
      <c r="R477" s="108"/>
      <c r="S477" s="108"/>
      <c r="T477" s="108"/>
      <c r="U477" s="108"/>
      <c r="V477" s="108"/>
      <c r="W477" s="108"/>
      <c r="X477" s="108"/>
      <c r="Y477" s="108"/>
      <c r="Z477" s="176"/>
      <c r="AA477" s="176"/>
      <c r="AB477" s="176"/>
      <c r="AC477" s="176"/>
      <c r="AD477" s="176"/>
      <c r="AE477" s="176"/>
      <c r="AF477" s="176"/>
      <c r="AG477" s="176"/>
      <c r="AH477" s="176"/>
      <c r="AI477" s="176"/>
    </row>
    <row r="478" spans="2:35" s="171" customFormat="1" x14ac:dyDescent="0.2">
      <c r="B478" s="172"/>
      <c r="C478" s="143"/>
      <c r="D478" s="143"/>
      <c r="E478" s="143"/>
      <c r="F478" s="143"/>
      <c r="G478" s="143"/>
      <c r="H478" s="143"/>
      <c r="I478" s="143"/>
      <c r="J478" s="143"/>
      <c r="K478" s="108"/>
      <c r="L478" s="108"/>
      <c r="M478" s="108"/>
      <c r="N478" s="108"/>
      <c r="O478" s="108"/>
      <c r="P478" s="108"/>
      <c r="Q478" s="108"/>
      <c r="R478" s="108"/>
      <c r="S478" s="108"/>
      <c r="T478" s="108"/>
      <c r="U478" s="108"/>
      <c r="V478" s="108"/>
      <c r="W478" s="108"/>
      <c r="X478" s="108"/>
      <c r="Y478" s="108"/>
      <c r="Z478" s="176"/>
      <c r="AA478" s="176"/>
      <c r="AB478" s="176"/>
      <c r="AC478" s="176"/>
      <c r="AD478" s="176"/>
      <c r="AE478" s="176"/>
      <c r="AF478" s="176"/>
      <c r="AG478" s="176"/>
      <c r="AH478" s="176"/>
      <c r="AI478" s="176"/>
    </row>
    <row r="479" spans="2:35" s="171" customFormat="1" x14ac:dyDescent="0.2">
      <c r="B479" s="172"/>
      <c r="C479" s="143"/>
      <c r="D479" s="143"/>
      <c r="E479" s="143"/>
      <c r="F479" s="143"/>
      <c r="G479" s="143"/>
      <c r="H479" s="143"/>
      <c r="I479" s="143"/>
      <c r="J479" s="143"/>
      <c r="K479" s="108"/>
      <c r="L479" s="108"/>
      <c r="M479" s="108"/>
      <c r="N479" s="108"/>
      <c r="O479" s="108"/>
      <c r="P479" s="108"/>
      <c r="Q479" s="108"/>
      <c r="R479" s="108"/>
      <c r="S479" s="108"/>
      <c r="T479" s="108"/>
      <c r="U479" s="108"/>
      <c r="V479" s="108"/>
      <c r="W479" s="108"/>
      <c r="X479" s="108"/>
      <c r="Y479" s="108"/>
      <c r="Z479" s="176"/>
      <c r="AA479" s="176"/>
      <c r="AB479" s="176"/>
      <c r="AC479" s="176"/>
      <c r="AD479" s="176"/>
      <c r="AE479" s="176"/>
      <c r="AF479" s="176"/>
      <c r="AG479" s="176"/>
      <c r="AH479" s="176"/>
      <c r="AI479" s="176"/>
    </row>
    <row r="480" spans="2:35" s="171" customFormat="1" x14ac:dyDescent="0.2">
      <c r="B480" s="172"/>
      <c r="C480" s="143"/>
      <c r="D480" s="143"/>
      <c r="E480" s="143"/>
      <c r="F480" s="143"/>
      <c r="G480" s="143"/>
      <c r="H480" s="143"/>
      <c r="I480" s="143"/>
      <c r="J480" s="143"/>
      <c r="K480" s="108"/>
      <c r="L480" s="108"/>
      <c r="M480" s="108"/>
      <c r="N480" s="108"/>
      <c r="O480" s="108"/>
      <c r="P480" s="108"/>
      <c r="Q480" s="108"/>
      <c r="R480" s="108"/>
      <c r="S480" s="108"/>
      <c r="T480" s="108"/>
      <c r="U480" s="108"/>
      <c r="V480" s="108"/>
      <c r="W480" s="108"/>
      <c r="X480" s="108"/>
      <c r="Y480" s="108"/>
      <c r="Z480" s="176"/>
      <c r="AA480" s="176"/>
      <c r="AB480" s="176"/>
      <c r="AC480" s="176"/>
      <c r="AD480" s="176"/>
      <c r="AE480" s="176"/>
      <c r="AF480" s="176"/>
      <c r="AG480" s="176"/>
      <c r="AH480" s="176"/>
      <c r="AI480" s="176"/>
    </row>
    <row r="481" spans="2:35" s="171" customFormat="1" x14ac:dyDescent="0.2">
      <c r="B481" s="172"/>
      <c r="C481" s="143"/>
      <c r="D481" s="143"/>
      <c r="E481" s="143"/>
      <c r="F481" s="143"/>
      <c r="G481" s="143"/>
      <c r="H481" s="143"/>
      <c r="I481" s="143"/>
      <c r="J481" s="143"/>
      <c r="K481" s="108"/>
      <c r="L481" s="108"/>
      <c r="M481" s="108"/>
      <c r="N481" s="108"/>
      <c r="O481" s="108"/>
      <c r="P481" s="108"/>
      <c r="Q481" s="108"/>
      <c r="R481" s="108"/>
      <c r="S481" s="108"/>
      <c r="T481" s="108"/>
      <c r="U481" s="108"/>
      <c r="V481" s="108"/>
      <c r="W481" s="108"/>
      <c r="X481" s="108"/>
      <c r="Y481" s="108"/>
      <c r="Z481" s="176"/>
      <c r="AA481" s="176"/>
      <c r="AB481" s="176"/>
      <c r="AC481" s="176"/>
      <c r="AD481" s="176"/>
      <c r="AE481" s="176"/>
      <c r="AF481" s="176"/>
      <c r="AG481" s="176"/>
      <c r="AH481" s="176"/>
      <c r="AI481" s="176"/>
    </row>
    <row r="482" spans="2:35" s="171" customFormat="1" x14ac:dyDescent="0.2">
      <c r="B482" s="172"/>
      <c r="C482" s="143"/>
      <c r="D482" s="143"/>
      <c r="E482" s="143"/>
      <c r="F482" s="143"/>
      <c r="G482" s="143"/>
      <c r="H482" s="143"/>
      <c r="I482" s="143"/>
      <c r="J482" s="143"/>
      <c r="K482" s="108"/>
      <c r="L482" s="108"/>
      <c r="M482" s="108"/>
      <c r="N482" s="108"/>
      <c r="O482" s="108"/>
      <c r="P482" s="108"/>
      <c r="Q482" s="108"/>
      <c r="R482" s="108"/>
      <c r="S482" s="108"/>
      <c r="T482" s="108"/>
      <c r="U482" s="108"/>
      <c r="V482" s="108"/>
      <c r="W482" s="108"/>
      <c r="X482" s="108"/>
      <c r="Y482" s="108"/>
      <c r="Z482" s="176"/>
      <c r="AA482" s="176"/>
      <c r="AB482" s="176"/>
      <c r="AC482" s="176"/>
      <c r="AD482" s="176"/>
      <c r="AE482" s="176"/>
      <c r="AF482" s="176"/>
      <c r="AG482" s="176"/>
      <c r="AH482" s="176"/>
      <c r="AI482" s="176"/>
    </row>
    <row r="483" spans="2:35" s="171" customFormat="1" x14ac:dyDescent="0.2">
      <c r="B483" s="172"/>
      <c r="C483" s="179"/>
      <c r="D483" s="179"/>
      <c r="E483" s="179"/>
      <c r="F483" s="179"/>
      <c r="G483" s="179"/>
      <c r="H483" s="179"/>
      <c r="I483" s="179"/>
      <c r="J483" s="179"/>
      <c r="K483" s="176"/>
      <c r="L483" s="176"/>
      <c r="M483" s="176"/>
      <c r="N483" s="176"/>
      <c r="O483" s="176"/>
      <c r="P483" s="176"/>
      <c r="Q483" s="176"/>
      <c r="R483" s="176"/>
      <c r="S483" s="176"/>
      <c r="T483" s="176"/>
      <c r="U483" s="176"/>
      <c r="V483" s="176"/>
      <c r="W483" s="176"/>
      <c r="X483" s="176"/>
      <c r="Y483" s="176"/>
      <c r="Z483" s="176"/>
      <c r="AA483" s="176"/>
      <c r="AB483" s="176"/>
      <c r="AC483" s="176"/>
      <c r="AD483" s="176"/>
      <c r="AE483" s="176"/>
      <c r="AF483" s="176"/>
      <c r="AG483" s="176"/>
      <c r="AH483" s="176"/>
      <c r="AI483" s="176"/>
    </row>
    <row r="484" spans="2:35" s="171" customFormat="1" x14ac:dyDescent="0.2">
      <c r="B484" s="172"/>
      <c r="C484" s="179"/>
      <c r="D484" s="178"/>
      <c r="E484" s="178"/>
      <c r="F484" s="178"/>
      <c r="G484" s="178"/>
      <c r="H484" s="178"/>
      <c r="I484" s="179"/>
      <c r="J484" s="179"/>
      <c r="K484" s="176"/>
      <c r="L484" s="176"/>
      <c r="M484" s="176"/>
      <c r="N484" s="176"/>
      <c r="O484" s="176"/>
      <c r="P484" s="176"/>
      <c r="Q484" s="176"/>
      <c r="R484" s="176"/>
      <c r="S484" s="176"/>
      <c r="T484" s="176"/>
      <c r="U484" s="176"/>
      <c r="V484" s="176"/>
      <c r="W484" s="176"/>
      <c r="X484" s="176"/>
      <c r="Y484" s="176"/>
      <c r="Z484" s="176"/>
      <c r="AA484" s="176"/>
      <c r="AB484" s="176"/>
      <c r="AC484" s="176"/>
      <c r="AD484" s="176"/>
      <c r="AE484" s="176"/>
      <c r="AF484" s="176"/>
      <c r="AG484" s="176"/>
      <c r="AH484" s="176"/>
      <c r="AI484" s="176"/>
    </row>
    <row r="485" spans="2:35" s="171" customFormat="1" x14ac:dyDescent="0.2">
      <c r="B485" s="172"/>
      <c r="C485" s="179"/>
      <c r="D485" s="178"/>
      <c r="E485" s="178"/>
      <c r="F485" s="178"/>
      <c r="G485" s="178"/>
      <c r="H485" s="178"/>
      <c r="I485" s="179"/>
      <c r="J485" s="179"/>
      <c r="K485" s="176"/>
      <c r="L485" s="176"/>
      <c r="M485" s="176"/>
      <c r="N485" s="176"/>
      <c r="O485" s="176"/>
      <c r="P485" s="176"/>
      <c r="Q485" s="176"/>
      <c r="R485" s="176"/>
      <c r="S485" s="176"/>
      <c r="T485" s="176"/>
      <c r="U485" s="176"/>
      <c r="V485" s="176"/>
      <c r="W485" s="176"/>
      <c r="X485" s="176"/>
      <c r="Y485" s="176"/>
      <c r="Z485" s="176"/>
      <c r="AA485" s="176"/>
      <c r="AB485" s="176"/>
      <c r="AC485" s="176"/>
      <c r="AD485" s="176"/>
      <c r="AE485" s="176"/>
      <c r="AF485" s="176"/>
      <c r="AG485" s="176"/>
      <c r="AH485" s="176"/>
      <c r="AI485" s="176"/>
    </row>
    <row r="486" spans="2:35" s="171" customFormat="1" x14ac:dyDescent="0.2">
      <c r="B486" s="172"/>
      <c r="C486" s="179"/>
      <c r="D486" s="178"/>
      <c r="E486" s="178"/>
      <c r="F486" s="178"/>
      <c r="G486" s="178"/>
      <c r="H486" s="178"/>
      <c r="I486" s="179"/>
      <c r="J486" s="179"/>
      <c r="K486" s="176"/>
      <c r="L486" s="176"/>
      <c r="M486" s="176"/>
      <c r="N486" s="176"/>
      <c r="O486" s="176"/>
      <c r="P486" s="176"/>
      <c r="Q486" s="176"/>
      <c r="R486" s="176"/>
      <c r="S486" s="176"/>
      <c r="T486" s="176"/>
      <c r="U486" s="176"/>
      <c r="V486" s="176"/>
      <c r="W486" s="176"/>
      <c r="X486" s="176"/>
      <c r="Y486" s="176"/>
      <c r="Z486" s="176"/>
      <c r="AA486" s="176"/>
      <c r="AB486" s="176"/>
      <c r="AC486" s="176"/>
      <c r="AD486" s="176"/>
      <c r="AE486" s="176"/>
      <c r="AF486" s="176"/>
      <c r="AG486" s="176"/>
      <c r="AH486" s="176"/>
      <c r="AI486" s="176"/>
    </row>
    <row r="487" spans="2:35" s="171" customFormat="1" x14ac:dyDescent="0.2">
      <c r="B487" s="172"/>
      <c r="C487" s="179"/>
      <c r="D487" s="179"/>
      <c r="E487" s="179"/>
      <c r="F487" s="179"/>
      <c r="G487" s="179"/>
      <c r="H487" s="179"/>
      <c r="I487" s="179"/>
      <c r="J487" s="179"/>
      <c r="K487" s="176"/>
      <c r="L487" s="176"/>
      <c r="M487" s="176"/>
      <c r="N487" s="176"/>
      <c r="O487" s="176"/>
      <c r="P487" s="176"/>
      <c r="Q487" s="176"/>
      <c r="R487" s="176"/>
      <c r="S487" s="176"/>
      <c r="T487" s="176"/>
      <c r="U487" s="176"/>
      <c r="V487" s="176"/>
      <c r="W487" s="176"/>
      <c r="X487" s="176"/>
      <c r="Y487" s="176"/>
      <c r="Z487" s="176"/>
      <c r="AA487" s="176"/>
      <c r="AB487" s="176"/>
      <c r="AC487" s="176"/>
      <c r="AD487" s="176"/>
      <c r="AE487" s="176"/>
      <c r="AF487" s="176"/>
      <c r="AG487" s="176"/>
      <c r="AH487" s="176"/>
      <c r="AI487" s="176"/>
    </row>
    <row r="488" spans="2:35" s="171" customFormat="1" x14ac:dyDescent="0.2">
      <c r="B488" s="172"/>
      <c r="C488" s="176"/>
      <c r="D488" s="175">
        <v>1.24</v>
      </c>
      <c r="E488" s="180"/>
      <c r="F488" s="175"/>
      <c r="G488" s="175">
        <v>54600</v>
      </c>
      <c r="H488" s="175" t="s">
        <v>154</v>
      </c>
      <c r="I488" s="175" t="s">
        <v>155</v>
      </c>
      <c r="J488" s="176"/>
      <c r="K488" s="176"/>
      <c r="L488" s="176"/>
      <c r="M488" s="176"/>
      <c r="N488" s="176"/>
      <c r="O488" s="176"/>
      <c r="P488" s="176"/>
      <c r="Q488" s="176"/>
      <c r="R488" s="176"/>
      <c r="S488" s="176"/>
      <c r="T488" s="176"/>
      <c r="U488" s="176"/>
      <c r="V488" s="176"/>
      <c r="W488" s="176"/>
      <c r="X488" s="176"/>
      <c r="Y488" s="176"/>
      <c r="Z488" s="176"/>
      <c r="AA488" s="176"/>
      <c r="AB488" s="176"/>
      <c r="AC488" s="176"/>
      <c r="AD488" s="176"/>
      <c r="AE488" s="176"/>
      <c r="AF488" s="176"/>
      <c r="AG488" s="176"/>
      <c r="AH488" s="176"/>
      <c r="AI488" s="176"/>
    </row>
    <row r="489" spans="2:35" s="171" customFormat="1" x14ac:dyDescent="0.2">
      <c r="B489" s="172"/>
      <c r="C489" s="176"/>
      <c r="D489" s="175"/>
      <c r="E489" s="180"/>
      <c r="F489" s="175"/>
      <c r="G489" s="175">
        <v>1000000</v>
      </c>
      <c r="H489" s="175" t="s">
        <v>156</v>
      </c>
      <c r="I489" s="176"/>
      <c r="J489" s="176"/>
      <c r="K489" s="176"/>
      <c r="L489" s="176"/>
      <c r="M489" s="176"/>
      <c r="N489" s="176"/>
      <c r="O489" s="176"/>
      <c r="P489" s="176"/>
      <c r="Q489" s="176"/>
      <c r="R489" s="176"/>
      <c r="S489" s="176"/>
      <c r="T489" s="176"/>
      <c r="U489" s="176"/>
      <c r="V489" s="176"/>
      <c r="W489" s="176"/>
      <c r="X489" s="176"/>
      <c r="Y489" s="176"/>
      <c r="Z489" s="176"/>
      <c r="AA489" s="176"/>
      <c r="AB489" s="176"/>
      <c r="AC489" s="176"/>
      <c r="AD489" s="176"/>
      <c r="AE489" s="176"/>
      <c r="AF489" s="176"/>
      <c r="AG489" s="176"/>
      <c r="AH489" s="176"/>
      <c r="AI489" s="176"/>
    </row>
    <row r="490" spans="2:35" s="171" customFormat="1" x14ac:dyDescent="0.2">
      <c r="B490" s="172"/>
      <c r="C490" s="176"/>
      <c r="D490" s="175"/>
      <c r="E490" s="180"/>
      <c r="F490" s="175"/>
      <c r="G490" s="175">
        <v>5.4600000000000003E-2</v>
      </c>
      <c r="H490" s="175" t="s">
        <v>154</v>
      </c>
      <c r="I490" s="176"/>
      <c r="J490" s="176"/>
      <c r="K490" s="176"/>
      <c r="L490" s="176"/>
      <c r="M490" s="176"/>
      <c r="N490" s="176"/>
      <c r="O490" s="176"/>
      <c r="P490" s="176"/>
      <c r="Q490" s="176"/>
      <c r="R490" s="176"/>
      <c r="S490" s="176"/>
      <c r="T490" s="176"/>
      <c r="U490" s="176"/>
      <c r="V490" s="176"/>
      <c r="W490" s="176"/>
      <c r="X490" s="176"/>
      <c r="Y490" s="176"/>
      <c r="Z490" s="176"/>
      <c r="AA490" s="176"/>
      <c r="AB490" s="176"/>
      <c r="AC490" s="176"/>
      <c r="AD490" s="176"/>
      <c r="AE490" s="176"/>
      <c r="AF490" s="176"/>
      <c r="AG490" s="176"/>
      <c r="AH490" s="176"/>
      <c r="AI490" s="176"/>
    </row>
    <row r="491" spans="2:35" s="171" customFormat="1" x14ac:dyDescent="0.2">
      <c r="B491" s="172"/>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c r="AA491" s="176"/>
      <c r="AB491" s="176"/>
      <c r="AC491" s="176"/>
      <c r="AD491" s="176"/>
      <c r="AE491" s="176"/>
      <c r="AF491" s="176"/>
      <c r="AG491" s="176"/>
      <c r="AH491" s="176"/>
      <c r="AI491" s="176"/>
    </row>
    <row r="492" spans="2:35" s="171" customFormat="1" x14ac:dyDescent="0.2">
      <c r="B492" s="172"/>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c r="AA492" s="176"/>
      <c r="AB492" s="176"/>
      <c r="AC492" s="176"/>
      <c r="AD492" s="176"/>
      <c r="AE492" s="176"/>
      <c r="AF492" s="176"/>
      <c r="AG492" s="176"/>
      <c r="AH492" s="176"/>
      <c r="AI492" s="176"/>
    </row>
    <row r="493" spans="2:35" s="171" customFormat="1" x14ac:dyDescent="0.2">
      <c r="B493" s="172"/>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c r="AA493" s="176"/>
      <c r="AB493" s="176"/>
      <c r="AC493" s="176"/>
      <c r="AD493" s="176"/>
      <c r="AE493" s="176"/>
      <c r="AF493" s="176"/>
      <c r="AG493" s="176"/>
      <c r="AH493" s="176"/>
      <c r="AI493" s="176"/>
    </row>
    <row r="494" spans="2:35" s="171" customFormat="1" x14ac:dyDescent="0.2">
      <c r="B494" s="172"/>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c r="AA494" s="176"/>
      <c r="AB494" s="176"/>
      <c r="AC494" s="176"/>
      <c r="AD494" s="176"/>
      <c r="AE494" s="176"/>
      <c r="AF494" s="176"/>
      <c r="AG494" s="176"/>
      <c r="AH494" s="176"/>
      <c r="AI494" s="176"/>
    </row>
    <row r="495" spans="2:35" s="171" customFormat="1" x14ac:dyDescent="0.2">
      <c r="B495" s="172"/>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c r="AA495" s="176"/>
      <c r="AB495" s="176"/>
      <c r="AC495" s="176"/>
      <c r="AD495" s="176"/>
      <c r="AE495" s="176"/>
      <c r="AF495" s="176"/>
      <c r="AG495" s="176"/>
      <c r="AH495" s="176"/>
      <c r="AI495" s="176"/>
    </row>
    <row r="496" spans="2:35" s="171" customFormat="1" x14ac:dyDescent="0.2">
      <c r="B496" s="172"/>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c r="AA496" s="176"/>
      <c r="AB496" s="176"/>
      <c r="AC496" s="176"/>
      <c r="AD496" s="176"/>
      <c r="AE496" s="176"/>
      <c r="AF496" s="176"/>
      <c r="AG496" s="176"/>
      <c r="AH496" s="176"/>
      <c r="AI496" s="176"/>
    </row>
    <row r="497" spans="2:35" s="171" customFormat="1" x14ac:dyDescent="0.2">
      <c r="B497" s="172"/>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c r="AA497" s="176"/>
      <c r="AB497" s="176"/>
      <c r="AC497" s="176"/>
      <c r="AD497" s="176"/>
      <c r="AE497" s="176"/>
      <c r="AF497" s="176"/>
      <c r="AG497" s="176"/>
      <c r="AH497" s="176"/>
      <c r="AI497" s="176"/>
    </row>
    <row r="498" spans="2:35" s="171" customFormat="1" x14ac:dyDescent="0.2">
      <c r="B498" s="172"/>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c r="AA498" s="176"/>
      <c r="AB498" s="176"/>
      <c r="AC498" s="176"/>
      <c r="AD498" s="176"/>
      <c r="AE498" s="176"/>
      <c r="AF498" s="176"/>
      <c r="AG498" s="176"/>
      <c r="AH498" s="176"/>
      <c r="AI498" s="176"/>
    </row>
    <row r="499" spans="2:35" s="171" customFormat="1" x14ac:dyDescent="0.2">
      <c r="B499" s="172"/>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c r="AA499" s="176"/>
      <c r="AB499" s="176"/>
      <c r="AC499" s="176"/>
      <c r="AD499" s="176"/>
      <c r="AE499" s="176"/>
      <c r="AF499" s="176"/>
      <c r="AG499" s="176"/>
      <c r="AH499" s="176"/>
      <c r="AI499" s="176"/>
    </row>
    <row r="500" spans="2:35" s="171" customFormat="1" x14ac:dyDescent="0.2">
      <c r="B500" s="172"/>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c r="AA500" s="176"/>
      <c r="AB500" s="176"/>
      <c r="AC500" s="176"/>
      <c r="AD500" s="176"/>
      <c r="AE500" s="176"/>
      <c r="AF500" s="176"/>
      <c r="AG500" s="176"/>
      <c r="AH500" s="176"/>
      <c r="AI500" s="176"/>
    </row>
    <row r="501" spans="2:35" s="171" customFormat="1" x14ac:dyDescent="0.2">
      <c r="B501" s="172"/>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c r="AA501" s="176"/>
      <c r="AB501" s="176"/>
      <c r="AC501" s="176"/>
      <c r="AD501" s="176"/>
      <c r="AE501" s="176"/>
      <c r="AF501" s="176"/>
      <c r="AG501" s="176"/>
      <c r="AH501" s="176"/>
      <c r="AI501" s="17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2017-12-04T08:36:56Z</dcterms:modified>
</cp:coreProperties>
</file>