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0" yWindow="460" windowWidth="25600" windowHeight="269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7" i="13" l="1"/>
  <c r="G389" i="16"/>
  <c r="G7" i="13"/>
  <c r="E11" i="12"/>
  <c r="G418" i="16"/>
  <c r="G419" i="16"/>
  <c r="T10" i="13"/>
  <c r="G10" i="13"/>
  <c r="E14" i="12"/>
  <c r="G9" i="13"/>
  <c r="E13" i="12"/>
  <c r="I8" i="13"/>
  <c r="M8" i="13"/>
  <c r="Q8" i="13"/>
  <c r="G8" i="13"/>
  <c r="H295" i="16"/>
  <c r="H281" i="16"/>
  <c r="H282" i="16"/>
  <c r="H283" i="16"/>
  <c r="N263" i="16"/>
  <c r="J263" i="16"/>
  <c r="K8" i="13"/>
  <c r="H166" i="16"/>
  <c r="H128" i="16"/>
  <c r="H129" i="16"/>
  <c r="H131" i="16"/>
  <c r="H132" i="16"/>
  <c r="G203" i="16"/>
  <c r="H203" i="16"/>
  <c r="I203" i="16"/>
  <c r="G202" i="16"/>
  <c r="J201" i="16"/>
  <c r="G201" i="16"/>
  <c r="F193" i="16"/>
  <c r="H160" i="16"/>
  <c r="H163" i="16"/>
  <c r="I160" i="16"/>
  <c r="I163" i="16"/>
  <c r="K163" i="16"/>
  <c r="H161" i="16"/>
  <c r="H164" i="16"/>
  <c r="I161" i="16"/>
  <c r="I164" i="16"/>
  <c r="K164" i="16"/>
  <c r="K165" i="16"/>
  <c r="J264" i="16"/>
  <c r="G241" i="16"/>
  <c r="N264" i="16"/>
  <c r="G242" i="16"/>
  <c r="J356" i="16"/>
  <c r="J353" i="16"/>
  <c r="J354" i="16"/>
  <c r="J355" i="16"/>
  <c r="E12" i="12"/>
  <c r="E10" i="12"/>
</calcChain>
</file>

<file path=xl/sharedStrings.xml><?xml version="1.0" encoding="utf-8"?>
<sst xmlns="http://schemas.openxmlformats.org/spreadsheetml/2006/main" count="322" uniqueCount="177">
  <si>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</si>
  <si>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</si>
  <si>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</si>
  <si>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</si>
  <si>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</si>
  <si>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</si>
  <si>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</si>
  <si>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</si>
  <si>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</si>
  <si>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</si>
  <si>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</si>
  <si>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</si>
  <si>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</si>
  <si>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</si>
  <si>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</si>
  <si>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</si>
  <si>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</si>
  <si>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</si>
  <si>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</si>
  <si>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</si>
  <si>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</si>
  <si>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</si>
  <si>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</si>
  <si>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</si>
  <si>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</si>
  <si>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</si>
  <si>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</si>
  <si>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</si>
  <si>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</si>
  <si>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</si>
  <si>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</si>
  <si>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</si>
  <si>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</si>
  <si>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</si>
  <si>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</si>
  <si>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</si>
  <si>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</si>
  <si>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</si>
  <si>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</si>
  <si>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</si>
  <si>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</si>
  <si>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</si>
  <si>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</si>
  <si>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</si>
  <si>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</si>
  <si>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</si>
  <si>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</si>
  <si>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</si>
  <si>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</si>
  <si>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</si>
  <si>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</si>
  <si>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</si>
  <si>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</si>
  <si>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</si>
  <si>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</si>
  <si>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</si>
  <si>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</si>
  <si>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</si>
  <si>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</si>
  <si>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</si>
  <si>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</si>
  <si>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</si>
  <si>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</si>
  <si>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</si>
  <si>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</si>
  <si>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</si>
  <si>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</si>
  <si>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</si>
  <si>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</si>
  <si>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</si>
  <si>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</si>
  <si>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</si>
  <si>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</si>
  <si>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</si>
  <si>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</si>
  <si>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</si>
  <si>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</si>
  <si>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</si>
  <si>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</si>
  <si>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</si>
  <si>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</si>
  <si>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</si>
  <si>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</si>
  <si>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</si>
  <si>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</si>
  <si>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</si>
  <si>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</si>
  <si>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</si>
  <si>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</si>
  <si>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</si>
  <si>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</si>
  <si>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</si>
  <si>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</si>
  <si>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</si>
  <si>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</si>
  <si>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</si>
  <si>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</si>
  <si>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</si>
  <si>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</si>
  <si>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</si>
  <si>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</si>
  <si>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</si>
  <si>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</si>
  <si>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</si>
  <si>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</si>
  <si>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</si>
  <si>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</si>
  <si>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</si>
  <si>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</si>
  <si>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</si>
  <si>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</si>
  <si>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</si>
  <si>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</si>
  <si>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</si>
  <si>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</si>
  <si>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</si>
  <si>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</si>
  <si>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</si>
  <si>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</si>
  <si>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</si>
  <si>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</si>
  <si>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</si>
  <si>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</si>
  <si>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</si>
  <si>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</si>
  <si>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</si>
  <si>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</si>
  <si>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</si>
  <si>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</si>
  <si>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</si>
  <si>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</si>
  <si>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</si>
  <si>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</si>
  <si>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</si>
  <si>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</si>
  <si>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</si>
  <si>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</si>
  <si>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</si>
  <si>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http://refman.et-model.com/publications/1665</t>
  </si>
  <si>
    <t>http://refman.et-model.com/publications/1700</t>
  </si>
  <si>
    <t>http://refman.et-model.com/publications/1697</t>
  </si>
  <si>
    <t>http://refman.et-model.com/publications/1698</t>
  </si>
  <si>
    <t>Average</t>
  </si>
  <si>
    <t>mj_per_kg</t>
  </si>
  <si>
    <t>Document</t>
  </si>
  <si>
    <t>Carrier (global properties)</t>
  </si>
  <si>
    <t>a tonne of woodpellets has 17,6 GJ</t>
  </si>
  <si>
    <t>17,6 GJ per tonne with tonne costing 135</t>
  </si>
  <si>
    <t>17,6 GJ per tonne with tonne costing 220</t>
  </si>
  <si>
    <t>Sikkema</t>
  </si>
  <si>
    <t>Quintel</t>
  </si>
  <si>
    <t>Assumption by Quintel</t>
  </si>
  <si>
    <t>Quintel definition</t>
  </si>
  <si>
    <t>woody_biomass</t>
  </si>
  <si>
    <t>woody_biomass refers to woody biomass residues.</t>
  </si>
  <si>
    <t>There is no bio-footpint associated with it therefore.</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</si>
  <si>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</si>
  <si>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</si>
  <si>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CO2 emission from biomass is defined as 0</t>
  </si>
  <si>
    <t>Actual CO2 emission from biomass</t>
  </si>
  <si>
    <t>http://refman.et-model.com/publications/1710</t>
  </si>
  <si>
    <t xml:space="preserve"> IPCC_2006_Guidelines for National Greenhouse Gas Inventories - Vol 2 Energy - Ch 1 Introduction.pdf</t>
  </si>
  <si>
    <t>kg CO2/TJ</t>
  </si>
  <si>
    <t>TJ/MJ</t>
  </si>
  <si>
    <t>potential_co2_conversion_per_mj</t>
  </si>
  <si>
    <t>IPCC</t>
  </si>
  <si>
    <t>2006</t>
  </si>
  <si>
    <t>wood</t>
  </si>
  <si>
    <r>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t>
    </r>
    <r>
      <rPr>
        <i/>
        <sz val="12"/>
        <color rgb="FF000000"/>
        <rFont val="Calibri"/>
        <family val="2"/>
      </rPr>
      <t>rake import:carrier CARRIER="carrier name"</t>
    </r>
    <r>
      <rPr>
        <sz val="12"/>
        <color rgb="FF000000"/>
        <rFont val="Calibri"/>
        <family val="2"/>
      </rPr>
      <t xml:space="preserve">
</t>
    </r>
  </si>
  <si>
    <t>ECN</t>
  </si>
  <si>
    <t>https://www.rvo.nl/file/eindadvies-basisbedragen-sde-2017</t>
  </si>
  <si>
    <t>ECN Basisbedragen SDE+ 2017</t>
  </si>
  <si>
    <t>Price B-hout</t>
  </si>
  <si>
    <t>euro/tonne</t>
  </si>
  <si>
    <t>Energy</t>
  </si>
  <si>
    <t>GJ/tonne</t>
  </si>
  <si>
    <t>eur/mj</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</si>
</sst>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0"/>
    <numFmt numFmtId="166" formatCode="0.000"/>
    <numFmt numFmtId="167" formatCode="#,##0.0"/>
    <numFmt numFmtId="168" formatCode="#,##0.000"/>
    <numFmt numFmtId="169" formatCode="#,##0.00000000000000000"/>
    <numFmt numFmtId="170" formatCode="0.00000000000000"/>
    <numFmt numFmtId="172" formatCode="#,##0.0000000000"/>
    <numFmt numFmtId="173" formatCode="0.0000000000000000"/>
  </numFmts>
  <fonts count="5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u/>
      <sz val="12"/>
      <color theme="10"/>
      <name val="Calibri"/>
      <family val="2"/>
      <scheme val="minor"/>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
      <i/>
      <sz val="12"/>
      <color rgb="FF000000"/>
      <name val="Calibri"/>
      <family val="2"/>
    </font>
    <font>
      <b/>
      <strike/>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ck">
        <color auto="1"/>
      </left>
      <right style="thick">
        <color auto="1"/>
      </right>
      <top style="thick">
        <color auto="1"/>
      </top>
      <bottom style="thick">
        <color auto="1"/>
      </bottom>
      <diagonal/>
    </border>
  </borders>
  <cellStyleXfs count="411">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31">
    <xf numFmtId="0" fontId="0" fillId="0" borderId="0" xfId="0"/>
    <xf numFmtId="0" fontId="22" fillId="2" borderId="19" xfId="0" applyNumberFormat="1" applyFont="1" applyFill="1" applyBorder="1" applyAlignment="1" applyProtection="1">
      <alignment vertical="center"/>
    </xf>
    <xf numFmtId="0" fontId="22" fillId="2" borderId="5" xfId="0" applyNumberFormat="1" applyFont="1" applyFill="1" applyBorder="1" applyAlignment="1" applyProtection="1">
      <alignment vertical="center"/>
    </xf>
    <xf numFmtId="0" fontId="17" fillId="0" borderId="5" xfId="0" applyFont="1" applyFill="1" applyBorder="1"/>
    <xf numFmtId="166" fontId="13" fillId="2" borderId="0" xfId="0" applyNumberFormat="1" applyFont="1" applyFill="1" applyBorder="1" applyAlignment="1" applyProtection="1">
      <alignment vertical="center"/>
    </xf>
    <xf numFmtId="0" fontId="13" fillId="2" borderId="6" xfId="0" applyFont="1" applyFill="1" applyBorder="1"/>
    <xf numFmtId="0" fontId="13" fillId="2" borderId="0" xfId="0" applyFont="1" applyFill="1"/>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9"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applyBorder="1"/>
    <xf numFmtId="0" fontId="18" fillId="0" borderId="0"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2" borderId="10" xfId="0" applyFont="1" applyFill="1" applyBorder="1"/>
    <xf numFmtId="0" fontId="18" fillId="2" borderId="12" xfId="0" applyFont="1" applyFill="1" applyBorder="1"/>
    <xf numFmtId="0" fontId="27" fillId="2" borderId="0" xfId="0" applyFont="1" applyFill="1"/>
    <xf numFmtId="0" fontId="27" fillId="2" borderId="5" xfId="0" applyFont="1" applyFill="1" applyBorder="1"/>
    <xf numFmtId="2" fontId="18" fillId="2" borderId="18" xfId="0" applyNumberFormat="1" applyFont="1" applyFill="1" applyBorder="1"/>
    <xf numFmtId="164" fontId="18"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183" applyFont="1" applyFill="1" applyBorder="1" applyAlignment="1" applyProtection="1">
      <alignment vertical="top"/>
    </xf>
    <xf numFmtId="49" fontId="28" fillId="2" borderId="0" xfId="0" applyNumberFormat="1" applyFont="1" applyFill="1" applyBorder="1" applyAlignment="1">
      <alignment vertical="top"/>
    </xf>
    <xf numFmtId="2" fontId="22" fillId="2" borderId="9" xfId="0" applyNumberFormat="1" applyFont="1" applyFill="1" applyBorder="1" applyAlignment="1" applyProtection="1">
      <alignment vertical="center"/>
    </xf>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166" fontId="17" fillId="2" borderId="0" xfId="0" applyNumberFormat="1" applyFont="1" applyFill="1" applyBorder="1" applyAlignment="1" applyProtection="1">
      <alignment vertical="center"/>
    </xf>
    <xf numFmtId="0" fontId="22" fillId="2" borderId="17" xfId="0" applyFont="1" applyFill="1" applyBorder="1"/>
    <xf numFmtId="0" fontId="16" fillId="2" borderId="2" xfId="0" applyFont="1" applyFill="1" applyBorder="1"/>
    <xf numFmtId="0" fontId="22" fillId="2" borderId="7" xfId="0" applyFont="1" applyFill="1" applyBorder="1"/>
    <xf numFmtId="0" fontId="16" fillId="2" borderId="0" xfId="0" applyFont="1" applyFill="1" applyBorder="1"/>
    <xf numFmtId="0" fontId="31" fillId="2" borderId="0" xfId="0" applyFont="1" applyFill="1" applyBorder="1"/>
    <xf numFmtId="0" fontId="16" fillId="2" borderId="18"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8" borderId="0" xfId="0" applyFont="1" applyFill="1" applyBorder="1"/>
    <xf numFmtId="0" fontId="16" fillId="2" borderId="7"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16" fillId="12" borderId="0" xfId="0" applyFont="1" applyFill="1" applyBorder="1"/>
    <xf numFmtId="0" fontId="22" fillId="2" borderId="16" xfId="0" applyFont="1" applyFill="1" applyBorder="1"/>
    <xf numFmtId="0" fontId="24" fillId="2" borderId="9" xfId="0" applyFont="1" applyFill="1" applyBorder="1"/>
    <xf numFmtId="0" fontId="27" fillId="2" borderId="19" xfId="0" applyFont="1" applyFill="1" applyBorder="1"/>
    <xf numFmtId="1"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0" fontId="15" fillId="0" borderId="0" xfId="0" applyFont="1" applyFill="1" applyBorder="1"/>
    <xf numFmtId="165" fontId="18" fillId="2" borderId="18" xfId="0" applyNumberFormat="1" applyFont="1" applyFill="1" applyBorder="1"/>
    <xf numFmtId="0" fontId="14" fillId="2" borderId="0" xfId="0" applyFont="1" applyFill="1"/>
    <xf numFmtId="0" fontId="14" fillId="2" borderId="6" xfId="0" applyFont="1" applyFill="1" applyBorder="1"/>
    <xf numFmtId="0" fontId="22" fillId="2" borderId="21" xfId="0" applyFont="1" applyFill="1" applyBorder="1"/>
    <xf numFmtId="0" fontId="22" fillId="2" borderId="22" xfId="0" applyFont="1" applyFill="1" applyBorder="1"/>
    <xf numFmtId="0" fontId="12" fillId="0" borderId="0" xfId="0" applyFont="1" applyFill="1" applyBorder="1"/>
    <xf numFmtId="0" fontId="12" fillId="2" borderId="18" xfId="0" applyFont="1" applyFill="1" applyBorder="1"/>
    <xf numFmtId="1" fontId="18" fillId="2" borderId="18" xfId="0" applyNumberFormat="1" applyFont="1" applyFill="1" applyBorder="1"/>
    <xf numFmtId="0" fontId="15" fillId="0" borderId="0" xfId="0" applyFont="1" applyFill="1" applyBorder="1" applyAlignment="1">
      <alignment horizontal="left" indent="2"/>
    </xf>
    <xf numFmtId="0" fontId="12" fillId="0" borderId="0" xfId="0" applyFont="1" applyFill="1" applyBorder="1" applyAlignment="1">
      <alignment horizontal="left" indent="2"/>
    </xf>
    <xf numFmtId="0" fontId="18" fillId="0" borderId="0" xfId="0" applyFont="1" applyFill="1" applyBorder="1" applyAlignment="1">
      <alignment horizontal="left" indent="2"/>
    </xf>
    <xf numFmtId="0" fontId="33" fillId="0" borderId="0" xfId="0" applyFont="1"/>
    <xf numFmtId="0" fontId="0" fillId="0" borderId="0" xfId="0" applyFont="1"/>
    <xf numFmtId="0" fontId="33" fillId="0" borderId="0" xfId="0" applyFont="1" applyAlignment="1">
      <alignment horizontal="left"/>
    </xf>
    <xf numFmtId="0" fontId="35" fillId="0" borderId="0" xfId="183" applyFont="1" applyAlignment="1" applyProtection="1"/>
    <xf numFmtId="0" fontId="12" fillId="0" borderId="5" xfId="0" applyFont="1" applyFill="1" applyBorder="1"/>
    <xf numFmtId="0" fontId="12" fillId="2" borderId="0" xfId="0" applyFont="1" applyFill="1" applyBorder="1" applyAlignment="1">
      <alignment horizontal="left" indent="2"/>
    </xf>
    <xf numFmtId="0" fontId="12" fillId="2" borderId="0" xfId="0" applyFont="1" applyFill="1" applyBorder="1" applyAlignment="1"/>
    <xf numFmtId="0" fontId="28" fillId="2" borderId="0" xfId="0" applyFont="1" applyFill="1" applyAlignment="1"/>
    <xf numFmtId="0" fontId="11" fillId="2" borderId="0" xfId="0" applyFont="1" applyFill="1" applyBorder="1" applyAlignment="1"/>
    <xf numFmtId="0" fontId="28" fillId="2" borderId="0" xfId="0" applyFont="1" applyFill="1" applyAlignment="1">
      <alignment horizontal="left" vertical="center"/>
    </xf>
    <xf numFmtId="164" fontId="28" fillId="2" borderId="0" xfId="0" applyNumberFormat="1" applyFont="1" applyFill="1" applyAlignment="1">
      <alignment vertical="center"/>
    </xf>
    <xf numFmtId="0" fontId="37" fillId="0" borderId="30" xfId="0" applyFont="1" applyFill="1" applyBorder="1" applyAlignment="1">
      <alignment horizontal="left" indent="1"/>
    </xf>
    <xf numFmtId="170" fontId="18" fillId="2" borderId="18" xfId="0" applyNumberFormat="1" applyFont="1" applyFill="1" applyBorder="1"/>
    <xf numFmtId="0" fontId="14" fillId="0" borderId="0" xfId="0" applyFont="1" applyFill="1"/>
    <xf numFmtId="0" fontId="10" fillId="0" borderId="0" xfId="0" applyFont="1" applyFill="1"/>
    <xf numFmtId="0" fontId="36" fillId="0" borderId="0" xfId="0" applyFont="1" applyFill="1"/>
    <xf numFmtId="0" fontId="0" fillId="0" borderId="0" xfId="0" applyFill="1"/>
    <xf numFmtId="0" fontId="36" fillId="0" borderId="20" xfId="0" applyFont="1" applyFill="1" applyBorder="1"/>
    <xf numFmtId="3" fontId="36" fillId="0" borderId="23" xfId="0" applyNumberFormat="1" applyFont="1" applyFill="1" applyBorder="1"/>
    <xf numFmtId="3" fontId="36" fillId="0" borderId="24" xfId="0" applyNumberFormat="1" applyFont="1" applyFill="1" applyBorder="1"/>
    <xf numFmtId="3" fontId="36" fillId="0" borderId="25" xfId="0" applyNumberFormat="1" applyFont="1" applyFill="1" applyBorder="1"/>
    <xf numFmtId="0" fontId="37" fillId="0" borderId="26" xfId="0" applyFont="1" applyFill="1" applyBorder="1" applyAlignment="1">
      <alignment horizontal="left" indent="1"/>
    </xf>
    <xf numFmtId="4" fontId="36" fillId="0" borderId="27" xfId="0" applyNumberFormat="1" applyFont="1" applyFill="1" applyBorder="1"/>
    <xf numFmtId="167" fontId="36" fillId="0" borderId="28" xfId="0" applyNumberFormat="1" applyFont="1" applyFill="1" applyBorder="1"/>
    <xf numFmtId="4" fontId="36" fillId="0" borderId="29" xfId="0" applyNumberFormat="1" applyFont="1" applyFill="1" applyBorder="1"/>
    <xf numFmtId="0" fontId="37" fillId="0" borderId="6" xfId="0" applyFont="1" applyFill="1" applyBorder="1" applyAlignment="1">
      <alignment horizontal="left" indent="1"/>
    </xf>
    <xf numFmtId="169" fontId="14" fillId="0" borderId="0" xfId="0" applyNumberFormat="1" applyFont="1" applyFill="1"/>
    <xf numFmtId="167" fontId="14" fillId="0" borderId="0" xfId="0" applyNumberFormat="1" applyFont="1" applyFill="1"/>
    <xf numFmtId="168" fontId="36" fillId="0" borderId="28" xfId="0" applyNumberFormat="1" applyFont="1" applyFill="1" applyBorder="1"/>
    <xf numFmtId="167" fontId="36"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6" fillId="0" borderId="28" xfId="0" applyNumberFormat="1" applyFont="1" applyFill="1" applyBorder="1"/>
    <xf numFmtId="3" fontId="36" fillId="0" borderId="29" xfId="0" applyNumberFormat="1" applyFont="1" applyFill="1" applyBorder="1"/>
    <xf numFmtId="4" fontId="36" fillId="0" borderId="28" xfId="0" applyNumberFormat="1" applyFont="1" applyFill="1" applyBorder="1"/>
    <xf numFmtId="2" fontId="0" fillId="0" borderId="32" xfId="0" applyNumberFormat="1" applyFill="1" applyBorder="1"/>
    <xf numFmtId="2" fontId="0" fillId="0" borderId="33" xfId="0" applyNumberFormat="1" applyFill="1" applyBorder="1"/>
    <xf numFmtId="0" fontId="36" fillId="6" borderId="23" xfId="0" applyFont="1" applyFill="1" applyBorder="1" applyAlignment="1">
      <alignment horizontal="center" textRotation="90" wrapText="1"/>
    </xf>
    <xf numFmtId="0" fontId="36" fillId="6" borderId="20" xfId="0" applyFont="1" applyFill="1" applyBorder="1" applyAlignment="1">
      <alignment horizontal="center" textRotation="90" wrapText="1"/>
    </xf>
    <xf numFmtId="0" fontId="36" fillId="6" borderId="0" xfId="0" applyFont="1" applyFill="1" applyBorder="1" applyAlignment="1">
      <alignment horizontal="center" textRotation="90" wrapText="1"/>
    </xf>
    <xf numFmtId="0" fontId="35" fillId="0" borderId="0" xfId="183" applyFont="1" applyFill="1" applyAlignment="1" applyProtection="1"/>
    <xf numFmtId="0" fontId="33" fillId="0" borderId="0" xfId="0" applyFont="1" applyFill="1"/>
    <xf numFmtId="0" fontId="38" fillId="0" borderId="0" xfId="0" applyFont="1"/>
    <xf numFmtId="0" fontId="39" fillId="0" borderId="0" xfId="0" applyFont="1"/>
    <xf numFmtId="0" fontId="38" fillId="0" borderId="0" xfId="0" applyNumberFormat="1" applyFont="1"/>
    <xf numFmtId="0" fontId="40" fillId="0" borderId="0" xfId="0" applyFont="1"/>
    <xf numFmtId="0" fontId="41" fillId="0" borderId="0" xfId="0" applyFont="1"/>
    <xf numFmtId="10" fontId="40" fillId="0" borderId="0" xfId="0" applyNumberFormat="1" applyFont="1"/>
    <xf numFmtId="9" fontId="14" fillId="0" borderId="0" xfId="0" applyNumberFormat="1" applyFont="1" applyFill="1"/>
    <xf numFmtId="9" fontId="0" fillId="0" borderId="0" xfId="0" applyNumberFormat="1"/>
    <xf numFmtId="0" fontId="9" fillId="0" borderId="0" xfId="0" applyFont="1" applyFill="1"/>
    <xf numFmtId="3" fontId="14" fillId="0" borderId="0" xfId="0" applyNumberFormat="1" applyFont="1" applyFill="1"/>
    <xf numFmtId="0" fontId="38" fillId="0" borderId="0" xfId="0" applyFont="1" applyBorder="1"/>
    <xf numFmtId="3" fontId="9" fillId="0" borderId="0" xfId="0" applyNumberFormat="1" applyFont="1" applyFill="1"/>
    <xf numFmtId="0" fontId="42" fillId="0" borderId="0" xfId="0" applyFont="1"/>
    <xf numFmtId="0" fontId="9" fillId="2" borderId="0" xfId="0" applyFont="1" applyFill="1"/>
    <xf numFmtId="14" fontId="43" fillId="13" borderId="0" xfId="0" applyNumberFormat="1" applyFont="1" applyFill="1"/>
    <xf numFmtId="0" fontId="20" fillId="13" borderId="0" xfId="183" applyFill="1" applyAlignment="1" applyProtection="1"/>
    <xf numFmtId="166" fontId="18" fillId="2" borderId="18" xfId="0" applyNumberFormat="1" applyFont="1" applyFill="1" applyBorder="1"/>
    <xf numFmtId="49" fontId="28" fillId="2" borderId="0" xfId="0" applyNumberFormat="1" applyFont="1" applyFill="1" applyBorder="1" applyAlignment="1">
      <alignment horizontal="right"/>
    </xf>
    <xf numFmtId="0" fontId="28" fillId="2" borderId="0" xfId="0" applyFont="1" applyFill="1" applyAlignment="1">
      <alignment horizontal="right"/>
    </xf>
    <xf numFmtId="0" fontId="28" fillId="2" borderId="0" xfId="0" applyNumberFormat="1" applyFont="1" applyFill="1" applyBorder="1" applyAlignment="1">
      <alignment horizontal="right" vertical="top"/>
    </xf>
    <xf numFmtId="0" fontId="32" fillId="4" borderId="0" xfId="0" applyFont="1" applyFill="1" applyAlignment="1">
      <alignment horizontal="left" vertical="center"/>
    </xf>
    <xf numFmtId="0" fontId="8" fillId="2" borderId="18" xfId="0" applyFont="1" applyFill="1" applyBorder="1"/>
    <xf numFmtId="0" fontId="19" fillId="2" borderId="13" xfId="0" applyFont="1" applyFill="1" applyBorder="1"/>
    <xf numFmtId="0" fontId="19" fillId="2" borderId="8" xfId="0" applyFont="1" applyFill="1" applyBorder="1"/>
    <xf numFmtId="0" fontId="19" fillId="2" borderId="1" xfId="0" applyFont="1" applyFill="1" applyBorder="1"/>
    <xf numFmtId="0" fontId="19" fillId="2" borderId="9" xfId="0" applyFont="1" applyFill="1" applyBorder="1"/>
    <xf numFmtId="0" fontId="19" fillId="2" borderId="14" xfId="0" applyFont="1" applyFill="1" applyBorder="1"/>
    <xf numFmtId="172" fontId="18" fillId="2" borderId="18" xfId="0" applyNumberFormat="1" applyFont="1" applyFill="1" applyBorder="1"/>
    <xf numFmtId="173" fontId="18" fillId="2" borderId="18" xfId="0" applyNumberFormat="1" applyFont="1" applyFill="1" applyBorder="1"/>
    <xf numFmtId="0" fontId="7" fillId="0" borderId="5" xfId="0" applyFont="1" applyFill="1" applyBorder="1"/>
    <xf numFmtId="0" fontId="6" fillId="2" borderId="0" xfId="0" applyFont="1" applyFill="1" applyBorder="1"/>
    <xf numFmtId="0" fontId="5" fillId="0" borderId="0" xfId="0" applyFont="1" applyFill="1" applyBorder="1" applyAlignment="1">
      <alignment horizontal="left" indent="2"/>
    </xf>
    <xf numFmtId="165" fontId="5" fillId="2" borderId="18" xfId="0" applyNumberFormat="1" applyFont="1" applyFill="1" applyBorder="1"/>
    <xf numFmtId="166" fontId="5" fillId="2" borderId="0" xfId="0" applyNumberFormat="1" applyFont="1" applyFill="1" applyBorder="1" applyAlignment="1" applyProtection="1">
      <alignment vertical="center"/>
    </xf>
    <xf numFmtId="0" fontId="18" fillId="0" borderId="18" xfId="0" applyFont="1" applyFill="1" applyBorder="1"/>
    <xf numFmtId="0" fontId="4" fillId="0" borderId="0" xfId="0" applyFont="1" applyFill="1" applyBorder="1"/>
    <xf numFmtId="0" fontId="45" fillId="4" borderId="21" xfId="0" applyFont="1" applyFill="1" applyBorder="1"/>
    <xf numFmtId="0" fontId="45" fillId="4" borderId="22" xfId="0" applyFont="1" applyFill="1" applyBorder="1"/>
    <xf numFmtId="0" fontId="45" fillId="4" borderId="0" xfId="0" applyFont="1" applyFill="1"/>
    <xf numFmtId="0" fontId="30" fillId="4" borderId="6" xfId="0" applyFont="1" applyFill="1" applyBorder="1"/>
    <xf numFmtId="0" fontId="30" fillId="4" borderId="0" xfId="0" applyFont="1" applyFill="1"/>
    <xf numFmtId="0" fontId="46" fillId="0" borderId="0" xfId="0" applyFont="1"/>
    <xf numFmtId="0" fontId="47" fillId="0" borderId="0" xfId="0" applyFont="1"/>
    <xf numFmtId="0" fontId="48" fillId="0" borderId="0" xfId="0" applyFont="1"/>
    <xf numFmtId="0" fontId="49" fillId="0" borderId="0" xfId="0" applyFont="1"/>
    <xf numFmtId="0" fontId="32" fillId="4" borderId="0" xfId="0" applyFont="1" applyFill="1"/>
    <xf numFmtId="0" fontId="32" fillId="4" borderId="6" xfId="0" applyFont="1" applyFill="1" applyBorder="1"/>
    <xf numFmtId="0" fontId="32" fillId="4" borderId="0" xfId="0" applyFont="1" applyFill="1" applyAlignment="1">
      <alignment horizontal="left" vertical="center" indent="2"/>
    </xf>
    <xf numFmtId="49" fontId="32" fillId="4" borderId="0" xfId="0" applyNumberFormat="1" applyFont="1" applyFill="1"/>
    <xf numFmtId="0" fontId="32" fillId="4" borderId="0" xfId="0" applyFont="1" applyFill="1" applyAlignment="1">
      <alignment vertical="top"/>
    </xf>
    <xf numFmtId="0" fontId="32" fillId="2" borderId="0" xfId="0" applyFont="1" applyFill="1"/>
    <xf numFmtId="172" fontId="18" fillId="2" borderId="0" xfId="0" applyNumberFormat="1" applyFont="1" applyFill="1" applyBorder="1"/>
    <xf numFmtId="165" fontId="18" fillId="2" borderId="0" xfId="0" applyNumberFormat="1" applyFont="1" applyFill="1" applyBorder="1"/>
    <xf numFmtId="166" fontId="3" fillId="2" borderId="18" xfId="0" applyNumberFormat="1" applyFont="1" applyFill="1" applyBorder="1" applyAlignment="1" applyProtection="1">
      <alignment vertical="center"/>
    </xf>
    <xf numFmtId="0" fontId="47" fillId="0" borderId="0" xfId="0" applyFont="1" applyFill="1"/>
    <xf numFmtId="0" fontId="5" fillId="0" borderId="0" xfId="0" applyFont="1" applyFill="1" applyBorder="1"/>
    <xf numFmtId="0" fontId="18" fillId="2" borderId="6" xfId="0" applyFont="1" applyFill="1" applyBorder="1"/>
    <xf numFmtId="0" fontId="18" fillId="2" borderId="5" xfId="0" applyFont="1" applyFill="1" applyBorder="1"/>
    <xf numFmtId="0" fontId="5" fillId="2" borderId="11" xfId="0" applyFont="1" applyFill="1" applyBorder="1"/>
    <xf numFmtId="0" fontId="23" fillId="2" borderId="11" xfId="0" applyFont="1" applyFill="1" applyBorder="1"/>
    <xf numFmtId="0" fontId="18" fillId="2" borderId="11" xfId="0" applyFont="1" applyFill="1" applyBorder="1"/>
    <xf numFmtId="0" fontId="4" fillId="2" borderId="11" xfId="0" applyFont="1" applyFill="1" applyBorder="1"/>
    <xf numFmtId="49" fontId="44" fillId="2" borderId="11" xfId="183" applyNumberFormat="1" applyFont="1" applyFill="1" applyBorder="1" applyAlignment="1" applyProtection="1"/>
    <xf numFmtId="0" fontId="2" fillId="0" borderId="0" xfId="0" applyFont="1"/>
    <xf numFmtId="0" fontId="2" fillId="0" borderId="18" xfId="0" applyFont="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166" fontId="3" fillId="2" borderId="0" xfId="0" applyNumberFormat="1" applyFont="1" applyFill="1" applyBorder="1" applyAlignment="1" applyProtection="1">
      <alignment vertical="center"/>
    </xf>
    <xf numFmtId="1" fontId="51" fillId="2" borderId="0" xfId="0" applyNumberFormat="1" applyFont="1" applyFill="1" applyBorder="1" applyAlignment="1" applyProtection="1">
      <alignment vertical="center"/>
    </xf>
    <xf numFmtId="0" fontId="1" fillId="2" borderId="0" xfId="0" applyFont="1" applyFill="1"/>
    <xf numFmtId="17" fontId="28" fillId="2" borderId="0" xfId="0" applyNumberFormat="1" applyFont="1" applyFill="1"/>
    <xf numFmtId="0" fontId="1" fillId="0" borderId="0" xfId="0" applyFont="1" applyFill="1"/>
    <xf numFmtId="0" fontId="1" fillId="2" borderId="34" xfId="0" applyFont="1" applyFill="1" applyBorder="1"/>
  </cellXfs>
  <cellStyles count="411">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10</xdr:row>
      <xdr:rowOff>66675</xdr:rowOff>
    </xdr:from>
    <xdr:to>
      <xdr:col>39</xdr:col>
      <xdr:colOff>152400</xdr:colOff>
      <xdr:row>65</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72</xdr:row>
      <xdr:rowOff>0</xdr:rowOff>
    </xdr:from>
    <xdr:to>
      <xdr:col>19</xdr:col>
      <xdr:colOff>84758</xdr:colOff>
      <xdr:row>84</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74</xdr:row>
      <xdr:rowOff>148673</xdr:rowOff>
    </xdr:from>
    <xdr:to>
      <xdr:col>27</xdr:col>
      <xdr:colOff>187877</xdr:colOff>
      <xdr:row>81</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86</xdr:row>
      <xdr:rowOff>0</xdr:rowOff>
    </xdr:from>
    <xdr:to>
      <xdr:col>22</xdr:col>
      <xdr:colOff>1</xdr:colOff>
      <xdr:row>104</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132</xdr:row>
      <xdr:rowOff>118234</xdr:rowOff>
    </xdr:from>
    <xdr:to>
      <xdr:col>26</xdr:col>
      <xdr:colOff>0</xdr:colOff>
      <xdr:row>143</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25</xdr:col>
      <xdr:colOff>0</xdr:colOff>
      <xdr:row>233</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9</xdr:col>
      <xdr:colOff>660400</xdr:colOff>
      <xdr:row>398</xdr:row>
      <xdr:rowOff>63500</xdr:rowOff>
    </xdr:from>
    <xdr:to>
      <xdr:col>22</xdr:col>
      <xdr:colOff>139700</xdr:colOff>
      <xdr:row>436</xdr:row>
      <xdr:rowOff>127000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7340600" y="79997300"/>
          <a:ext cx="9779000" cy="7785100"/>
        </a:xfrm>
        <a:prstGeom prst="rect">
          <a:avLst/>
        </a:prstGeom>
      </xdr:spPr>
    </xdr:pic>
    <xdr:clientData/>
  </xdr:twoCellAnchor>
  <xdr:twoCellAnchor editAs="oneCell">
    <xdr:from>
      <xdr:col>12</xdr:col>
      <xdr:colOff>406400</xdr:colOff>
      <xdr:row>381</xdr:row>
      <xdr:rowOff>38100</xdr:rowOff>
    </xdr:from>
    <xdr:to>
      <xdr:col>29</xdr:col>
      <xdr:colOff>457200</xdr:colOff>
      <xdr:row>391</xdr:row>
      <xdr:rowOff>2247900</xdr:rowOff>
    </xdr:to>
    <xdr:pic>
      <xdr:nvPicPr>
        <xdr:cNvPr id="20" name="Picture 19"/>
        <xdr:cNvPicPr>
          <a:picLocks noChangeAspect="1"/>
        </xdr:cNvPicPr>
      </xdr:nvPicPr>
      <xdr:blipFill>
        <a:blip xmlns:r="http://schemas.openxmlformats.org/officeDocument/2006/relationships" r:embed="rId17"/>
        <a:stretch>
          <a:fillRect/>
        </a:stretch>
      </xdr:blipFill>
      <xdr:spPr>
        <a:xfrm>
          <a:off x="7797800" y="79336900"/>
          <a:ext cx="9118600" cy="4330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topLeftCell="A4" workbookViewId="0">
      <selection activeCell="C5" sqref="C5"/>
    </sheetView>
  </sheetViews>
  <sheetFormatPr baseColWidth="10" defaultRowHeight="16" x14ac:dyDescent="0.2"/>
  <cols>
    <col min="1" max="1" width="3.5" style="29" customWidth="1"/>
    <col min="2" max="2" width="9.1640625" style="21" customWidth="1"/>
    <col min="3" max="3" width="44.1640625" style="21" customWidth="1"/>
    <col min="4" max="4" width="1.83203125" style="21" customWidth="1"/>
    <col min="5" max="16384" width="10.83203125" style="21"/>
  </cols>
  <sheetData>
    <row r="1" spans="1:4" s="27" customFormat="1" x14ac:dyDescent="0.2">
      <c r="A1" s="25"/>
      <c r="B1" s="26"/>
      <c r="C1" s="26"/>
    </row>
    <row r="2" spans="1:4" ht="21" x14ac:dyDescent="0.25">
      <c r="A2" s="7"/>
      <c r="B2" s="28" t="s">
        <v>7</v>
      </c>
      <c r="C2" s="28"/>
    </row>
    <row r="3" spans="1:4" x14ac:dyDescent="0.2">
      <c r="A3" s="7"/>
      <c r="B3" s="14"/>
      <c r="C3" s="14"/>
    </row>
    <row r="4" spans="1:4" x14ac:dyDescent="0.2">
      <c r="A4" s="7"/>
      <c r="B4" s="8" t="s">
        <v>144</v>
      </c>
      <c r="C4" s="9" t="s">
        <v>153</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71" t="s">
        <v>15</v>
      </c>
      <c r="C9" s="72"/>
      <c r="D9" s="173"/>
    </row>
    <row r="10" spans="1:4" x14ac:dyDescent="0.2">
      <c r="A10" s="7"/>
      <c r="B10" s="73"/>
      <c r="C10" s="74"/>
      <c r="D10" s="174"/>
    </row>
    <row r="11" spans="1:4" x14ac:dyDescent="0.2">
      <c r="A11" s="7"/>
      <c r="B11" s="73" t="s">
        <v>16</v>
      </c>
      <c r="C11" s="75" t="s">
        <v>17</v>
      </c>
      <c r="D11" s="174"/>
    </row>
    <row r="12" spans="1:4" ht="17" thickBot="1" x14ac:dyDescent="0.25">
      <c r="A12" s="7"/>
      <c r="B12" s="73"/>
      <c r="C12" s="18" t="s">
        <v>18</v>
      </c>
      <c r="D12" s="174"/>
    </row>
    <row r="13" spans="1:4" ht="17" thickBot="1" x14ac:dyDescent="0.25">
      <c r="A13" s="7"/>
      <c r="B13" s="73"/>
      <c r="C13" s="76" t="s">
        <v>19</v>
      </c>
      <c r="D13" s="174"/>
    </row>
    <row r="14" spans="1:4" x14ac:dyDescent="0.2">
      <c r="A14" s="7"/>
      <c r="B14" s="73"/>
      <c r="C14" s="74" t="s">
        <v>20</v>
      </c>
      <c r="D14" s="174"/>
    </row>
    <row r="15" spans="1:4" x14ac:dyDescent="0.2">
      <c r="A15" s="7"/>
      <c r="B15" s="73"/>
      <c r="C15" s="74"/>
      <c r="D15" s="174"/>
    </row>
    <row r="16" spans="1:4" x14ac:dyDescent="0.2">
      <c r="A16" s="7"/>
      <c r="B16" s="73" t="s">
        <v>21</v>
      </c>
      <c r="C16" s="77" t="s">
        <v>22</v>
      </c>
      <c r="D16" s="174"/>
    </row>
    <row r="17" spans="1:4" x14ac:dyDescent="0.2">
      <c r="A17" s="7"/>
      <c r="B17" s="73"/>
      <c r="C17" s="78" t="s">
        <v>23</v>
      </c>
      <c r="D17" s="174"/>
    </row>
    <row r="18" spans="1:4" x14ac:dyDescent="0.2">
      <c r="A18" s="7"/>
      <c r="B18" s="73"/>
      <c r="C18" s="79" t="s">
        <v>24</v>
      </c>
      <c r="D18" s="174"/>
    </row>
    <row r="19" spans="1:4" x14ac:dyDescent="0.2">
      <c r="A19" s="7"/>
      <c r="B19" s="73"/>
      <c r="C19" s="80" t="s">
        <v>25</v>
      </c>
      <c r="D19" s="174"/>
    </row>
    <row r="20" spans="1:4" x14ac:dyDescent="0.2">
      <c r="A20" s="7"/>
      <c r="B20" s="81"/>
      <c r="C20" s="82" t="s">
        <v>26</v>
      </c>
      <c r="D20" s="174"/>
    </row>
    <row r="21" spans="1:4" x14ac:dyDescent="0.2">
      <c r="A21" s="7"/>
      <c r="B21" s="81"/>
      <c r="C21" s="83" t="s">
        <v>27</v>
      </c>
      <c r="D21" s="174"/>
    </row>
    <row r="22" spans="1:4" x14ac:dyDescent="0.2">
      <c r="A22" s="7"/>
      <c r="B22" s="81"/>
      <c r="C22" s="84" t="s">
        <v>28</v>
      </c>
      <c r="D22" s="174"/>
    </row>
    <row r="23" spans="1:4" x14ac:dyDescent="0.2">
      <c r="B23" s="81"/>
      <c r="C23" s="85" t="s">
        <v>29</v>
      </c>
      <c r="D23" s="174"/>
    </row>
    <row r="24" spans="1:4" x14ac:dyDescent="0.2">
      <c r="B24" s="175"/>
      <c r="C24" s="176"/>
      <c r="D24" s="177"/>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E12" sqref="E12"/>
    </sheetView>
  </sheetViews>
  <sheetFormatPr baseColWidth="10" defaultRowHeight="16" x14ac:dyDescent="0.2"/>
  <cols>
    <col min="1" max="1" width="3.33203125" style="35" customWidth="1"/>
    <col min="2" max="2" width="3.6640625" style="35" customWidth="1"/>
    <col min="3" max="3" width="46" style="35" customWidth="1"/>
    <col min="4" max="4" width="12.6640625" style="35" customWidth="1"/>
    <col min="5" max="5" width="24.664062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0" x14ac:dyDescent="0.2">
      <c r="D1" s="33"/>
      <c r="E1" s="33"/>
      <c r="F1" s="33"/>
      <c r="G1" s="33"/>
    </row>
    <row r="2" spans="2:10" ht="15" customHeight="1" x14ac:dyDescent="0.2">
      <c r="B2" s="216" t="s">
        <v>168</v>
      </c>
      <c r="C2" s="217"/>
      <c r="D2" s="217"/>
      <c r="E2" s="218"/>
      <c r="F2" s="33"/>
      <c r="G2" s="33"/>
    </row>
    <row r="3" spans="2:10" x14ac:dyDescent="0.2">
      <c r="B3" s="219"/>
      <c r="C3" s="220"/>
      <c r="D3" s="220"/>
      <c r="E3" s="221"/>
      <c r="F3" s="33"/>
      <c r="G3" s="33"/>
    </row>
    <row r="4" spans="2:10" ht="64" customHeight="1" x14ac:dyDescent="0.2">
      <c r="B4" s="222"/>
      <c r="C4" s="223"/>
      <c r="D4" s="223"/>
      <c r="E4" s="224"/>
      <c r="F4" s="33"/>
      <c r="G4" s="33"/>
    </row>
    <row r="5" spans="2:10" ht="17" thickBot="1" x14ac:dyDescent="0.25">
      <c r="D5" s="33"/>
    </row>
    <row r="6" spans="2:10" x14ac:dyDescent="0.2">
      <c r="B6" s="36"/>
      <c r="C6" s="20"/>
      <c r="D6" s="20"/>
      <c r="E6" s="20"/>
      <c r="F6" s="20"/>
      <c r="G6" s="20"/>
      <c r="H6" s="20"/>
      <c r="I6" s="20"/>
      <c r="J6" s="37"/>
    </row>
    <row r="7" spans="2:10" s="40" customFormat="1" ht="19" x14ac:dyDescent="0.25">
      <c r="B7" s="86"/>
      <c r="C7" s="19" t="s">
        <v>13</v>
      </c>
      <c r="D7" s="87" t="s">
        <v>5</v>
      </c>
      <c r="E7" s="19" t="s">
        <v>2</v>
      </c>
      <c r="F7" s="19"/>
      <c r="G7" s="19" t="s">
        <v>4</v>
      </c>
      <c r="H7" s="19"/>
      <c r="I7" s="19" t="s">
        <v>0</v>
      </c>
      <c r="J7" s="88"/>
    </row>
    <row r="8" spans="2:10" s="40" customFormat="1" ht="19" x14ac:dyDescent="0.25">
      <c r="B8" s="23"/>
      <c r="C8" s="18"/>
      <c r="D8" s="31"/>
      <c r="E8" s="18"/>
      <c r="F8" s="18"/>
      <c r="G8" s="18"/>
      <c r="H8" s="18"/>
      <c r="I8" s="18"/>
      <c r="J8" s="41"/>
    </row>
    <row r="9" spans="2:10" s="40" customFormat="1" ht="20" thickBot="1" x14ac:dyDescent="0.3">
      <c r="B9" s="23"/>
      <c r="C9" s="18" t="s">
        <v>145</v>
      </c>
      <c r="D9" s="31"/>
      <c r="E9" s="18"/>
      <c r="F9" s="18"/>
      <c r="G9" s="18"/>
      <c r="H9" s="18"/>
      <c r="I9" s="18"/>
      <c r="J9" s="41"/>
    </row>
    <row r="10" spans="2:10" s="40" customFormat="1" ht="20" thickBot="1" x14ac:dyDescent="0.3">
      <c r="B10" s="23"/>
      <c r="C10" s="93" t="s">
        <v>37</v>
      </c>
      <c r="D10" s="22" t="s">
        <v>1</v>
      </c>
      <c r="E10" s="101">
        <f>'Research data'!G6</f>
        <v>1</v>
      </c>
      <c r="F10" s="34"/>
      <c r="G10" s="99" t="s">
        <v>41</v>
      </c>
      <c r="H10" s="30"/>
      <c r="I10" s="100" t="s">
        <v>42</v>
      </c>
      <c r="J10" s="41"/>
    </row>
    <row r="11" spans="2:10" s="40" customFormat="1" ht="20" thickBot="1" x14ac:dyDescent="0.3">
      <c r="B11" s="23"/>
      <c r="C11" s="99" t="s">
        <v>38</v>
      </c>
      <c r="D11" s="22" t="s">
        <v>52</v>
      </c>
      <c r="E11" s="179">
        <f>'Research data'!G7</f>
        <v>5.5555555555555558E-3</v>
      </c>
      <c r="F11" s="34"/>
      <c r="G11" s="99"/>
      <c r="H11" s="30"/>
      <c r="I11" s="172"/>
      <c r="J11" s="41"/>
    </row>
    <row r="12" spans="2:10" s="40" customFormat="1" ht="20" thickBot="1" x14ac:dyDescent="0.3">
      <c r="B12" s="23"/>
      <c r="C12" s="99" t="s">
        <v>143</v>
      </c>
      <c r="D12" s="22" t="s">
        <v>51</v>
      </c>
      <c r="E12" s="43">
        <f>'Research data'!G8</f>
        <v>17.8</v>
      </c>
      <c r="F12" s="34"/>
      <c r="G12" s="99"/>
      <c r="H12" s="30"/>
      <c r="I12" s="172" t="s">
        <v>142</v>
      </c>
      <c r="J12" s="41"/>
    </row>
    <row r="13" spans="2:10" s="40" customFormat="1" ht="20" thickBot="1" x14ac:dyDescent="0.3">
      <c r="B13" s="23"/>
      <c r="C13" s="34" t="s">
        <v>39</v>
      </c>
      <c r="D13" s="22" t="s">
        <v>48</v>
      </c>
      <c r="E13" s="167">
        <f>'Research data'!G9</f>
        <v>0</v>
      </c>
      <c r="F13" s="34"/>
      <c r="G13" s="186" t="s">
        <v>158</v>
      </c>
      <c r="H13" s="30"/>
      <c r="I13" s="172" t="s">
        <v>49</v>
      </c>
      <c r="J13" s="41"/>
    </row>
    <row r="14" spans="2:10" ht="20" customHeight="1" thickBot="1" x14ac:dyDescent="0.25">
      <c r="B14" s="207"/>
      <c r="C14" s="206" t="s">
        <v>157</v>
      </c>
      <c r="D14" s="22" t="s">
        <v>48</v>
      </c>
      <c r="E14" s="185">
        <f>'Research data'!G10</f>
        <v>0.112</v>
      </c>
      <c r="F14" s="34"/>
      <c r="G14" s="186" t="s">
        <v>159</v>
      </c>
      <c r="H14" s="34"/>
      <c r="I14" s="215" t="s">
        <v>165</v>
      </c>
      <c r="J14" s="208"/>
    </row>
    <row r="15" spans="2:10" ht="20" customHeight="1" thickBot="1" x14ac:dyDescent="0.25">
      <c r="B15" s="38"/>
      <c r="C15" s="209"/>
      <c r="D15" s="210"/>
      <c r="E15" s="211"/>
      <c r="F15" s="211"/>
      <c r="G15" s="212"/>
      <c r="H15" s="211"/>
      <c r="I15" s="213"/>
      <c r="J15"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W10"/>
  <sheetViews>
    <sheetView topLeftCell="F1" workbookViewId="0">
      <selection activeCell="U8" sqref="U8"/>
    </sheetView>
  </sheetViews>
  <sheetFormatPr baseColWidth="10" defaultRowHeight="16" x14ac:dyDescent="0.2"/>
  <cols>
    <col min="1" max="2" width="3.5" style="61" customWidth="1"/>
    <col min="3" max="3" width="35.83203125" style="61" customWidth="1"/>
    <col min="4" max="4" width="16.5" style="61" hidden="1" customWidth="1"/>
    <col min="5" max="5" width="13.83203125" style="61" hidden="1" customWidth="1"/>
    <col min="6" max="6" width="12.5" style="61" customWidth="1"/>
    <col min="7" max="7" width="16.6640625" style="61" customWidth="1"/>
    <col min="8" max="8" width="4.6640625" style="61" customWidth="1"/>
    <col min="9" max="9" width="9.83203125" style="62" customWidth="1"/>
    <col min="10" max="10" width="3" style="62" customWidth="1"/>
    <col min="11" max="11" width="8.5" style="62" customWidth="1"/>
    <col min="12" max="12" width="2.6640625" style="62" customWidth="1"/>
    <col min="13" max="13" width="8.5" style="62" customWidth="1"/>
    <col min="14" max="14" width="2.6640625" style="62" customWidth="1"/>
    <col min="15" max="15" width="8.5" style="62" customWidth="1"/>
    <col min="16" max="16" width="2.6640625" style="62" customWidth="1"/>
    <col min="17" max="17" width="8.5" style="62" customWidth="1"/>
    <col min="18" max="18" width="2.6640625" style="62" customWidth="1"/>
    <col min="19" max="19" width="9.5" style="62" bestFit="1" customWidth="1"/>
    <col min="20" max="20" width="9.5" style="62" customWidth="1"/>
    <col min="21" max="21" width="15" style="62" customWidth="1"/>
    <col min="22" max="22" width="2.6640625" style="62" customWidth="1"/>
    <col min="23" max="23" width="60" style="61" customWidth="1"/>
    <col min="24" max="16384" width="10.83203125" style="61"/>
  </cols>
  <sheetData>
    <row r="1" spans="2:23" ht="17" thickBot="1" x14ac:dyDescent="0.25"/>
    <row r="2" spans="2:23" x14ac:dyDescent="0.2">
      <c r="B2" s="63"/>
      <c r="C2" s="64"/>
      <c r="D2" s="64"/>
      <c r="E2" s="64"/>
      <c r="F2" s="64"/>
      <c r="G2" s="64"/>
      <c r="H2" s="64"/>
      <c r="I2" s="65"/>
      <c r="J2" s="65"/>
      <c r="K2" s="65"/>
      <c r="L2" s="65"/>
      <c r="M2" s="65"/>
      <c r="N2" s="65"/>
      <c r="O2" s="65"/>
      <c r="P2" s="65"/>
      <c r="Q2" s="65"/>
      <c r="R2" s="65"/>
      <c r="S2" s="65"/>
      <c r="T2" s="65"/>
      <c r="U2" s="65"/>
      <c r="V2" s="65"/>
      <c r="W2" s="66"/>
    </row>
    <row r="3" spans="2:23" s="24" customFormat="1" x14ac:dyDescent="0.2">
      <c r="B3" s="23"/>
      <c r="C3" s="92" t="s">
        <v>30</v>
      </c>
      <c r="D3" s="15"/>
      <c r="E3" s="15"/>
      <c r="F3" s="92" t="s">
        <v>5</v>
      </c>
      <c r="G3" s="92" t="s">
        <v>26</v>
      </c>
      <c r="H3" s="92"/>
      <c r="I3" s="60" t="s">
        <v>135</v>
      </c>
      <c r="J3" s="60"/>
      <c r="K3" s="60" t="s">
        <v>83</v>
      </c>
      <c r="L3" s="60"/>
      <c r="M3" s="60" t="s">
        <v>136</v>
      </c>
      <c r="N3" s="60"/>
      <c r="O3" s="60" t="s">
        <v>137</v>
      </c>
      <c r="P3" s="60"/>
      <c r="Q3" s="60" t="s">
        <v>149</v>
      </c>
      <c r="R3" s="60"/>
      <c r="S3" s="60" t="s">
        <v>150</v>
      </c>
      <c r="T3" s="60" t="s">
        <v>165</v>
      </c>
      <c r="U3" s="60" t="s">
        <v>169</v>
      </c>
      <c r="V3" s="60"/>
      <c r="W3" s="1" t="s">
        <v>31</v>
      </c>
    </row>
    <row r="4" spans="2:23" x14ac:dyDescent="0.2">
      <c r="B4" s="67"/>
      <c r="C4" s="68"/>
      <c r="D4" s="68"/>
      <c r="E4" s="68"/>
      <c r="F4" s="68"/>
      <c r="G4" s="69"/>
      <c r="H4" s="69"/>
      <c r="I4" s="90"/>
      <c r="J4" s="90"/>
      <c r="K4" s="89"/>
      <c r="L4" s="91"/>
      <c r="M4" s="89"/>
      <c r="N4" s="91"/>
      <c r="O4" s="89"/>
      <c r="P4" s="91"/>
      <c r="Q4" s="89"/>
      <c r="R4" s="91"/>
      <c r="S4" s="89"/>
      <c r="T4" s="89"/>
      <c r="U4" s="89"/>
      <c r="V4" s="91"/>
      <c r="W4" s="2"/>
    </row>
    <row r="5" spans="2:23" ht="17" thickBot="1" x14ac:dyDescent="0.25">
      <c r="B5" s="67"/>
      <c r="C5" s="18" t="s">
        <v>53</v>
      </c>
      <c r="D5" s="32"/>
      <c r="E5" s="32"/>
      <c r="F5" s="32"/>
      <c r="G5" s="16"/>
      <c r="H5" s="16"/>
      <c r="I5" s="16"/>
      <c r="J5" s="16"/>
      <c r="K5" s="16"/>
      <c r="L5" s="16"/>
      <c r="M5" s="16"/>
      <c r="N5" s="16"/>
      <c r="O5" s="16"/>
      <c r="P5" s="16"/>
      <c r="Q5" s="16"/>
      <c r="R5" s="16"/>
      <c r="S5" s="16"/>
      <c r="T5" s="16"/>
      <c r="U5" s="16"/>
      <c r="V5" s="16"/>
      <c r="W5" s="3"/>
    </row>
    <row r="6" spans="2:23" ht="17" thickBot="1" x14ac:dyDescent="0.25">
      <c r="B6" s="67"/>
      <c r="C6" s="102" t="s">
        <v>37</v>
      </c>
      <c r="D6" s="102" t="s">
        <v>37</v>
      </c>
      <c r="E6" s="102" t="s">
        <v>37</v>
      </c>
      <c r="F6" s="22" t="s">
        <v>1</v>
      </c>
      <c r="G6" s="42">
        <v>1</v>
      </c>
      <c r="H6" s="70"/>
      <c r="I6" s="17"/>
      <c r="J6" s="17"/>
      <c r="K6" s="17"/>
      <c r="L6" s="17"/>
      <c r="M6" s="16"/>
      <c r="N6" s="17"/>
      <c r="O6" s="16"/>
      <c r="P6" s="16"/>
      <c r="Q6" s="16"/>
      <c r="R6" s="16"/>
      <c r="S6" s="226"/>
      <c r="T6" s="16"/>
      <c r="U6" s="16"/>
      <c r="V6" s="16"/>
      <c r="W6" s="180" t="s">
        <v>151</v>
      </c>
    </row>
    <row r="7" spans="2:23" s="6" customFormat="1" ht="17" thickBot="1" x14ac:dyDescent="0.25">
      <c r="B7" s="5"/>
      <c r="C7" s="103" t="s">
        <v>38</v>
      </c>
      <c r="D7" s="103" t="s">
        <v>38</v>
      </c>
      <c r="E7" s="103" t="s">
        <v>38</v>
      </c>
      <c r="F7" s="22" t="s">
        <v>52</v>
      </c>
      <c r="G7" s="117">
        <f>U7</f>
        <v>5.5555555555555558E-3</v>
      </c>
      <c r="H7" s="4"/>
      <c r="I7" s="17"/>
      <c r="J7" s="17"/>
      <c r="K7" s="17"/>
      <c r="L7" s="17"/>
      <c r="M7" s="16"/>
      <c r="N7" s="17"/>
      <c r="O7" s="16"/>
      <c r="P7" s="16"/>
      <c r="Q7" s="16"/>
      <c r="R7" s="16"/>
      <c r="S7" s="16"/>
      <c r="T7" s="202"/>
      <c r="U7" s="178">
        <f>Notes!G389</f>
        <v>5.5555555555555558E-3</v>
      </c>
      <c r="V7" s="16"/>
      <c r="W7" s="180"/>
    </row>
    <row r="8" spans="2:23" s="6" customFormat="1" ht="17" thickBot="1" x14ac:dyDescent="0.25">
      <c r="B8" s="5"/>
      <c r="C8" s="103" t="s">
        <v>143</v>
      </c>
      <c r="D8" s="103" t="s">
        <v>50</v>
      </c>
      <c r="E8" s="103" t="s">
        <v>50</v>
      </c>
      <c r="F8" s="22" t="s">
        <v>51</v>
      </c>
      <c r="G8" s="42">
        <f>ROUND(AVERAGE(I8,M8,Q8),1)</f>
        <v>17.8</v>
      </c>
      <c r="H8" s="4"/>
      <c r="I8" s="43">
        <f>Notes!F15</f>
        <v>18</v>
      </c>
      <c r="J8" s="17"/>
      <c r="K8" s="43">
        <f>Notes!H294</f>
        <v>18.5</v>
      </c>
      <c r="L8" s="17"/>
      <c r="M8" s="43">
        <f>Notes!H124</f>
        <v>17.7</v>
      </c>
      <c r="N8" s="17"/>
      <c r="O8" s="16"/>
      <c r="P8" s="16"/>
      <c r="Q8" s="43">
        <f>Notes!G195</f>
        <v>17.600000000000001</v>
      </c>
      <c r="R8" s="16"/>
      <c r="S8" s="16"/>
      <c r="T8" s="16"/>
      <c r="U8" s="16"/>
      <c r="V8" s="16"/>
      <c r="W8" s="3"/>
    </row>
    <row r="9" spans="2:23" s="6" customFormat="1" ht="17" thickBot="1" x14ac:dyDescent="0.25">
      <c r="B9" s="5"/>
      <c r="C9" s="104" t="s">
        <v>39</v>
      </c>
      <c r="D9" s="104" t="s">
        <v>39</v>
      </c>
      <c r="E9" s="104" t="s">
        <v>39</v>
      </c>
      <c r="F9" s="22" t="s">
        <v>48</v>
      </c>
      <c r="G9" s="94">
        <f>S9</f>
        <v>0</v>
      </c>
      <c r="H9" s="4"/>
      <c r="J9" s="17"/>
      <c r="K9" s="17"/>
      <c r="L9" s="17"/>
      <c r="M9" s="16"/>
      <c r="N9" s="17"/>
      <c r="O9" s="16"/>
      <c r="P9" s="16"/>
      <c r="Q9" s="16"/>
      <c r="R9" s="16"/>
      <c r="S9" s="94">
        <v>0</v>
      </c>
      <c r="T9" s="203"/>
      <c r="U9" s="203"/>
      <c r="V9" s="16"/>
      <c r="W9" s="180" t="s">
        <v>152</v>
      </c>
    </row>
    <row r="10" spans="2:23" ht="17" thickBot="1" x14ac:dyDescent="0.25">
      <c r="B10" s="67"/>
      <c r="C10" s="182" t="s">
        <v>156</v>
      </c>
      <c r="D10" s="182"/>
      <c r="E10" s="182"/>
      <c r="F10" s="22" t="s">
        <v>48</v>
      </c>
      <c r="G10" s="183">
        <f>T10</f>
        <v>0.112</v>
      </c>
      <c r="H10" s="184"/>
      <c r="J10" s="17"/>
      <c r="K10" s="17"/>
      <c r="L10" s="17"/>
      <c r="M10" s="16"/>
      <c r="N10" s="17"/>
      <c r="O10" s="16"/>
      <c r="P10" s="16"/>
      <c r="Q10" s="16"/>
      <c r="R10" s="16"/>
      <c r="S10" s="16"/>
      <c r="T10" s="204">
        <f>Notes!G419</f>
        <v>0.112</v>
      </c>
      <c r="U10" s="225"/>
      <c r="V10" s="16"/>
      <c r="W10" s="10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8"/>
  <sheetViews>
    <sheetView topLeftCell="A2" workbookViewId="0">
      <selection activeCell="A7" sqref="A7:XFD7"/>
    </sheetView>
  </sheetViews>
  <sheetFormatPr baseColWidth="10" defaultColWidth="33.1640625" defaultRowHeight="16" x14ac:dyDescent="0.2"/>
  <cols>
    <col min="1" max="1" width="3.33203125" style="44" customWidth="1"/>
    <col min="2" max="2" width="3.5" style="44" customWidth="1"/>
    <col min="3" max="3" width="28.6640625" style="44" customWidth="1"/>
    <col min="4" max="4" width="3.1640625" style="44" customWidth="1"/>
    <col min="5" max="5" width="16.1640625" style="44" customWidth="1"/>
    <col min="6" max="6" width="5" style="44" customWidth="1"/>
    <col min="7" max="7" width="10.33203125" style="44" customWidth="1"/>
    <col min="8" max="10" width="12.1640625" style="44" customWidth="1"/>
    <col min="11" max="11" width="33.1640625" style="45" customWidth="1"/>
    <col min="12" max="12" width="87.33203125" style="44" customWidth="1"/>
    <col min="13" max="16384" width="33.1640625" style="44"/>
  </cols>
  <sheetData>
    <row r="1" spans="1:12" ht="17" thickBot="1" x14ac:dyDescent="0.25"/>
    <row r="2" spans="1:12" x14ac:dyDescent="0.2">
      <c r="B2" s="46"/>
      <c r="C2" s="47"/>
      <c r="D2" s="47"/>
      <c r="E2" s="47"/>
      <c r="F2" s="47"/>
      <c r="G2" s="47"/>
      <c r="H2" s="47"/>
      <c r="I2" s="47"/>
      <c r="J2" s="47"/>
      <c r="K2" s="48"/>
      <c r="L2" s="47"/>
    </row>
    <row r="3" spans="1:12" x14ac:dyDescent="0.2">
      <c r="B3" s="49"/>
      <c r="C3" s="50" t="s">
        <v>11</v>
      </c>
      <c r="D3" s="50"/>
      <c r="E3" s="50"/>
      <c r="F3" s="50"/>
      <c r="G3" s="50"/>
      <c r="H3" s="50"/>
      <c r="I3" s="50"/>
      <c r="J3" s="50"/>
      <c r="K3" s="51"/>
      <c r="L3" s="52"/>
    </row>
    <row r="4" spans="1:12" x14ac:dyDescent="0.2">
      <c r="B4" s="49"/>
      <c r="C4" s="52"/>
      <c r="D4" s="52"/>
      <c r="E4" s="52"/>
      <c r="F4" s="52"/>
      <c r="G4" s="52"/>
      <c r="H4" s="52"/>
      <c r="I4" s="52"/>
      <c r="J4" s="52"/>
      <c r="K4" s="53"/>
      <c r="L4" s="52"/>
    </row>
    <row r="5" spans="1:12" x14ac:dyDescent="0.2">
      <c r="B5" s="54"/>
      <c r="C5" s="55" t="s">
        <v>13</v>
      </c>
      <c r="D5" s="55"/>
      <c r="E5" s="55" t="s">
        <v>0</v>
      </c>
      <c r="F5" s="55"/>
      <c r="G5" s="55" t="s">
        <v>8</v>
      </c>
      <c r="H5" s="55" t="s">
        <v>12</v>
      </c>
      <c r="I5" s="55" t="s">
        <v>33</v>
      </c>
      <c r="J5" s="55" t="s">
        <v>35</v>
      </c>
      <c r="K5" s="56" t="s">
        <v>34</v>
      </c>
      <c r="L5" s="55" t="s">
        <v>6</v>
      </c>
    </row>
    <row r="6" spans="1:12" x14ac:dyDescent="0.2">
      <c r="B6" s="49"/>
      <c r="C6" s="50"/>
      <c r="D6" s="50"/>
      <c r="E6" s="110"/>
      <c r="F6" s="110"/>
      <c r="G6" s="50"/>
      <c r="H6" s="50"/>
      <c r="I6" s="50"/>
      <c r="J6" s="50"/>
      <c r="K6" s="51"/>
      <c r="L6" s="50"/>
    </row>
    <row r="7" spans="1:12" x14ac:dyDescent="0.2">
      <c r="B7" s="49"/>
      <c r="C7" s="44" t="s">
        <v>38</v>
      </c>
      <c r="E7" s="227" t="s">
        <v>169</v>
      </c>
      <c r="G7" s="44" t="s">
        <v>3</v>
      </c>
      <c r="H7" s="44">
        <v>2016</v>
      </c>
      <c r="I7" s="44">
        <v>2017</v>
      </c>
      <c r="J7" s="228">
        <v>43070</v>
      </c>
      <c r="L7" s="45" t="s">
        <v>170</v>
      </c>
    </row>
    <row r="8" spans="1:12" x14ac:dyDescent="0.2">
      <c r="B8" s="49"/>
      <c r="E8" s="164"/>
      <c r="L8" s="45"/>
    </row>
    <row r="9" spans="1:12" x14ac:dyDescent="0.2">
      <c r="B9" s="49"/>
      <c r="C9" s="114" t="s">
        <v>143</v>
      </c>
      <c r="D9" s="57"/>
      <c r="E9" s="113" t="s">
        <v>56</v>
      </c>
      <c r="F9" s="113" t="s">
        <v>63</v>
      </c>
      <c r="G9" s="52" t="s">
        <v>62</v>
      </c>
      <c r="H9" s="168" t="s">
        <v>65</v>
      </c>
      <c r="I9" s="168" t="s">
        <v>65</v>
      </c>
      <c r="J9" s="53"/>
      <c r="K9" s="53" t="s">
        <v>66</v>
      </c>
      <c r="L9" s="58"/>
    </row>
    <row r="10" spans="1:12" x14ac:dyDescent="0.2">
      <c r="B10" s="49"/>
      <c r="E10" s="112"/>
      <c r="F10" s="112"/>
      <c r="H10" s="169"/>
      <c r="I10" s="169"/>
    </row>
    <row r="11" spans="1:12" x14ac:dyDescent="0.2">
      <c r="B11" s="49"/>
      <c r="C11" s="115" t="s">
        <v>39</v>
      </c>
      <c r="E11" s="57" t="s">
        <v>64</v>
      </c>
      <c r="F11" s="111"/>
      <c r="G11" s="57" t="s">
        <v>3</v>
      </c>
      <c r="H11" s="170">
        <v>2011</v>
      </c>
      <c r="I11" s="170">
        <v>2011</v>
      </c>
      <c r="J11" s="57"/>
      <c r="K11" s="59" t="s">
        <v>49</v>
      </c>
    </row>
    <row r="12" spans="1:12" s="201" customFormat="1" x14ac:dyDescent="0.2">
      <c r="A12" s="196"/>
      <c r="B12" s="197"/>
      <c r="C12" s="191" t="s">
        <v>164</v>
      </c>
      <c r="D12" s="198"/>
      <c r="E12" s="191" t="s">
        <v>165</v>
      </c>
      <c r="F12" s="191"/>
      <c r="G12" s="196" t="s">
        <v>62</v>
      </c>
      <c r="H12" s="199" t="s">
        <v>166</v>
      </c>
      <c r="I12" s="199"/>
      <c r="J12" s="199"/>
      <c r="K12" s="214" t="s">
        <v>160</v>
      </c>
      <c r="L12" s="200"/>
    </row>
    <row r="13" spans="1:12" x14ac:dyDescent="0.2">
      <c r="B13" s="49"/>
      <c r="C13" s="171" t="s">
        <v>50</v>
      </c>
    </row>
    <row r="14" spans="1:12" x14ac:dyDescent="0.2">
      <c r="B14" s="49"/>
      <c r="C14" s="44" t="s">
        <v>40</v>
      </c>
    </row>
    <row r="15" spans="1:12" x14ac:dyDescent="0.2">
      <c r="B15" s="49"/>
    </row>
    <row r="16" spans="1:12" x14ac:dyDescent="0.2">
      <c r="B16" s="49"/>
      <c r="C16" s="114" t="s">
        <v>50</v>
      </c>
      <c r="E16" s="118" t="s">
        <v>88</v>
      </c>
      <c r="H16" s="44">
        <v>2008</v>
      </c>
      <c r="K16" s="45" t="s">
        <v>138</v>
      </c>
    </row>
    <row r="17" spans="2:11" x14ac:dyDescent="0.2">
      <c r="B17" s="49"/>
      <c r="C17" s="44" t="s">
        <v>40</v>
      </c>
    </row>
    <row r="18" spans="2:11" x14ac:dyDescent="0.2">
      <c r="B18" s="49"/>
    </row>
    <row r="19" spans="2:11" x14ac:dyDescent="0.2">
      <c r="B19" s="49"/>
      <c r="C19" s="114" t="s">
        <v>50</v>
      </c>
      <c r="E19" s="44" t="s">
        <v>113</v>
      </c>
      <c r="H19" s="44">
        <v>2002</v>
      </c>
      <c r="K19" s="45" t="s">
        <v>139</v>
      </c>
    </row>
    <row r="20" spans="2:11" x14ac:dyDescent="0.2">
      <c r="B20" s="49"/>
      <c r="C20" s="44" t="s">
        <v>40</v>
      </c>
    </row>
    <row r="21" spans="2:11" x14ac:dyDescent="0.2">
      <c r="B21" s="49"/>
    </row>
    <row r="22" spans="2:11" x14ac:dyDescent="0.2">
      <c r="B22" s="49"/>
      <c r="E22" s="44" t="s">
        <v>120</v>
      </c>
      <c r="H22" s="44">
        <v>2010</v>
      </c>
      <c r="K22" s="45" t="s">
        <v>141</v>
      </c>
    </row>
    <row r="23" spans="2:11" x14ac:dyDescent="0.2">
      <c r="B23" s="49"/>
    </row>
    <row r="24" spans="2:11" x14ac:dyDescent="0.2">
      <c r="B24" s="49"/>
      <c r="E24" s="44" t="s">
        <v>89</v>
      </c>
      <c r="H24" s="44">
        <v>2010</v>
      </c>
      <c r="K24" s="45" t="s">
        <v>140</v>
      </c>
    </row>
    <row r="25" spans="2:11" x14ac:dyDescent="0.2">
      <c r="B25" s="49"/>
    </row>
    <row r="26" spans="2:11" x14ac:dyDescent="0.2">
      <c r="B26" s="49"/>
    </row>
    <row r="27" spans="2:11" x14ac:dyDescent="0.2">
      <c r="B27" s="49"/>
    </row>
    <row r="28" spans="2:11" x14ac:dyDescent="0.2">
      <c r="B28" s="4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3"/>
  <sheetViews>
    <sheetView topLeftCell="A356" workbookViewId="0">
      <selection activeCell="H391" sqref="H391"/>
    </sheetView>
  </sheetViews>
  <sheetFormatPr baseColWidth="10" defaultColWidth="7" defaultRowHeight="16" x14ac:dyDescent="0.2"/>
  <cols>
    <col min="1" max="1" width="5.5" style="95" customWidth="1"/>
    <col min="2" max="2" width="5" style="95" customWidth="1"/>
    <col min="3" max="5" width="7" style="95"/>
    <col min="6" max="6" width="11.33203125" style="95" bestFit="1" customWidth="1"/>
    <col min="7" max="7" width="7" style="95"/>
    <col min="8" max="8" width="8.1640625" style="95" customWidth="1"/>
    <col min="9" max="9" width="7.6640625" style="95" customWidth="1"/>
    <col min="10" max="10" width="16.5" style="95" bestFit="1" customWidth="1"/>
    <col min="11" max="11" width="7.83203125" style="95" customWidth="1"/>
    <col min="12" max="16384" width="7" style="95"/>
  </cols>
  <sheetData>
    <row r="1" spans="1:25" ht="17" thickBot="1" x14ac:dyDescent="0.25"/>
    <row r="2" spans="1:25" s="24" customFormat="1" x14ac:dyDescent="0.2">
      <c r="B2" s="97"/>
      <c r="C2" s="98" t="s">
        <v>25</v>
      </c>
      <c r="D2" s="98" t="s">
        <v>55</v>
      </c>
      <c r="E2" s="98"/>
      <c r="F2" s="98" t="s">
        <v>32</v>
      </c>
      <c r="G2" s="98"/>
      <c r="H2" s="98"/>
      <c r="I2" s="98"/>
      <c r="J2" s="98"/>
      <c r="K2" s="98"/>
      <c r="L2" s="98"/>
      <c r="M2" s="98"/>
      <c r="N2" s="98"/>
      <c r="O2" s="98"/>
      <c r="P2" s="98"/>
      <c r="Q2" s="98"/>
      <c r="R2" s="98"/>
      <c r="S2" s="98"/>
      <c r="T2" s="98"/>
      <c r="U2" s="98"/>
    </row>
    <row r="3" spans="1:25" s="24" customFormat="1" x14ac:dyDescent="0.2">
      <c r="B3" s="23"/>
      <c r="C3" s="18" t="s">
        <v>150</v>
      </c>
      <c r="D3" s="18"/>
      <c r="E3" s="18"/>
      <c r="F3" s="18"/>
      <c r="G3" s="18"/>
      <c r="H3" s="18"/>
      <c r="I3" s="18"/>
      <c r="J3" s="18"/>
      <c r="K3" s="18"/>
      <c r="L3" s="18"/>
      <c r="M3" s="18"/>
      <c r="N3" s="18"/>
      <c r="O3" s="18"/>
      <c r="P3" s="18"/>
      <c r="Q3" s="18"/>
      <c r="R3" s="18"/>
      <c r="S3" s="18"/>
      <c r="T3" s="18"/>
      <c r="U3" s="18"/>
    </row>
    <row r="4" spans="1:25" s="24" customFormat="1" x14ac:dyDescent="0.2">
      <c r="B4" s="23"/>
      <c r="C4" s="18"/>
      <c r="D4" s="18"/>
      <c r="E4" s="18"/>
      <c r="F4" s="181" t="s">
        <v>154</v>
      </c>
      <c r="G4" s="18"/>
      <c r="H4" s="18"/>
      <c r="I4" s="18"/>
      <c r="J4" s="18"/>
      <c r="K4" s="18"/>
      <c r="L4" s="18"/>
      <c r="M4" s="18"/>
      <c r="N4" s="18"/>
      <c r="O4" s="18"/>
      <c r="P4" s="18"/>
      <c r="Q4" s="18"/>
      <c r="R4" s="18"/>
      <c r="S4" s="18"/>
      <c r="T4" s="18"/>
      <c r="U4" s="18"/>
    </row>
    <row r="5" spans="1:25" s="24" customFormat="1" x14ac:dyDescent="0.2">
      <c r="B5" s="23"/>
      <c r="C5" s="18"/>
      <c r="D5" s="18"/>
      <c r="E5" s="18"/>
      <c r="F5" s="181" t="s">
        <v>155</v>
      </c>
      <c r="G5" s="18"/>
      <c r="H5" s="18"/>
      <c r="I5" s="18"/>
      <c r="J5" s="18"/>
      <c r="K5" s="18"/>
      <c r="L5" s="18"/>
      <c r="M5" s="18"/>
      <c r="N5" s="18"/>
      <c r="O5" s="18"/>
      <c r="P5" s="18"/>
      <c r="Q5" s="18"/>
      <c r="R5" s="18"/>
      <c r="S5" s="18"/>
      <c r="T5" s="18"/>
      <c r="U5" s="18"/>
    </row>
    <row r="6" spans="1:25" s="24" customFormat="1" x14ac:dyDescent="0.2">
      <c r="B6" s="23"/>
      <c r="C6" s="18"/>
      <c r="D6" s="18"/>
      <c r="E6" s="18"/>
      <c r="F6" s="18"/>
      <c r="G6" s="18"/>
      <c r="H6" s="18"/>
      <c r="I6" s="18"/>
      <c r="J6" s="18"/>
      <c r="K6" s="18"/>
      <c r="L6" s="18"/>
      <c r="M6" s="18"/>
      <c r="N6" s="18"/>
      <c r="O6" s="18"/>
      <c r="P6" s="18"/>
      <c r="Q6" s="18"/>
      <c r="R6" s="18"/>
      <c r="S6" s="18"/>
      <c r="T6" s="18"/>
      <c r="U6" s="18"/>
    </row>
    <row r="7" spans="1:25" s="24" customFormat="1" ht="17" thickBot="1" x14ac:dyDescent="0.25">
      <c r="B7" s="23"/>
      <c r="C7" s="18"/>
      <c r="D7" s="18"/>
      <c r="E7" s="18"/>
      <c r="F7" s="18"/>
      <c r="G7" s="18"/>
      <c r="H7" s="18"/>
      <c r="I7" s="18"/>
      <c r="J7" s="18"/>
      <c r="K7" s="18"/>
      <c r="L7" s="18"/>
      <c r="M7" s="18"/>
      <c r="N7" s="18"/>
      <c r="O7" s="18"/>
      <c r="P7" s="18"/>
      <c r="Q7" s="18"/>
      <c r="R7" s="18"/>
      <c r="S7" s="18"/>
      <c r="T7" s="18"/>
      <c r="U7" s="18"/>
    </row>
    <row r="8" spans="1:25" s="24" customFormat="1" x14ac:dyDescent="0.2">
      <c r="A8"/>
      <c r="B8" s="97"/>
      <c r="C8" s="98" t="s">
        <v>25</v>
      </c>
      <c r="D8" s="98" t="s">
        <v>55</v>
      </c>
      <c r="E8" s="98"/>
      <c r="F8" s="98" t="s">
        <v>32</v>
      </c>
      <c r="G8" s="98"/>
      <c r="H8" s="98"/>
      <c r="I8" s="98"/>
      <c r="J8" s="98"/>
      <c r="K8" s="98"/>
      <c r="L8" s="98"/>
      <c r="M8" s="98"/>
      <c r="N8" s="98"/>
      <c r="O8" s="98"/>
      <c r="P8" s="98"/>
      <c r="Q8" s="98"/>
      <c r="R8" s="98"/>
      <c r="S8" s="98"/>
      <c r="T8" s="98"/>
      <c r="U8" s="98"/>
    </row>
    <row r="9" spans="1:25" s="121" customFormat="1" x14ac:dyDescent="0.2">
      <c r="B9" s="96"/>
      <c r="C9" s="149"/>
      <c r="D9" s="150"/>
      <c r="E9" s="150"/>
      <c r="F9" s="150"/>
      <c r="G9" s="150"/>
      <c r="H9" s="150"/>
      <c r="I9" s="150"/>
      <c r="J9" s="150"/>
      <c r="K9" s="150"/>
      <c r="L9" s="150"/>
      <c r="M9" s="150"/>
      <c r="N9" s="150"/>
      <c r="O9" s="150"/>
      <c r="P9" s="150"/>
      <c r="Q9" s="150"/>
      <c r="R9" s="150"/>
      <c r="S9" s="150"/>
      <c r="T9" s="150"/>
      <c r="U9" s="150"/>
      <c r="V9" s="150"/>
      <c r="W9" s="150"/>
      <c r="X9" s="150"/>
      <c r="Y9" s="150"/>
    </row>
    <row r="10" spans="1:25" customFormat="1" x14ac:dyDescent="0.2">
      <c r="B10" s="96"/>
      <c r="C10" s="105" t="s">
        <v>56</v>
      </c>
      <c r="D10" s="105"/>
      <c r="E10" s="105"/>
      <c r="F10" s="105"/>
      <c r="G10" s="105"/>
      <c r="H10" s="105"/>
      <c r="I10" s="105"/>
      <c r="J10" s="105"/>
      <c r="K10" s="105"/>
      <c r="L10" s="105"/>
      <c r="M10" s="105"/>
      <c r="N10" s="105"/>
      <c r="O10" s="105"/>
      <c r="P10" s="105"/>
      <c r="Q10" s="105"/>
      <c r="R10" s="105"/>
      <c r="S10" s="105"/>
      <c r="T10" s="105"/>
      <c r="U10" s="105"/>
      <c r="V10" s="105"/>
      <c r="W10" s="105"/>
      <c r="X10" s="105"/>
      <c r="Y10" s="105"/>
    </row>
    <row r="11" spans="1:25" customFormat="1" x14ac:dyDescent="0.2">
      <c r="B11" s="96"/>
      <c r="C11" s="105"/>
      <c r="D11" s="105"/>
      <c r="E11" s="105"/>
      <c r="F11" s="105"/>
      <c r="G11" s="105"/>
      <c r="H11" s="105"/>
      <c r="I11" s="105"/>
      <c r="J11" s="105"/>
      <c r="K11" s="105"/>
      <c r="L11" s="105"/>
      <c r="M11" s="105"/>
      <c r="N11" s="105"/>
      <c r="O11" s="105"/>
      <c r="P11" s="105"/>
      <c r="Q11" s="105"/>
      <c r="R11" s="105"/>
      <c r="S11" s="105"/>
      <c r="T11" s="105"/>
      <c r="U11" s="105"/>
      <c r="V11" s="105"/>
      <c r="W11" s="105"/>
      <c r="X11" s="105"/>
      <c r="Y11" s="105"/>
    </row>
    <row r="12" spans="1:25" customFormat="1" x14ac:dyDescent="0.2">
      <c r="B12" s="96"/>
      <c r="C12" s="105"/>
      <c r="D12" s="105"/>
      <c r="E12" s="105"/>
      <c r="F12" s="105"/>
      <c r="G12" s="105"/>
      <c r="H12" s="105"/>
      <c r="I12" s="105"/>
      <c r="J12" s="105"/>
      <c r="K12" s="105"/>
      <c r="L12" s="105"/>
      <c r="M12" s="105"/>
      <c r="N12" s="105"/>
      <c r="O12" s="105"/>
      <c r="P12" s="105"/>
      <c r="Q12" s="105"/>
      <c r="R12" s="105"/>
      <c r="S12" s="105"/>
      <c r="T12" s="105"/>
      <c r="U12" s="105"/>
      <c r="V12" s="105"/>
      <c r="W12" s="105"/>
      <c r="X12" s="105"/>
      <c r="Y12" s="105"/>
    </row>
    <row r="13" spans="1:25" customFormat="1" x14ac:dyDescent="0.2">
      <c r="B13" s="96"/>
      <c r="C13" s="105"/>
      <c r="D13" s="105"/>
      <c r="E13" s="105"/>
      <c r="F13" s="105"/>
      <c r="G13" s="105"/>
      <c r="H13" s="105"/>
      <c r="I13" s="105"/>
      <c r="J13" s="105"/>
      <c r="K13" s="105"/>
      <c r="L13" s="105"/>
      <c r="M13" s="105"/>
      <c r="N13" s="105"/>
      <c r="O13" s="105"/>
      <c r="P13" s="105"/>
      <c r="Q13" s="105"/>
      <c r="R13" s="105"/>
      <c r="S13" s="105"/>
      <c r="T13" s="105"/>
      <c r="U13" s="105"/>
      <c r="V13" s="105"/>
      <c r="W13" s="105"/>
      <c r="X13" s="105"/>
      <c r="Y13" s="105"/>
    </row>
    <row r="14" spans="1:25" customFormat="1" x14ac:dyDescent="0.2">
      <c r="B14" s="96"/>
      <c r="C14" s="105"/>
      <c r="D14" s="105">
        <v>16</v>
      </c>
      <c r="E14" t="s">
        <v>84</v>
      </c>
      <c r="F14" s="105"/>
      <c r="G14" s="106"/>
      <c r="H14" s="107"/>
      <c r="I14" s="105"/>
      <c r="J14" s="105"/>
      <c r="K14" s="105"/>
      <c r="L14" s="105"/>
      <c r="M14" s="105"/>
      <c r="N14" s="105"/>
      <c r="O14" s="105"/>
      <c r="P14" s="105"/>
      <c r="Q14" s="105"/>
      <c r="R14" s="105"/>
      <c r="S14" s="105"/>
      <c r="T14" s="105"/>
      <c r="U14" s="105"/>
      <c r="V14" s="105"/>
      <c r="W14" s="105"/>
      <c r="X14" s="105"/>
      <c r="Y14" s="105"/>
    </row>
    <row r="15" spans="1:25" customFormat="1" x14ac:dyDescent="0.2">
      <c r="B15" s="96"/>
      <c r="C15" s="105"/>
      <c r="D15" s="105"/>
      <c r="F15" s="105">
        <v>18</v>
      </c>
      <c r="G15" s="105" t="s">
        <v>57</v>
      </c>
      <c r="H15" s="107" t="s">
        <v>58</v>
      </c>
      <c r="I15" s="105"/>
      <c r="J15" s="105"/>
      <c r="K15" s="105"/>
      <c r="L15" s="105"/>
      <c r="M15" s="105"/>
      <c r="N15" s="105"/>
      <c r="O15" s="105"/>
      <c r="P15" s="105"/>
      <c r="Q15" s="105"/>
      <c r="R15" s="105"/>
      <c r="S15" s="105"/>
      <c r="T15" s="105"/>
      <c r="U15" s="105"/>
      <c r="V15" s="105"/>
      <c r="W15" s="105"/>
      <c r="X15" s="105"/>
      <c r="Y15" s="105"/>
    </row>
    <row r="16" spans="1:25" customFormat="1" x14ac:dyDescent="0.2">
      <c r="B16" s="96"/>
      <c r="C16" s="105"/>
      <c r="D16" s="105"/>
      <c r="F16" s="105"/>
      <c r="G16" t="s">
        <v>59</v>
      </c>
      <c r="H16" s="107" t="s">
        <v>60</v>
      </c>
      <c r="I16" s="105"/>
      <c r="J16" s="105"/>
      <c r="K16" s="105"/>
      <c r="L16" s="105"/>
      <c r="M16" s="105"/>
      <c r="N16" s="105"/>
      <c r="O16" s="105"/>
      <c r="P16" s="105"/>
      <c r="Q16" s="105"/>
      <c r="R16" s="105"/>
      <c r="S16" s="105"/>
      <c r="T16" s="105"/>
      <c r="U16" s="105"/>
      <c r="V16" s="105"/>
      <c r="W16" s="105"/>
      <c r="X16" s="105"/>
      <c r="Y16" s="105"/>
    </row>
    <row r="17" spans="2:25" customFormat="1" x14ac:dyDescent="0.2">
      <c r="B17" s="96"/>
      <c r="C17" s="105"/>
      <c r="D17" s="105"/>
      <c r="F17" s="105"/>
      <c r="G17" s="105" t="s">
        <v>61</v>
      </c>
      <c r="H17" s="107" t="s">
        <v>58</v>
      </c>
      <c r="I17" s="105"/>
      <c r="J17" s="105"/>
      <c r="K17" s="105"/>
      <c r="L17" s="105"/>
      <c r="M17" s="105"/>
      <c r="N17" s="105"/>
      <c r="O17" s="105"/>
      <c r="P17" s="105"/>
      <c r="Q17" s="105"/>
      <c r="R17" s="105"/>
      <c r="S17" s="105"/>
      <c r="T17" s="105"/>
      <c r="U17" s="105"/>
      <c r="V17" s="105"/>
      <c r="W17" s="105"/>
      <c r="X17" s="105"/>
      <c r="Y17" s="105"/>
    </row>
    <row r="18" spans="2:25" customFormat="1" x14ac:dyDescent="0.2">
      <c r="B18" s="96"/>
      <c r="C18" s="105"/>
      <c r="D18" s="105"/>
      <c r="E18" s="105"/>
      <c r="F18" s="105"/>
      <c r="G18" s="105"/>
      <c r="H18" s="105"/>
      <c r="I18" s="105"/>
      <c r="J18" s="105"/>
      <c r="K18" s="105"/>
      <c r="L18" s="105"/>
      <c r="M18" s="105"/>
      <c r="N18" s="105"/>
      <c r="O18" s="105"/>
      <c r="P18" s="105"/>
      <c r="Q18" s="105"/>
      <c r="R18" s="105"/>
      <c r="S18" s="105"/>
      <c r="T18" s="105"/>
      <c r="U18" s="105"/>
      <c r="V18" s="105"/>
      <c r="W18" s="105"/>
      <c r="X18" s="105"/>
      <c r="Y18" s="105"/>
    </row>
    <row r="19" spans="2:25" customFormat="1" x14ac:dyDescent="0.2">
      <c r="B19" s="96"/>
      <c r="C19" s="105"/>
      <c r="D19" s="105"/>
      <c r="E19" s="105"/>
      <c r="F19" s="105"/>
      <c r="G19" s="105"/>
      <c r="H19" s="105"/>
      <c r="I19" s="105"/>
      <c r="J19" s="105"/>
      <c r="K19" s="105"/>
      <c r="L19" s="105"/>
      <c r="M19" s="105"/>
      <c r="N19" s="105"/>
      <c r="O19" s="105"/>
      <c r="P19" s="105"/>
      <c r="Q19" s="105"/>
      <c r="R19" s="105"/>
      <c r="S19" s="105"/>
      <c r="T19" s="105"/>
      <c r="U19" s="105"/>
      <c r="V19" s="105"/>
      <c r="W19" s="105"/>
      <c r="X19" s="105"/>
      <c r="Y19" s="105"/>
    </row>
    <row r="20" spans="2:25" customFormat="1" x14ac:dyDescent="0.2">
      <c r="B20" s="96"/>
      <c r="C20" s="105"/>
      <c r="D20" s="105"/>
      <c r="E20" s="105"/>
      <c r="F20" s="105"/>
      <c r="G20" s="105"/>
      <c r="H20" s="105"/>
      <c r="I20" s="105"/>
      <c r="J20" s="105"/>
      <c r="K20" s="105"/>
      <c r="L20" s="105"/>
      <c r="M20" s="105"/>
      <c r="N20" s="105"/>
      <c r="O20" s="105"/>
      <c r="P20" s="105"/>
      <c r="Q20" s="105"/>
      <c r="R20" s="105"/>
      <c r="S20" s="105"/>
      <c r="T20" s="105"/>
      <c r="U20" s="105"/>
      <c r="V20" s="105"/>
      <c r="W20" s="105"/>
      <c r="X20" s="105"/>
      <c r="Y20" s="105"/>
    </row>
    <row r="21" spans="2:25" customFormat="1" x14ac:dyDescent="0.2">
      <c r="B21" s="96"/>
      <c r="C21" s="105"/>
      <c r="D21" s="105"/>
      <c r="E21" s="105"/>
      <c r="F21" s="105"/>
      <c r="G21" s="105"/>
      <c r="H21" s="105"/>
      <c r="I21" s="105"/>
      <c r="J21" s="105"/>
      <c r="K21" s="105"/>
      <c r="L21" s="105"/>
      <c r="M21" s="105"/>
      <c r="N21" s="105"/>
      <c r="O21" s="105"/>
      <c r="P21" s="105"/>
      <c r="Q21" s="105"/>
      <c r="R21" s="105"/>
      <c r="S21" s="105"/>
      <c r="T21" s="105"/>
      <c r="U21" s="105"/>
      <c r="V21" s="105"/>
      <c r="W21" s="105"/>
      <c r="X21" s="105"/>
      <c r="Y21" s="105"/>
    </row>
    <row r="22" spans="2:25" customFormat="1" x14ac:dyDescent="0.2">
      <c r="B22" s="96"/>
      <c r="C22" s="105"/>
      <c r="D22" s="105"/>
      <c r="E22" s="105"/>
      <c r="F22" s="105"/>
      <c r="G22" s="105"/>
      <c r="H22" s="105"/>
      <c r="I22" s="105"/>
      <c r="J22" s="105"/>
      <c r="K22" s="105"/>
      <c r="L22" s="105"/>
      <c r="M22" s="105"/>
      <c r="N22" s="105"/>
      <c r="O22" s="105"/>
      <c r="P22" s="105"/>
      <c r="Q22" s="105"/>
      <c r="R22" s="105"/>
      <c r="S22" s="105"/>
      <c r="T22" s="105"/>
      <c r="U22" s="105"/>
      <c r="V22" s="105"/>
      <c r="W22" s="105"/>
      <c r="X22" s="105"/>
      <c r="Y22" s="105"/>
    </row>
    <row r="23" spans="2:25" customFormat="1" x14ac:dyDescent="0.2">
      <c r="B23" s="96"/>
      <c r="C23" s="105"/>
      <c r="D23" s="105"/>
      <c r="E23" s="105"/>
      <c r="F23" s="105"/>
      <c r="G23" s="105"/>
      <c r="H23" s="105"/>
      <c r="I23" s="105"/>
      <c r="J23" s="105"/>
      <c r="K23" s="105"/>
      <c r="L23" s="105"/>
      <c r="M23" s="105"/>
      <c r="N23" s="105"/>
      <c r="O23" s="105"/>
      <c r="P23" s="105"/>
      <c r="Q23" s="105"/>
      <c r="R23" s="105"/>
      <c r="S23" s="105"/>
      <c r="T23" s="105"/>
      <c r="U23" s="105"/>
      <c r="V23" s="105"/>
      <c r="W23" s="105"/>
      <c r="X23" s="105"/>
      <c r="Y23" s="105"/>
    </row>
    <row r="24" spans="2:25" customFormat="1" x14ac:dyDescent="0.2">
      <c r="B24" s="96"/>
      <c r="C24" s="105"/>
      <c r="D24" s="105"/>
      <c r="E24" s="105"/>
      <c r="F24" s="105"/>
      <c r="G24" s="105"/>
      <c r="H24" s="105"/>
      <c r="I24" s="105"/>
      <c r="J24" s="105"/>
      <c r="K24" s="105"/>
      <c r="L24" s="105"/>
      <c r="M24" s="105"/>
      <c r="N24" s="105"/>
      <c r="O24" s="105"/>
      <c r="P24" s="105"/>
      <c r="Q24" s="105"/>
      <c r="R24" s="105"/>
      <c r="S24" s="105"/>
      <c r="T24" s="105"/>
      <c r="U24" s="105"/>
      <c r="V24" s="105"/>
      <c r="W24" s="105"/>
      <c r="X24" s="105"/>
      <c r="Y24" s="105"/>
    </row>
    <row r="25" spans="2:25" customFormat="1" x14ac:dyDescent="0.2">
      <c r="B25" s="96"/>
      <c r="C25" s="105"/>
      <c r="D25" s="105"/>
      <c r="E25" s="105"/>
      <c r="F25" s="105"/>
      <c r="G25" s="105"/>
      <c r="H25" s="105"/>
      <c r="I25" s="105"/>
      <c r="J25" s="105"/>
      <c r="K25" s="105"/>
      <c r="L25" s="105"/>
      <c r="M25" s="105"/>
      <c r="N25" s="105"/>
      <c r="O25" s="105"/>
      <c r="P25" s="105"/>
      <c r="Q25" s="105"/>
      <c r="R25" s="105"/>
      <c r="S25" s="105"/>
      <c r="T25" s="105"/>
      <c r="U25" s="105"/>
      <c r="V25" s="105"/>
      <c r="W25" s="105"/>
      <c r="X25" s="105"/>
      <c r="Y25" s="105"/>
    </row>
    <row r="26" spans="2:25" customFormat="1" x14ac:dyDescent="0.2">
      <c r="B26" s="96"/>
      <c r="C26" s="105"/>
      <c r="D26" s="105"/>
      <c r="E26" s="105"/>
      <c r="F26" s="105"/>
      <c r="G26" s="105"/>
      <c r="H26" s="105"/>
      <c r="I26" s="105"/>
      <c r="J26" s="105"/>
      <c r="K26" s="105"/>
      <c r="L26" s="105"/>
      <c r="M26" s="105"/>
      <c r="N26" s="105"/>
      <c r="O26" s="105"/>
      <c r="P26" s="105"/>
      <c r="Q26" s="105"/>
      <c r="R26" s="105"/>
      <c r="S26" s="105"/>
      <c r="T26" s="105"/>
      <c r="U26" s="105"/>
      <c r="V26" s="105"/>
      <c r="W26" s="105"/>
      <c r="X26" s="105"/>
      <c r="Y26" s="105"/>
    </row>
    <row r="27" spans="2:25" customFormat="1" x14ac:dyDescent="0.2">
      <c r="B27" s="96"/>
      <c r="C27" s="105"/>
      <c r="D27" s="105"/>
      <c r="E27" s="105"/>
      <c r="F27" s="105"/>
      <c r="G27" s="105"/>
      <c r="H27" s="105"/>
      <c r="I27" s="105"/>
      <c r="J27" s="105"/>
      <c r="K27" s="105"/>
      <c r="L27" s="105"/>
      <c r="M27" s="105"/>
      <c r="N27" s="105"/>
      <c r="O27" s="105"/>
      <c r="P27" s="105"/>
      <c r="Q27" s="105"/>
      <c r="R27" s="105"/>
      <c r="S27" s="105"/>
      <c r="T27" s="105"/>
      <c r="U27" s="105"/>
      <c r="V27" s="105"/>
      <c r="W27" s="105"/>
      <c r="X27" s="105"/>
      <c r="Y27" s="105"/>
    </row>
    <row r="28" spans="2:25" customFormat="1" x14ac:dyDescent="0.2">
      <c r="B28" s="96"/>
      <c r="C28" s="105"/>
      <c r="D28" s="105"/>
      <c r="E28" s="105"/>
      <c r="F28" s="105"/>
      <c r="G28" s="105"/>
      <c r="H28" s="105"/>
      <c r="I28" s="105"/>
      <c r="J28" s="105"/>
      <c r="K28" s="105"/>
      <c r="L28" s="105"/>
      <c r="M28" s="105"/>
      <c r="N28" s="105"/>
      <c r="O28" s="105"/>
      <c r="P28" s="105"/>
      <c r="Q28" s="105"/>
      <c r="R28" s="105"/>
      <c r="S28" s="105"/>
      <c r="T28" s="105"/>
      <c r="U28" s="105"/>
      <c r="V28" s="105"/>
      <c r="W28" s="105"/>
      <c r="X28" s="105"/>
      <c r="Y28" s="105"/>
    </row>
    <row r="29" spans="2:25" customFormat="1" x14ac:dyDescent="0.2">
      <c r="B29" s="96"/>
      <c r="C29" s="105"/>
      <c r="D29" s="105"/>
      <c r="E29" s="105"/>
      <c r="F29" s="105"/>
      <c r="G29" s="105"/>
      <c r="H29" s="105"/>
      <c r="I29" s="105"/>
      <c r="J29" s="105"/>
      <c r="K29" s="105"/>
      <c r="L29" s="105"/>
      <c r="M29" s="105"/>
      <c r="N29" s="105"/>
      <c r="O29" s="105"/>
      <c r="P29" s="105"/>
      <c r="Q29" s="105"/>
      <c r="R29" s="105"/>
      <c r="S29" s="105"/>
      <c r="T29" s="105"/>
      <c r="U29" s="105"/>
      <c r="V29" s="105"/>
      <c r="W29" s="105"/>
      <c r="X29" s="105"/>
      <c r="Y29" s="105"/>
    </row>
    <row r="30" spans="2:25" customFormat="1" x14ac:dyDescent="0.2">
      <c r="B30" s="96"/>
      <c r="C30" s="105"/>
      <c r="D30" s="105"/>
      <c r="E30" s="105"/>
      <c r="F30" s="105"/>
      <c r="G30" s="105"/>
      <c r="H30" s="105"/>
      <c r="I30" s="105"/>
      <c r="J30" s="105"/>
      <c r="K30" s="105"/>
      <c r="L30" s="105"/>
      <c r="M30" s="105"/>
      <c r="N30" s="105"/>
      <c r="O30" s="105"/>
      <c r="P30" s="105"/>
      <c r="Q30" s="105"/>
      <c r="R30" s="105"/>
      <c r="S30" s="105"/>
      <c r="T30" s="105"/>
      <c r="U30" s="105"/>
      <c r="V30" s="105"/>
      <c r="W30" s="105"/>
      <c r="X30" s="105"/>
      <c r="Y30" s="105"/>
    </row>
    <row r="31" spans="2:25" customFormat="1" x14ac:dyDescent="0.2">
      <c r="B31" s="96"/>
      <c r="C31" s="105"/>
      <c r="D31" s="105"/>
      <c r="E31" s="105"/>
      <c r="F31" s="105"/>
      <c r="G31" s="105"/>
      <c r="H31" s="105"/>
      <c r="I31" s="105"/>
      <c r="J31" s="105"/>
      <c r="K31" s="105"/>
      <c r="L31" s="105"/>
      <c r="M31" s="105"/>
      <c r="N31" s="105"/>
      <c r="O31" s="105"/>
      <c r="P31" s="105"/>
      <c r="Q31" s="105"/>
      <c r="R31" s="105"/>
      <c r="S31" s="105"/>
      <c r="T31" s="105"/>
      <c r="U31" s="105"/>
      <c r="V31" s="105"/>
      <c r="W31" s="105"/>
      <c r="X31" s="105"/>
      <c r="Y31" s="105"/>
    </row>
    <row r="32" spans="2:25" customFormat="1" x14ac:dyDescent="0.2">
      <c r="B32" s="96"/>
      <c r="C32" s="105"/>
      <c r="D32" s="105"/>
      <c r="E32" s="105"/>
      <c r="F32" s="105"/>
      <c r="G32" s="105"/>
      <c r="H32" s="105"/>
      <c r="I32" s="105"/>
      <c r="J32" s="105"/>
      <c r="K32" s="105"/>
      <c r="L32" s="105"/>
      <c r="M32" s="105"/>
      <c r="N32" s="105"/>
      <c r="O32" s="105"/>
      <c r="P32" s="105"/>
      <c r="Q32" s="105"/>
      <c r="R32" s="105"/>
      <c r="S32" s="105"/>
      <c r="T32" s="105"/>
      <c r="U32" s="105"/>
      <c r="V32" s="105"/>
      <c r="W32" s="105"/>
      <c r="X32" s="105"/>
      <c r="Y32" s="105"/>
    </row>
    <row r="33" spans="2:25" customFormat="1" x14ac:dyDescent="0.2">
      <c r="B33" s="96"/>
      <c r="C33" s="105"/>
      <c r="D33" s="105"/>
      <c r="E33" s="105"/>
      <c r="F33" s="105"/>
      <c r="G33" s="105"/>
      <c r="H33" s="105"/>
      <c r="I33" s="105"/>
      <c r="J33" s="105"/>
      <c r="K33" s="105"/>
      <c r="L33" s="105"/>
      <c r="M33" s="105"/>
      <c r="N33" s="105"/>
      <c r="O33" s="105"/>
      <c r="P33" s="105"/>
      <c r="Q33" s="105"/>
      <c r="R33" s="105"/>
      <c r="S33" s="105"/>
      <c r="T33" s="105"/>
      <c r="U33" s="105"/>
      <c r="V33" s="105"/>
      <c r="W33" s="105"/>
      <c r="X33" s="105"/>
      <c r="Y33" s="105"/>
    </row>
    <row r="34" spans="2:25" customFormat="1" x14ac:dyDescent="0.2">
      <c r="B34" s="96"/>
      <c r="C34" s="105"/>
      <c r="D34" s="105"/>
      <c r="E34" s="105"/>
      <c r="F34" s="105"/>
      <c r="G34" s="105"/>
      <c r="H34" s="105"/>
      <c r="I34" s="105"/>
      <c r="J34" s="105"/>
      <c r="K34" s="105"/>
      <c r="L34" s="105"/>
      <c r="M34" s="105"/>
      <c r="N34" s="105"/>
      <c r="O34" s="105"/>
      <c r="P34" s="105"/>
      <c r="Q34" s="105"/>
      <c r="R34" s="105"/>
      <c r="S34" s="105"/>
      <c r="T34" s="105"/>
      <c r="U34" s="105"/>
      <c r="V34" s="105"/>
      <c r="W34" s="105"/>
      <c r="X34" s="105"/>
      <c r="Y34" s="105"/>
    </row>
    <row r="35" spans="2:25" customFormat="1" x14ac:dyDescent="0.2">
      <c r="B35" s="96"/>
    </row>
    <row r="36" spans="2:25" customFormat="1" x14ac:dyDescent="0.2">
      <c r="B36" s="96"/>
    </row>
    <row r="37" spans="2:25" customFormat="1" x14ac:dyDescent="0.2">
      <c r="B37" s="96"/>
    </row>
    <row r="38" spans="2:25" customFormat="1" x14ac:dyDescent="0.2">
      <c r="B38" s="96"/>
    </row>
    <row r="39" spans="2:25" customFormat="1" x14ac:dyDescent="0.2">
      <c r="B39" s="96"/>
    </row>
    <row r="40" spans="2:25" customFormat="1" x14ac:dyDescent="0.2">
      <c r="B40" s="96"/>
    </row>
    <row r="41" spans="2:25" customFormat="1" x14ac:dyDescent="0.2">
      <c r="B41" s="96"/>
    </row>
    <row r="42" spans="2:25" customFormat="1" x14ac:dyDescent="0.2">
      <c r="B42" s="96"/>
    </row>
    <row r="43" spans="2:25" customFormat="1" x14ac:dyDescent="0.2">
      <c r="B43" s="96"/>
    </row>
    <row r="44" spans="2:25" customFormat="1" x14ac:dyDescent="0.2">
      <c r="B44" s="96"/>
    </row>
    <row r="45" spans="2:25" customFormat="1" x14ac:dyDescent="0.2">
      <c r="B45" s="96"/>
    </row>
    <row r="46" spans="2:25" customFormat="1" x14ac:dyDescent="0.2">
      <c r="B46" s="96"/>
    </row>
    <row r="47" spans="2:25" customFormat="1" x14ac:dyDescent="0.2">
      <c r="B47" s="96"/>
    </row>
    <row r="48" spans="2:25" customFormat="1" x14ac:dyDescent="0.2">
      <c r="B48" s="96"/>
    </row>
    <row r="49" spans="2:2" customFormat="1" x14ac:dyDescent="0.2">
      <c r="B49" s="96"/>
    </row>
    <row r="50" spans="2:2" customFormat="1" x14ac:dyDescent="0.2">
      <c r="B50" s="96"/>
    </row>
    <row r="51" spans="2:2" customFormat="1" x14ac:dyDescent="0.2">
      <c r="B51" s="96"/>
    </row>
    <row r="52" spans="2:2" customFormat="1" x14ac:dyDescent="0.2">
      <c r="B52" s="96"/>
    </row>
    <row r="53" spans="2:2" customFormat="1" x14ac:dyDescent="0.2">
      <c r="B53" s="96"/>
    </row>
    <row r="54" spans="2:2" customFormat="1" x14ac:dyDescent="0.2">
      <c r="B54" s="96"/>
    </row>
    <row r="55" spans="2:2" customFormat="1" x14ac:dyDescent="0.2">
      <c r="B55" s="96"/>
    </row>
    <row r="56" spans="2:2" customFormat="1" x14ac:dyDescent="0.2">
      <c r="B56" s="96"/>
    </row>
    <row r="57" spans="2:2" customFormat="1" x14ac:dyDescent="0.2">
      <c r="B57" s="96"/>
    </row>
    <row r="58" spans="2:2" customFormat="1" x14ac:dyDescent="0.2">
      <c r="B58" s="96"/>
    </row>
    <row r="59" spans="2:2" customFormat="1" x14ac:dyDescent="0.2">
      <c r="B59" s="96"/>
    </row>
    <row r="60" spans="2:2" customFormat="1" x14ac:dyDescent="0.2">
      <c r="B60" s="96"/>
    </row>
    <row r="61" spans="2:2" customFormat="1" x14ac:dyDescent="0.2">
      <c r="B61" s="96"/>
    </row>
    <row r="62" spans="2:2" customFormat="1" x14ac:dyDescent="0.2">
      <c r="B62" s="96"/>
    </row>
    <row r="63" spans="2:2" customFormat="1" x14ac:dyDescent="0.2">
      <c r="B63" s="96"/>
    </row>
    <row r="64" spans="2:2" customFormat="1" x14ac:dyDescent="0.2">
      <c r="B64" s="96"/>
    </row>
    <row r="65" spans="1:25" customFormat="1" x14ac:dyDescent="0.2">
      <c r="B65" s="96"/>
    </row>
    <row r="66" spans="1:25" customFormat="1" x14ac:dyDescent="0.2">
      <c r="B66" s="96"/>
    </row>
    <row r="67" spans="1:25" customFormat="1" ht="17" thickBot="1" x14ac:dyDescent="0.25">
      <c r="B67" s="96"/>
    </row>
    <row r="68" spans="1:25" s="24" customFormat="1" x14ac:dyDescent="0.2">
      <c r="A68"/>
      <c r="B68" s="97"/>
      <c r="C68" s="98" t="s">
        <v>25</v>
      </c>
      <c r="D68" s="98" t="s">
        <v>55</v>
      </c>
      <c r="E68" s="98"/>
      <c r="F68" s="98" t="s">
        <v>32</v>
      </c>
      <c r="G68" s="98"/>
      <c r="H68" s="98"/>
      <c r="I68" s="98"/>
      <c r="J68" s="98"/>
      <c r="K68" s="98"/>
      <c r="L68" s="98"/>
      <c r="M68" s="98"/>
      <c r="N68" s="98"/>
      <c r="O68" s="98"/>
      <c r="P68" s="98"/>
      <c r="Q68" s="98"/>
      <c r="R68" s="98"/>
      <c r="S68" s="98"/>
      <c r="T68" s="98"/>
      <c r="U68" s="98"/>
    </row>
    <row r="69" spans="1:25" s="121" customFormat="1" x14ac:dyDescent="0.2">
      <c r="B69" s="96"/>
      <c r="C69" s="149"/>
      <c r="D69" s="150"/>
      <c r="E69" s="150"/>
      <c r="F69" s="150"/>
      <c r="G69" s="150"/>
      <c r="H69" s="150"/>
      <c r="I69" s="150"/>
      <c r="J69" s="150"/>
      <c r="K69" s="150"/>
      <c r="L69" s="150"/>
      <c r="M69" s="150"/>
      <c r="N69" s="150"/>
      <c r="O69" s="150"/>
      <c r="P69" s="150"/>
      <c r="Q69" s="150"/>
      <c r="R69" s="150"/>
      <c r="S69" s="150"/>
      <c r="T69" s="150"/>
      <c r="U69" s="150"/>
      <c r="V69" s="150"/>
      <c r="W69" s="150"/>
      <c r="X69" s="150"/>
      <c r="Y69" s="150"/>
    </row>
    <row r="70" spans="1:25" s="118" customFormat="1" x14ac:dyDescent="0.2">
      <c r="B70" s="96"/>
      <c r="C70" s="118" t="s">
        <v>88</v>
      </c>
    </row>
    <row r="71" spans="1:25" s="118" customFormat="1" x14ac:dyDescent="0.2">
      <c r="B71" s="96"/>
    </row>
    <row r="72" spans="1:25" s="118" customFormat="1" x14ac:dyDescent="0.2">
      <c r="B72" s="96"/>
      <c r="D72" s="151" t="s">
        <v>99</v>
      </c>
      <c r="F72" s="119" t="s">
        <v>101</v>
      </c>
    </row>
    <row r="73" spans="1:25" s="118" customFormat="1" x14ac:dyDescent="0.2">
      <c r="B73" s="96"/>
      <c r="H73" s="157">
        <v>0.87</v>
      </c>
    </row>
    <row r="74" spans="1:25" s="118" customFormat="1" x14ac:dyDescent="0.2">
      <c r="B74" s="96"/>
    </row>
    <row r="75" spans="1:25" s="118" customFormat="1" x14ac:dyDescent="0.2">
      <c r="B75" s="96"/>
    </row>
    <row r="76" spans="1:25" s="118" customFormat="1" x14ac:dyDescent="0.2">
      <c r="B76" s="96"/>
    </row>
    <row r="77" spans="1:25" s="118" customFormat="1" x14ac:dyDescent="0.2">
      <c r="B77" s="96"/>
    </row>
    <row r="78" spans="1:25" s="118" customFormat="1" x14ac:dyDescent="0.2">
      <c r="B78" s="96"/>
    </row>
    <row r="79" spans="1:25" s="118" customFormat="1" x14ac:dyDescent="0.2">
      <c r="B79" s="96"/>
    </row>
    <row r="80" spans="1:25" s="118" customFormat="1" x14ac:dyDescent="0.2">
      <c r="B80" s="96"/>
    </row>
    <row r="81" spans="2:10" s="118" customFormat="1" x14ac:dyDescent="0.2">
      <c r="B81" s="96"/>
    </row>
    <row r="82" spans="2:10" s="118" customFormat="1" x14ac:dyDescent="0.2">
      <c r="B82" s="96"/>
    </row>
    <row r="83" spans="2:10" s="118" customFormat="1" x14ac:dyDescent="0.2">
      <c r="B83" s="96"/>
    </row>
    <row r="84" spans="2:10" s="118" customFormat="1" x14ac:dyDescent="0.2">
      <c r="B84" s="96"/>
    </row>
    <row r="85" spans="2:10" s="118" customFormat="1" x14ac:dyDescent="0.2">
      <c r="B85" s="96"/>
    </row>
    <row r="86" spans="2:10" s="118" customFormat="1" x14ac:dyDescent="0.2">
      <c r="B86" s="96"/>
    </row>
    <row r="87" spans="2:10" s="118" customFormat="1" x14ac:dyDescent="0.2">
      <c r="B87" s="96"/>
    </row>
    <row r="88" spans="2:10" s="118" customFormat="1" x14ac:dyDescent="0.2">
      <c r="B88" s="96"/>
      <c r="D88">
        <v>1211</v>
      </c>
      <c r="E88"/>
      <c r="F88"/>
      <c r="G88"/>
      <c r="H88"/>
      <c r="I88"/>
    </row>
    <row r="89" spans="2:10" s="118" customFormat="1" x14ac:dyDescent="0.2">
      <c r="B89" s="96"/>
      <c r="D89"/>
      <c r="F89" t="s">
        <v>100</v>
      </c>
      <c r="H89">
        <v>16.899999999999999</v>
      </c>
      <c r="I89" t="s">
        <v>51</v>
      </c>
      <c r="J89" t="s">
        <v>103</v>
      </c>
    </row>
    <row r="90" spans="2:10" s="118" customFormat="1" x14ac:dyDescent="0.2">
      <c r="B90" s="96"/>
      <c r="D90"/>
      <c r="F90"/>
      <c r="H90">
        <v>18</v>
      </c>
      <c r="I90" t="s">
        <v>51</v>
      </c>
      <c r="J90" t="s">
        <v>104</v>
      </c>
    </row>
    <row r="91" spans="2:10" s="118" customFormat="1" x14ac:dyDescent="0.2">
      <c r="B91" s="96"/>
      <c r="D91"/>
      <c r="F91" t="s">
        <v>105</v>
      </c>
      <c r="H91" s="158">
        <v>0.12</v>
      </c>
      <c r="I91"/>
      <c r="J91" t="s">
        <v>106</v>
      </c>
    </row>
    <row r="92" spans="2:10" s="118" customFormat="1" x14ac:dyDescent="0.2">
      <c r="B92" s="96"/>
      <c r="D92"/>
      <c r="F92"/>
      <c r="H92" s="158">
        <v>7.0000000000000007E-2</v>
      </c>
      <c r="I92"/>
      <c r="J92" t="s">
        <v>107</v>
      </c>
    </row>
    <row r="93" spans="2:10" s="118" customFormat="1" x14ac:dyDescent="0.2">
      <c r="B93" s="96"/>
    </row>
    <row r="94" spans="2:10" s="118" customFormat="1" x14ac:dyDescent="0.2">
      <c r="B94" s="96"/>
    </row>
    <row r="95" spans="2:10" s="118" customFormat="1" x14ac:dyDescent="0.2">
      <c r="B95" s="96"/>
    </row>
    <row r="96" spans="2:10" s="118" customFormat="1" x14ac:dyDescent="0.2">
      <c r="B96" s="96"/>
    </row>
    <row r="97" spans="2:9" s="118" customFormat="1" x14ac:dyDescent="0.2">
      <c r="B97" s="96"/>
    </row>
    <row r="98" spans="2:9" s="118" customFormat="1" x14ac:dyDescent="0.2">
      <c r="B98" s="96"/>
    </row>
    <row r="99" spans="2:9" s="118" customFormat="1" x14ac:dyDescent="0.2">
      <c r="B99" s="96"/>
    </row>
    <row r="100" spans="2:9" s="118" customFormat="1" x14ac:dyDescent="0.2">
      <c r="B100" s="96"/>
    </row>
    <row r="101" spans="2:9" s="118" customFormat="1" x14ac:dyDescent="0.2">
      <c r="B101" s="96"/>
    </row>
    <row r="102" spans="2:9" s="118" customFormat="1" x14ac:dyDescent="0.2">
      <c r="B102" s="96"/>
    </row>
    <row r="103" spans="2:9" s="118" customFormat="1" x14ac:dyDescent="0.2">
      <c r="B103" s="96"/>
    </row>
    <row r="104" spans="2:9" s="118" customFormat="1" x14ac:dyDescent="0.2">
      <c r="B104" s="96"/>
    </row>
    <row r="105" spans="2:9" s="118" customFormat="1" x14ac:dyDescent="0.2">
      <c r="B105" s="96"/>
    </row>
    <row r="106" spans="2:9" s="118" customFormat="1" x14ac:dyDescent="0.2">
      <c r="B106" s="96"/>
      <c r="D106" s="118">
        <v>1212</v>
      </c>
    </row>
    <row r="107" spans="2:9" s="118" customFormat="1" x14ac:dyDescent="0.2">
      <c r="B107" s="96"/>
      <c r="F107" t="s">
        <v>100</v>
      </c>
      <c r="H107">
        <v>17.7</v>
      </c>
      <c r="I107" t="s">
        <v>51</v>
      </c>
    </row>
    <row r="108" spans="2:9" s="118" customFormat="1" x14ac:dyDescent="0.2">
      <c r="B108" s="96"/>
    </row>
    <row r="109" spans="2:9" s="118" customFormat="1" x14ac:dyDescent="0.2">
      <c r="B109" s="96"/>
    </row>
    <row r="110" spans="2:9" s="118" customFormat="1" x14ac:dyDescent="0.2">
      <c r="B110" s="96"/>
    </row>
    <row r="111" spans="2:9" s="118" customFormat="1" x14ac:dyDescent="0.2">
      <c r="B111" s="96"/>
    </row>
    <row r="112" spans="2:9" s="118" customFormat="1" x14ac:dyDescent="0.2">
      <c r="B112" s="96"/>
    </row>
    <row r="113" spans="2:10" s="118" customFormat="1" x14ac:dyDescent="0.2">
      <c r="B113" s="96"/>
    </row>
    <row r="114" spans="2:10" s="118" customFormat="1" x14ac:dyDescent="0.2">
      <c r="B114" s="96"/>
      <c r="F114" s="119" t="s">
        <v>102</v>
      </c>
      <c r="H114" s="157">
        <v>0.84</v>
      </c>
    </row>
    <row r="115" spans="2:10" s="118" customFormat="1" x14ac:dyDescent="0.2">
      <c r="B115" s="96"/>
    </row>
    <row r="116" spans="2:10" s="118" customFormat="1" x14ac:dyDescent="0.2">
      <c r="B116" s="96"/>
    </row>
    <row r="117" spans="2:10" s="118" customFormat="1" x14ac:dyDescent="0.2">
      <c r="B117" s="96"/>
    </row>
    <row r="118" spans="2:10" s="118" customFormat="1" x14ac:dyDescent="0.2">
      <c r="B118" s="96"/>
      <c r="D118" s="151">
        <v>1216</v>
      </c>
      <c r="F118" s="119" t="s">
        <v>100</v>
      </c>
    </row>
    <row r="119" spans="2:10" s="118" customFormat="1" x14ac:dyDescent="0.2">
      <c r="B119" s="96"/>
    </row>
    <row r="120" spans="2:10" s="118" customFormat="1" x14ac:dyDescent="0.2">
      <c r="B120" s="96"/>
    </row>
    <row r="121" spans="2:10" s="118" customFormat="1" x14ac:dyDescent="0.2">
      <c r="B121" s="96"/>
    </row>
    <row r="122" spans="2:10" s="118" customFormat="1" x14ac:dyDescent="0.2">
      <c r="B122" s="96"/>
    </row>
    <row r="123" spans="2:10" s="118" customFormat="1" x14ac:dyDescent="0.2">
      <c r="B123" s="96"/>
    </row>
    <row r="124" spans="2:10" s="118" customFormat="1" x14ac:dyDescent="0.2">
      <c r="B124" s="96"/>
      <c r="H124" s="151">
        <v>17.7</v>
      </c>
      <c r="I124" s="151" t="s">
        <v>51</v>
      </c>
      <c r="J124" s="151" t="s">
        <v>58</v>
      </c>
    </row>
    <row r="125" spans="2:10" s="118" customFormat="1" x14ac:dyDescent="0.2">
      <c r="B125" s="96"/>
      <c r="H125" s="152"/>
      <c r="I125" s="152"/>
      <c r="J125" s="151"/>
    </row>
    <row r="126" spans="2:10" s="118" customFormat="1" x14ac:dyDescent="0.2">
      <c r="B126" s="96"/>
    </row>
    <row r="127" spans="2:10" s="118" customFormat="1" x14ac:dyDescent="0.2">
      <c r="B127" s="96"/>
      <c r="F127" s="159" t="s">
        <v>109</v>
      </c>
      <c r="H127" s="118">
        <v>22.4</v>
      </c>
      <c r="I127" s="159" t="s">
        <v>108</v>
      </c>
    </row>
    <row r="128" spans="2:10" s="118" customFormat="1" x14ac:dyDescent="0.2">
      <c r="B128" s="96"/>
      <c r="H128" s="118">
        <f>H127*1000</f>
        <v>22400</v>
      </c>
      <c r="I128" s="159" t="s">
        <v>111</v>
      </c>
    </row>
    <row r="129" spans="2:10" s="118" customFormat="1" x14ac:dyDescent="0.2">
      <c r="B129" s="96"/>
      <c r="H129" s="118">
        <f>H128*100</f>
        <v>2240000</v>
      </c>
      <c r="I129" s="159" t="s">
        <v>112</v>
      </c>
    </row>
    <row r="130" spans="2:10" s="118" customFormat="1" x14ac:dyDescent="0.2">
      <c r="B130" s="96"/>
      <c r="H130" s="160"/>
      <c r="I130" s="159"/>
    </row>
    <row r="131" spans="2:10" s="118" customFormat="1" x14ac:dyDescent="0.2">
      <c r="B131" s="96"/>
      <c r="H131" s="160">
        <f>H129*H135</f>
        <v>39648000</v>
      </c>
      <c r="I131" s="159" t="s">
        <v>110</v>
      </c>
    </row>
    <row r="132" spans="2:10" s="118" customFormat="1" x14ac:dyDescent="0.2">
      <c r="B132" s="96"/>
      <c r="F132" s="159" t="s">
        <v>130</v>
      </c>
      <c r="H132" s="160">
        <f>H131*H114</f>
        <v>33304320</v>
      </c>
      <c r="I132" s="159" t="s">
        <v>110</v>
      </c>
    </row>
    <row r="133" spans="2:10" s="118" customFormat="1" x14ac:dyDescent="0.2">
      <c r="B133" s="96"/>
    </row>
    <row r="134" spans="2:10" s="118" customFormat="1" x14ac:dyDescent="0.2">
      <c r="B134" s="96"/>
    </row>
    <row r="135" spans="2:10" s="118" customFormat="1" x14ac:dyDescent="0.2">
      <c r="B135" s="96"/>
      <c r="D135" s="118">
        <v>1222</v>
      </c>
      <c r="F135" s="119" t="s">
        <v>100</v>
      </c>
      <c r="H135" s="151">
        <v>17.7</v>
      </c>
      <c r="I135" s="151" t="s">
        <v>51</v>
      </c>
      <c r="J135" s="151" t="s">
        <v>58</v>
      </c>
    </row>
    <row r="136" spans="2:10" s="118" customFormat="1" x14ac:dyDescent="0.2">
      <c r="B136" s="96"/>
    </row>
    <row r="137" spans="2:10" s="118" customFormat="1" x14ac:dyDescent="0.2">
      <c r="B137" s="96"/>
    </row>
    <row r="138" spans="2:10" s="118" customFormat="1" x14ac:dyDescent="0.2">
      <c r="B138" s="96"/>
    </row>
    <row r="139" spans="2:10" s="118" customFormat="1" x14ac:dyDescent="0.2">
      <c r="B139" s="96"/>
    </row>
    <row r="140" spans="2:10" s="118" customFormat="1" x14ac:dyDescent="0.2">
      <c r="B140" s="96"/>
    </row>
    <row r="141" spans="2:10" s="118" customFormat="1" x14ac:dyDescent="0.2">
      <c r="B141" s="96"/>
    </row>
    <row r="142" spans="2:10" s="118" customFormat="1" x14ac:dyDescent="0.2">
      <c r="B142" s="96"/>
    </row>
    <row r="143" spans="2:10" s="118" customFormat="1" x14ac:dyDescent="0.2">
      <c r="B143" s="96"/>
    </row>
    <row r="144" spans="2:10" s="118" customFormat="1" x14ac:dyDescent="0.2">
      <c r="B144" s="96"/>
    </row>
    <row r="145" spans="1:25" s="118" customFormat="1" x14ac:dyDescent="0.2">
      <c r="B145" s="96"/>
    </row>
    <row r="146" spans="1:25" s="118" customFormat="1" ht="17" thickBot="1" x14ac:dyDescent="0.25">
      <c r="B146" s="96"/>
    </row>
    <row r="147" spans="1:25" s="24" customFormat="1" x14ac:dyDescent="0.2">
      <c r="A147"/>
      <c r="B147" s="97"/>
      <c r="C147" s="98" t="s">
        <v>25</v>
      </c>
      <c r="D147" s="98" t="s">
        <v>55</v>
      </c>
      <c r="E147" s="98"/>
      <c r="F147" s="98" t="s">
        <v>32</v>
      </c>
      <c r="G147" s="98"/>
      <c r="H147" s="98"/>
      <c r="I147" s="98"/>
      <c r="J147" s="98"/>
      <c r="K147" s="98"/>
      <c r="L147" s="98"/>
      <c r="M147" s="98"/>
      <c r="N147" s="98"/>
      <c r="O147" s="98"/>
      <c r="P147" s="98"/>
      <c r="Q147" s="98"/>
      <c r="R147" s="98"/>
      <c r="S147" s="98"/>
      <c r="T147" s="98"/>
      <c r="U147" s="98"/>
    </row>
    <row r="148" spans="1:25" s="121" customFormat="1" x14ac:dyDescent="0.2">
      <c r="B148" s="96"/>
      <c r="C148" s="149"/>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row>
    <row r="149" spans="1:25" customFormat="1" x14ac:dyDescent="0.2">
      <c r="B149" s="96"/>
      <c r="C149" s="161" t="s">
        <v>113</v>
      </c>
      <c r="D149" s="151"/>
      <c r="E149" s="151"/>
      <c r="F149" s="151"/>
      <c r="G149" s="151"/>
      <c r="H149" s="151"/>
      <c r="I149" s="151"/>
      <c r="J149" s="151"/>
      <c r="K149" s="151"/>
      <c r="L149" s="151"/>
      <c r="M149" s="151"/>
      <c r="N149" s="151"/>
      <c r="O149" s="151"/>
      <c r="P149" s="151"/>
      <c r="Q149" s="151"/>
      <c r="R149" s="151"/>
      <c r="S149" s="151"/>
      <c r="T149" s="151"/>
      <c r="U149" s="151"/>
      <c r="V149" s="151"/>
      <c r="W149" s="151"/>
      <c r="X149" s="151"/>
    </row>
    <row r="150" spans="1:25" customFormat="1" x14ac:dyDescent="0.2">
      <c r="B150" s="96"/>
      <c r="C150" s="151"/>
      <c r="D150" s="151">
        <v>48</v>
      </c>
      <c r="E150" s="95"/>
      <c r="F150" s="151" t="s">
        <v>114</v>
      </c>
      <c r="G150" s="151"/>
      <c r="H150" s="151"/>
      <c r="I150" s="151"/>
      <c r="J150" s="151"/>
      <c r="K150" s="151"/>
      <c r="L150" s="151"/>
      <c r="M150" s="151"/>
      <c r="N150" s="151"/>
      <c r="O150" s="151"/>
      <c r="P150" s="151"/>
      <c r="Q150" s="151"/>
      <c r="R150" s="151"/>
      <c r="S150" s="151"/>
      <c r="T150" s="151"/>
      <c r="U150" s="151"/>
      <c r="V150" s="151"/>
      <c r="W150" s="151"/>
      <c r="X150" s="151"/>
    </row>
    <row r="151" spans="1:25" customFormat="1" x14ac:dyDescent="0.2">
      <c r="B151" s="96"/>
      <c r="C151" s="151"/>
      <c r="D151" s="151"/>
      <c r="E151" s="95"/>
      <c r="F151" s="151"/>
      <c r="G151" s="151"/>
      <c r="H151" s="151"/>
      <c r="I151" s="151"/>
      <c r="J151" s="151"/>
      <c r="K151" s="151"/>
      <c r="L151" s="151"/>
      <c r="M151" s="151"/>
      <c r="N151" s="151"/>
      <c r="O151" s="151"/>
      <c r="P151" s="151"/>
      <c r="Q151" s="151"/>
      <c r="R151" s="151"/>
      <c r="S151" s="151"/>
      <c r="T151" s="151"/>
      <c r="U151" s="151"/>
      <c r="V151" s="151"/>
      <c r="W151" s="151"/>
      <c r="X151" s="151"/>
    </row>
    <row r="152" spans="1:25" customFormat="1" x14ac:dyDescent="0.2">
      <c r="B152" s="96"/>
      <c r="C152" s="151"/>
      <c r="D152" s="151"/>
      <c r="E152" s="95"/>
      <c r="F152" s="151"/>
      <c r="G152" s="151"/>
      <c r="H152" s="151"/>
      <c r="I152" s="151"/>
      <c r="J152" s="151"/>
      <c r="K152" s="151"/>
      <c r="L152" s="151"/>
      <c r="M152" s="151"/>
      <c r="N152" s="151"/>
      <c r="O152" s="151"/>
      <c r="P152" s="151"/>
      <c r="Q152" s="151"/>
      <c r="R152" s="151"/>
      <c r="S152" s="151"/>
      <c r="T152" s="151"/>
      <c r="U152" s="151"/>
      <c r="V152" s="151"/>
      <c r="W152" s="151"/>
      <c r="X152" s="151"/>
    </row>
    <row r="153" spans="1:25" customFormat="1" x14ac:dyDescent="0.2">
      <c r="B153" s="96"/>
      <c r="C153" s="151"/>
      <c r="D153" s="151"/>
      <c r="E153" s="95"/>
      <c r="F153" s="151"/>
      <c r="G153" s="151"/>
      <c r="H153" s="151"/>
      <c r="I153" s="151"/>
      <c r="J153" s="151"/>
      <c r="K153" s="151"/>
      <c r="L153" s="151"/>
      <c r="M153" s="151"/>
      <c r="N153" s="151"/>
      <c r="O153" s="151"/>
      <c r="P153" s="151"/>
      <c r="Q153" s="151"/>
      <c r="R153" s="151"/>
      <c r="S153" s="151"/>
      <c r="T153" s="151"/>
      <c r="U153" s="151"/>
      <c r="V153" s="151"/>
      <c r="W153" s="151"/>
      <c r="X153" s="151"/>
    </row>
    <row r="154" spans="1:25" customFormat="1" x14ac:dyDescent="0.2">
      <c r="B154" s="96"/>
      <c r="C154" s="151"/>
      <c r="D154" s="151"/>
      <c r="E154" s="95"/>
      <c r="F154" s="152" t="s">
        <v>114</v>
      </c>
      <c r="G154" s="151"/>
      <c r="H154" s="151"/>
      <c r="I154" s="151"/>
      <c r="J154" s="151"/>
      <c r="K154" s="151"/>
      <c r="L154" s="151"/>
      <c r="M154" s="151"/>
      <c r="N154" s="151"/>
      <c r="O154" s="151"/>
      <c r="P154" s="151"/>
      <c r="Q154" s="151"/>
      <c r="R154" s="151"/>
      <c r="S154" s="151"/>
      <c r="T154" s="151"/>
      <c r="U154" s="151"/>
      <c r="V154" s="151"/>
      <c r="W154" s="151"/>
      <c r="X154" s="151"/>
    </row>
    <row r="155" spans="1:25" customFormat="1" x14ac:dyDescent="0.2">
      <c r="B155" s="96"/>
      <c r="C155" s="151"/>
      <c r="D155" s="151"/>
      <c r="E155" s="95"/>
      <c r="F155" s="151"/>
      <c r="G155" s="151"/>
      <c r="H155" s="151"/>
      <c r="I155" s="151"/>
      <c r="J155" s="151"/>
      <c r="K155" s="151"/>
      <c r="L155" s="151"/>
      <c r="M155" s="151"/>
      <c r="N155" s="151"/>
      <c r="O155" s="151"/>
      <c r="P155" s="151"/>
      <c r="Q155" s="151"/>
      <c r="R155" s="151"/>
      <c r="S155" s="151"/>
      <c r="T155" s="151"/>
      <c r="U155" s="151"/>
      <c r="V155" s="151"/>
      <c r="W155" s="151"/>
      <c r="X155" s="151"/>
    </row>
    <row r="156" spans="1:25" customFormat="1" x14ac:dyDescent="0.2">
      <c r="B156" s="96"/>
      <c r="C156" s="151"/>
      <c r="D156" s="154"/>
      <c r="E156" s="95"/>
      <c r="F156" s="154"/>
      <c r="G156" s="95"/>
      <c r="H156" s="154" t="s">
        <v>115</v>
      </c>
      <c r="I156" s="154" t="s">
        <v>115</v>
      </c>
      <c r="J156" s="154"/>
      <c r="K156" s="151"/>
      <c r="L156" s="151"/>
      <c r="M156" s="151"/>
      <c r="N156" s="151"/>
      <c r="O156" s="151"/>
      <c r="P156" s="151"/>
      <c r="Q156" s="151"/>
      <c r="R156" s="151"/>
      <c r="S156" s="151"/>
      <c r="T156" s="151"/>
      <c r="U156" s="151"/>
      <c r="V156" s="151"/>
      <c r="W156" s="151"/>
      <c r="X156" s="151"/>
    </row>
    <row r="157" spans="1:25" customFormat="1" x14ac:dyDescent="0.2">
      <c r="B157" s="96"/>
      <c r="C157" s="151"/>
      <c r="D157" s="154"/>
      <c r="E157" s="95"/>
      <c r="F157" s="154" t="s">
        <v>116</v>
      </c>
      <c r="G157" s="95"/>
      <c r="H157" s="154">
        <v>173</v>
      </c>
      <c r="I157" s="154">
        <v>259</v>
      </c>
      <c r="J157" s="154"/>
      <c r="K157" s="151"/>
      <c r="L157" s="151"/>
      <c r="M157" s="151"/>
      <c r="N157" s="151"/>
      <c r="O157" s="151"/>
      <c r="P157" s="151"/>
      <c r="Q157" s="151"/>
      <c r="R157" s="151"/>
      <c r="S157" s="151"/>
      <c r="T157" s="151"/>
      <c r="U157" s="151"/>
      <c r="V157" s="151"/>
      <c r="W157" s="151"/>
      <c r="X157" s="151"/>
    </row>
    <row r="158" spans="1:25" customFormat="1" x14ac:dyDescent="0.2">
      <c r="B158" s="96"/>
      <c r="C158" s="151"/>
      <c r="D158" s="154"/>
      <c r="E158" s="95"/>
      <c r="F158" s="154" t="s">
        <v>117</v>
      </c>
      <c r="G158" s="95"/>
      <c r="H158" s="154">
        <v>187</v>
      </c>
      <c r="I158" s="154">
        <v>280</v>
      </c>
      <c r="J158" s="154"/>
      <c r="K158" s="151"/>
      <c r="L158" s="151"/>
      <c r="M158" s="151"/>
      <c r="N158" s="151"/>
      <c r="O158" s="151"/>
      <c r="P158" s="151"/>
      <c r="Q158" s="151"/>
      <c r="R158" s="151"/>
      <c r="S158" s="151"/>
      <c r="T158" s="151"/>
      <c r="U158" s="151"/>
      <c r="V158" s="151"/>
      <c r="W158" s="151"/>
      <c r="X158" s="151"/>
    </row>
    <row r="159" spans="1:25" customFormat="1" x14ac:dyDescent="0.2">
      <c r="B159" s="96"/>
      <c r="C159" s="151"/>
      <c r="D159" s="154"/>
      <c r="E159" s="95"/>
      <c r="F159" s="154"/>
      <c r="G159" s="95"/>
      <c r="H159" s="154" t="s">
        <v>118</v>
      </c>
      <c r="I159" s="154" t="s">
        <v>118</v>
      </c>
      <c r="J159" s="154"/>
      <c r="K159" s="151"/>
      <c r="L159" s="151"/>
      <c r="M159" s="151"/>
      <c r="N159" s="151"/>
      <c r="O159" s="151"/>
      <c r="P159" s="151"/>
      <c r="Q159" s="151"/>
      <c r="R159" s="151"/>
      <c r="S159" s="151"/>
      <c r="T159" s="151"/>
      <c r="U159" s="151"/>
      <c r="V159" s="151"/>
      <c r="W159" s="151"/>
      <c r="X159" s="151"/>
    </row>
    <row r="160" spans="1:25" customFormat="1" x14ac:dyDescent="0.2">
      <c r="B160" s="96"/>
      <c r="C160" s="151"/>
      <c r="D160" s="154"/>
      <c r="E160" s="95"/>
      <c r="F160" s="154" t="s">
        <v>116</v>
      </c>
      <c r="G160" s="95"/>
      <c r="H160" s="154">
        <f>173*1000</f>
        <v>173000</v>
      </c>
      <c r="I160" s="154">
        <f>259*1000</f>
        <v>259000</v>
      </c>
      <c r="J160" s="154"/>
      <c r="K160" s="151"/>
      <c r="L160" s="151"/>
      <c r="M160" s="151"/>
      <c r="N160" s="151"/>
      <c r="O160" s="151"/>
      <c r="P160" s="151"/>
      <c r="Q160" s="151"/>
      <c r="R160" s="151"/>
      <c r="S160" s="151"/>
      <c r="T160" s="151"/>
      <c r="U160" s="151"/>
      <c r="V160" s="151"/>
      <c r="W160" s="151"/>
      <c r="X160" s="151"/>
    </row>
    <row r="161" spans="2:24" customFormat="1" x14ac:dyDescent="0.2">
      <c r="B161" s="96"/>
      <c r="C161" s="151"/>
      <c r="D161" s="154"/>
      <c r="E161" s="95"/>
      <c r="F161" s="154" t="s">
        <v>117</v>
      </c>
      <c r="G161" s="95"/>
      <c r="H161" s="154">
        <f>187*1000</f>
        <v>187000</v>
      </c>
      <c r="I161" s="154">
        <f>280*1000</f>
        <v>280000</v>
      </c>
      <c r="J161" s="154"/>
      <c r="K161" s="151"/>
      <c r="L161" s="151"/>
      <c r="M161" s="151"/>
      <c r="N161" s="151"/>
      <c r="O161" s="151"/>
      <c r="P161" s="151"/>
      <c r="Q161" s="151"/>
      <c r="R161" s="151"/>
      <c r="S161" s="151"/>
      <c r="T161" s="151"/>
      <c r="U161" s="151"/>
      <c r="V161" s="151"/>
      <c r="W161" s="151"/>
      <c r="X161" s="151"/>
    </row>
    <row r="162" spans="2:24" customFormat="1" x14ac:dyDescent="0.2">
      <c r="B162" s="96"/>
      <c r="C162" s="151"/>
      <c r="D162" s="154"/>
      <c r="E162" s="95"/>
      <c r="F162" s="154"/>
      <c r="G162" s="95"/>
      <c r="H162" s="154" t="s">
        <v>54</v>
      </c>
      <c r="I162" s="154" t="s">
        <v>54</v>
      </c>
      <c r="J162" s="154"/>
      <c r="K162" s="151" t="s">
        <v>119</v>
      </c>
      <c r="L162" s="151"/>
      <c r="M162" s="151"/>
      <c r="N162" s="151"/>
      <c r="O162" s="151"/>
      <c r="P162" s="151"/>
      <c r="Q162" s="151"/>
      <c r="R162" s="151"/>
      <c r="S162" s="151"/>
      <c r="T162" s="151"/>
      <c r="U162" s="151"/>
      <c r="V162" s="151"/>
      <c r="W162" s="151"/>
      <c r="X162" s="151"/>
    </row>
    <row r="163" spans="2:24" customFormat="1" x14ac:dyDescent="0.2">
      <c r="B163" s="96"/>
      <c r="C163" s="151"/>
      <c r="D163" s="154"/>
      <c r="E163" s="95"/>
      <c r="F163" s="154" t="s">
        <v>116</v>
      </c>
      <c r="G163" s="95"/>
      <c r="H163" s="162">
        <f>H160*100</f>
        <v>17300000</v>
      </c>
      <c r="I163" s="162">
        <f>I160*100</f>
        <v>25900000</v>
      </c>
      <c r="J163" s="154"/>
      <c r="K163" s="162">
        <f>(H163+I163)/2</f>
        <v>21600000</v>
      </c>
      <c r="L163" s="151"/>
      <c r="M163" s="151"/>
      <c r="N163" s="151"/>
      <c r="O163" s="151"/>
      <c r="P163" s="151"/>
      <c r="Q163" s="151"/>
      <c r="R163" s="151"/>
      <c r="S163" s="151"/>
      <c r="T163" s="151"/>
      <c r="U163" s="151"/>
      <c r="V163" s="151"/>
      <c r="W163" s="151"/>
      <c r="X163" s="151"/>
    </row>
    <row r="164" spans="2:24" customFormat="1" x14ac:dyDescent="0.2">
      <c r="B164" s="96"/>
      <c r="C164" s="151"/>
      <c r="D164" s="154"/>
      <c r="E164" s="95"/>
      <c r="F164" s="154" t="s">
        <v>117</v>
      </c>
      <c r="G164" s="95"/>
      <c r="H164" s="162">
        <f>H161*100</f>
        <v>18700000</v>
      </c>
      <c r="I164" s="162">
        <f>I161*100</f>
        <v>28000000</v>
      </c>
      <c r="J164" s="154"/>
      <c r="K164" s="162">
        <f>(H164+I164)/2</f>
        <v>23350000</v>
      </c>
      <c r="L164" s="151"/>
      <c r="M164" s="151"/>
      <c r="N164" s="151"/>
      <c r="O164" s="151"/>
      <c r="P164" s="151"/>
      <c r="Q164" s="151"/>
      <c r="R164" s="151"/>
      <c r="S164" s="151"/>
      <c r="T164" s="151"/>
      <c r="U164" s="151"/>
      <c r="V164" s="151"/>
      <c r="W164" s="151"/>
      <c r="X164" s="151"/>
    </row>
    <row r="165" spans="2:24" customFormat="1" x14ac:dyDescent="0.2">
      <c r="B165" s="96"/>
      <c r="C165" s="151"/>
      <c r="D165" s="154"/>
      <c r="E165" s="95"/>
      <c r="F165" s="154"/>
      <c r="G165" s="95"/>
      <c r="H165" s="154"/>
      <c r="I165" s="154"/>
      <c r="J165" s="154"/>
      <c r="K165" s="162">
        <f>(K163+K164)/2</f>
        <v>22475000</v>
      </c>
      <c r="L165" s="151"/>
      <c r="M165" s="151"/>
      <c r="N165" s="151"/>
      <c r="O165" s="151"/>
      <c r="P165" s="151"/>
      <c r="Q165" s="151"/>
      <c r="R165" s="151"/>
      <c r="S165" s="151"/>
      <c r="T165" s="151"/>
      <c r="U165" s="151"/>
      <c r="V165" s="151"/>
      <c r="W165" s="151"/>
      <c r="X165" s="151"/>
    </row>
    <row r="166" spans="2:24" customFormat="1" x14ac:dyDescent="0.2">
      <c r="B166" s="96"/>
      <c r="C166" s="151"/>
      <c r="D166" s="154"/>
      <c r="E166" s="95"/>
      <c r="F166" s="159" t="s">
        <v>130</v>
      </c>
      <c r="G166" s="95"/>
      <c r="H166" s="162">
        <f>K166*H114</f>
        <v>18879000</v>
      </c>
      <c r="I166" s="154" t="s">
        <v>54</v>
      </c>
      <c r="J166" s="154"/>
      <c r="K166" s="162">
        <v>22475000</v>
      </c>
      <c r="L166" s="151"/>
      <c r="M166" s="151"/>
      <c r="N166" s="151"/>
      <c r="O166" s="151"/>
      <c r="P166" s="151"/>
      <c r="Q166" s="151"/>
      <c r="R166" s="151"/>
      <c r="S166" s="151"/>
      <c r="T166" s="151"/>
      <c r="U166" s="151"/>
      <c r="V166" s="151"/>
      <c r="W166" s="151"/>
      <c r="X166" s="151"/>
    </row>
    <row r="167" spans="2:24" customFormat="1" x14ac:dyDescent="0.2">
      <c r="B167" s="96"/>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row>
    <row r="168" spans="2:24" customFormat="1" x14ac:dyDescent="0.2">
      <c r="B168" s="96"/>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row>
    <row r="169" spans="2:24" customFormat="1" x14ac:dyDescent="0.2">
      <c r="B169" s="96"/>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row>
    <row r="170" spans="2:24" customFormat="1" x14ac:dyDescent="0.2">
      <c r="B170" s="96"/>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row>
    <row r="171" spans="2:24" customFormat="1" x14ac:dyDescent="0.2">
      <c r="B171" s="96"/>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row>
    <row r="172" spans="2:24" customFormat="1" x14ac:dyDescent="0.2">
      <c r="B172" s="96"/>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row>
    <row r="173" spans="2:24" customFormat="1" x14ac:dyDescent="0.2">
      <c r="B173" s="96"/>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row>
    <row r="174" spans="2:24" customFormat="1" x14ac:dyDescent="0.2">
      <c r="B174" s="96"/>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row>
    <row r="175" spans="2:24" customFormat="1" x14ac:dyDescent="0.2">
      <c r="B175" s="96"/>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row>
    <row r="176" spans="2:24" customFormat="1" x14ac:dyDescent="0.2">
      <c r="B176" s="96"/>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row>
    <row r="177" spans="1:25" customFormat="1" x14ac:dyDescent="0.2">
      <c r="B177" s="96"/>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row>
    <row r="178" spans="1:25" customFormat="1" x14ac:dyDescent="0.2">
      <c r="B178" s="96"/>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row>
    <row r="179" spans="1:25" customFormat="1" x14ac:dyDescent="0.2">
      <c r="B179" s="96"/>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row>
    <row r="180" spans="1:25" customFormat="1" x14ac:dyDescent="0.2">
      <c r="B180" s="96"/>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row>
    <row r="181" spans="1:25" customFormat="1" x14ac:dyDescent="0.2">
      <c r="B181" s="96"/>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row>
    <row r="182" spans="1:25" customFormat="1" x14ac:dyDescent="0.2">
      <c r="B182" s="96"/>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row>
    <row r="183" spans="1:25" customFormat="1" x14ac:dyDescent="0.2">
      <c r="B183" s="96"/>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row>
    <row r="184" spans="1:25" customFormat="1" x14ac:dyDescent="0.2">
      <c r="B184" s="96"/>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row>
    <row r="185" spans="1:25" customFormat="1" x14ac:dyDescent="0.2">
      <c r="B185" s="96"/>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row>
    <row r="186" spans="1:25" customFormat="1" x14ac:dyDescent="0.2">
      <c r="B186" s="96"/>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row>
    <row r="187" spans="1:25" customFormat="1" ht="17" thickBot="1" x14ac:dyDescent="0.25">
      <c r="B187" s="96"/>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row>
    <row r="188" spans="1:25" s="24" customFormat="1" x14ac:dyDescent="0.2">
      <c r="A188"/>
      <c r="B188" s="97"/>
      <c r="C188" s="98" t="s">
        <v>25</v>
      </c>
      <c r="D188" s="98" t="s">
        <v>55</v>
      </c>
      <c r="E188" s="98"/>
      <c r="F188" s="98" t="s">
        <v>32</v>
      </c>
      <c r="G188" s="98"/>
      <c r="H188" s="98"/>
      <c r="I188" s="98"/>
      <c r="J188" s="98"/>
      <c r="K188" s="98"/>
      <c r="L188" s="98"/>
      <c r="M188" s="98"/>
      <c r="N188" s="98"/>
      <c r="O188" s="98"/>
      <c r="P188" s="98"/>
      <c r="Q188" s="98"/>
      <c r="R188" s="98"/>
      <c r="S188" s="98"/>
      <c r="T188" s="98"/>
      <c r="U188" s="98"/>
    </row>
    <row r="189" spans="1:25" s="121" customFormat="1" x14ac:dyDescent="0.2">
      <c r="B189" s="96"/>
      <c r="C189" s="149"/>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row>
    <row r="190" spans="1:25" customFormat="1" x14ac:dyDescent="0.2">
      <c r="B190" s="96"/>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row>
    <row r="191" spans="1:25" customFormat="1" x14ac:dyDescent="0.2">
      <c r="B191" s="96"/>
      <c r="C191" s="151" t="s">
        <v>120</v>
      </c>
      <c r="D191" s="151"/>
      <c r="E191" s="95"/>
      <c r="F191" s="95"/>
      <c r="G191" s="95"/>
      <c r="H191" s="95"/>
      <c r="I191" s="95"/>
      <c r="J191" s="95"/>
      <c r="K191" s="151"/>
      <c r="L191" s="151"/>
      <c r="M191" s="151"/>
      <c r="N191" s="151"/>
      <c r="O191" s="151"/>
      <c r="P191" s="151"/>
      <c r="Q191" s="151"/>
      <c r="R191" s="151"/>
      <c r="S191" s="151"/>
      <c r="T191" s="151"/>
      <c r="U191" s="151"/>
      <c r="V191" s="151"/>
      <c r="W191" s="151"/>
      <c r="X191" s="151"/>
    </row>
    <row r="192" spans="1:25" customFormat="1" x14ac:dyDescent="0.2">
      <c r="B192" s="96"/>
      <c r="C192" s="151"/>
      <c r="D192" s="151"/>
      <c r="E192" s="95"/>
      <c r="F192" s="151" t="s">
        <v>121</v>
      </c>
      <c r="G192" s="151"/>
      <c r="H192" s="151"/>
      <c r="I192" s="151"/>
      <c r="J192" s="151"/>
      <c r="K192" s="151"/>
      <c r="L192" s="151"/>
      <c r="M192" s="151"/>
      <c r="N192" s="151"/>
      <c r="O192" s="151"/>
      <c r="P192" s="151"/>
      <c r="Q192" s="151"/>
      <c r="R192" s="151"/>
      <c r="S192" s="151"/>
      <c r="T192" s="151"/>
      <c r="U192" s="151"/>
      <c r="V192" s="151"/>
      <c r="W192" s="151"/>
      <c r="X192" s="151"/>
    </row>
    <row r="193" spans="2:24" customFormat="1" x14ac:dyDescent="0.2">
      <c r="B193" s="96"/>
      <c r="C193" s="151"/>
      <c r="D193" s="151"/>
      <c r="E193" s="95"/>
      <c r="F193" s="151">
        <f>I203</f>
        <v>1.4285714285714285E-2</v>
      </c>
      <c r="G193" s="151"/>
      <c r="H193" s="151"/>
      <c r="I193" s="151"/>
      <c r="J193" s="151"/>
      <c r="K193" s="151"/>
      <c r="L193" s="151"/>
      <c r="M193" s="151"/>
      <c r="N193" s="151"/>
      <c r="O193" s="151"/>
      <c r="P193" s="151"/>
      <c r="Q193" s="151"/>
      <c r="R193" s="151"/>
      <c r="S193" s="151"/>
      <c r="T193" s="151"/>
      <c r="U193" s="151"/>
      <c r="V193" s="151"/>
      <c r="W193" s="151"/>
      <c r="X193" s="151"/>
    </row>
    <row r="194" spans="2:24" customFormat="1" x14ac:dyDescent="0.2">
      <c r="B194" s="96"/>
      <c r="C194" s="151"/>
      <c r="D194" s="151" t="s">
        <v>122</v>
      </c>
      <c r="E194" s="95"/>
      <c r="F194" s="151"/>
      <c r="G194" s="151"/>
      <c r="H194" s="151"/>
      <c r="I194" s="151"/>
      <c r="J194" s="151"/>
      <c r="K194" s="151"/>
      <c r="L194" s="151"/>
      <c r="M194" s="151"/>
      <c r="N194" s="151"/>
      <c r="O194" s="151"/>
      <c r="P194" s="151"/>
      <c r="Q194" s="151"/>
      <c r="R194" s="151"/>
      <c r="S194" s="151"/>
      <c r="T194" s="151"/>
      <c r="U194" s="151"/>
      <c r="V194" s="151"/>
      <c r="W194" s="151"/>
      <c r="X194" s="151"/>
    </row>
    <row r="195" spans="2:24" customFormat="1" x14ac:dyDescent="0.2">
      <c r="B195" s="96"/>
      <c r="C195" s="151"/>
      <c r="D195" s="151"/>
      <c r="E195" s="95"/>
      <c r="F195" s="163" t="s">
        <v>100</v>
      </c>
      <c r="G195">
        <v>17.600000000000001</v>
      </c>
      <c r="H195" s="151" t="s">
        <v>146</v>
      </c>
      <c r="I195" s="151"/>
      <c r="J195" s="151"/>
      <c r="K195" s="151"/>
      <c r="L195" s="151"/>
      <c r="M195" s="151"/>
      <c r="N195" s="151"/>
      <c r="O195" s="151"/>
      <c r="P195" s="151"/>
      <c r="Q195" s="151"/>
      <c r="R195" s="151"/>
      <c r="S195" s="151"/>
      <c r="T195" s="151"/>
      <c r="U195" s="151"/>
      <c r="V195" s="151"/>
      <c r="W195" s="151"/>
      <c r="X195" s="151"/>
    </row>
    <row r="196" spans="2:24" customFormat="1" x14ac:dyDescent="0.2">
      <c r="B196" s="96"/>
      <c r="C196" s="151"/>
      <c r="D196" s="154"/>
      <c r="E196" s="95"/>
      <c r="F196" s="151"/>
      <c r="H196" s="151" t="s">
        <v>123</v>
      </c>
      <c r="I196" s="151"/>
      <c r="J196" s="151"/>
      <c r="K196" s="151"/>
      <c r="L196" s="151"/>
      <c r="M196" s="151"/>
      <c r="N196" s="151"/>
      <c r="O196" s="151"/>
      <c r="P196" s="151"/>
      <c r="Q196" s="151"/>
      <c r="R196" s="151"/>
      <c r="S196" s="151"/>
      <c r="T196" s="151"/>
      <c r="U196" s="151"/>
      <c r="V196" s="151"/>
      <c r="W196" s="151"/>
      <c r="X196" s="151"/>
    </row>
    <row r="197" spans="2:24" customFormat="1" x14ac:dyDescent="0.2">
      <c r="B197" s="96"/>
      <c r="C197" s="151"/>
      <c r="D197" s="154"/>
      <c r="E197" s="95"/>
      <c r="F197" s="154"/>
      <c r="G197" s="154">
        <v>50</v>
      </c>
      <c r="H197" s="154" t="s">
        <v>124</v>
      </c>
      <c r="I197" s="154"/>
      <c r="J197" s="154"/>
      <c r="K197" s="151"/>
      <c r="L197" s="151"/>
      <c r="M197" s="151"/>
      <c r="N197" s="151"/>
      <c r="O197" s="151"/>
      <c r="P197" s="151"/>
      <c r="Q197" s="151"/>
      <c r="R197" s="151"/>
      <c r="S197" s="151"/>
      <c r="T197" s="151"/>
      <c r="U197" s="151"/>
      <c r="V197" s="151"/>
      <c r="W197" s="151"/>
      <c r="X197" s="151"/>
    </row>
    <row r="198" spans="2:24" customFormat="1" x14ac:dyDescent="0.2">
      <c r="B198" s="96"/>
      <c r="C198" s="151"/>
      <c r="D198" s="154"/>
      <c r="E198" s="95"/>
      <c r="F198" s="154"/>
      <c r="G198" s="154">
        <v>200</v>
      </c>
      <c r="H198" s="154" t="s">
        <v>125</v>
      </c>
      <c r="I198" s="154"/>
      <c r="J198" s="154"/>
      <c r="K198" s="151"/>
      <c r="L198" s="151"/>
      <c r="M198" s="151"/>
      <c r="N198" s="151"/>
      <c r="O198" s="151"/>
      <c r="P198" s="151"/>
      <c r="Q198" s="151"/>
      <c r="R198" s="151"/>
      <c r="S198" s="151"/>
      <c r="T198" s="151"/>
      <c r="U198" s="151"/>
      <c r="V198" s="151"/>
      <c r="W198" s="151"/>
      <c r="X198" s="151"/>
    </row>
    <row r="199" spans="2:24" customFormat="1" x14ac:dyDescent="0.2">
      <c r="B199" s="96"/>
      <c r="C199" s="151"/>
      <c r="D199" s="154"/>
      <c r="E199" s="95"/>
      <c r="F199" s="154"/>
      <c r="G199" s="154" t="s">
        <v>126</v>
      </c>
      <c r="H199" s="154" t="s">
        <v>127</v>
      </c>
      <c r="I199" s="154"/>
      <c r="J199" s="154"/>
      <c r="K199" s="151"/>
      <c r="L199" s="151"/>
      <c r="M199" s="151"/>
      <c r="N199" s="151"/>
      <c r="O199" s="151"/>
      <c r="P199" s="151"/>
      <c r="Q199" s="151"/>
      <c r="R199" s="151"/>
      <c r="S199" s="151"/>
      <c r="T199" s="151"/>
      <c r="U199" s="151"/>
      <c r="V199" s="151"/>
      <c r="W199" s="151"/>
      <c r="X199" s="151"/>
    </row>
    <row r="200" spans="2:24" customFormat="1" x14ac:dyDescent="0.2">
      <c r="B200" s="96"/>
      <c r="C200" s="151"/>
      <c r="D200" s="154"/>
      <c r="E200" s="95"/>
      <c r="F200" s="154"/>
      <c r="G200" s="154" t="s">
        <v>128</v>
      </c>
      <c r="H200" s="154"/>
      <c r="I200" s="154"/>
      <c r="J200" s="154" t="s">
        <v>129</v>
      </c>
      <c r="K200" s="151"/>
      <c r="L200" s="151"/>
      <c r="M200" s="151"/>
      <c r="N200" s="151"/>
      <c r="O200" s="151"/>
      <c r="P200" s="151"/>
      <c r="Q200" s="151"/>
      <c r="R200" s="151"/>
      <c r="S200" s="151"/>
      <c r="T200" s="151"/>
      <c r="U200" s="151"/>
      <c r="V200" s="151"/>
      <c r="W200" s="151"/>
      <c r="X200" s="151"/>
    </row>
    <row r="201" spans="2:24" customFormat="1" x14ac:dyDescent="0.2">
      <c r="B201" s="96"/>
      <c r="C201" s="151"/>
      <c r="D201" s="154"/>
      <c r="E201" s="95"/>
      <c r="F201" s="154" t="s">
        <v>124</v>
      </c>
      <c r="G201" s="154">
        <f>50/17500</f>
        <v>2.8571428571428571E-3</v>
      </c>
      <c r="H201" s="154"/>
      <c r="I201" s="154"/>
      <c r="J201" s="154">
        <f>50/17500</f>
        <v>2.8571428571428571E-3</v>
      </c>
      <c r="K201" s="151"/>
      <c r="L201" s="151"/>
      <c r="M201" s="151"/>
      <c r="N201" s="151"/>
      <c r="O201" s="151"/>
      <c r="P201" s="151"/>
      <c r="Q201" s="151"/>
      <c r="R201" s="151"/>
      <c r="S201" s="151"/>
      <c r="T201" s="151"/>
      <c r="U201" s="151"/>
      <c r="V201" s="151"/>
      <c r="W201" s="151"/>
      <c r="X201" s="151"/>
    </row>
    <row r="202" spans="2:24" customFormat="1" x14ac:dyDescent="0.2">
      <c r="B202" s="96"/>
      <c r="C202" s="151"/>
      <c r="D202" s="154"/>
      <c r="E202" s="95"/>
      <c r="F202" s="154" t="s">
        <v>125</v>
      </c>
      <c r="G202" s="154">
        <f>200/17500</f>
        <v>1.1428571428571429E-2</v>
      </c>
      <c r="H202" s="154"/>
      <c r="I202" s="154"/>
      <c r="J202" s="154">
        <v>1.1428571428571429E-2</v>
      </c>
      <c r="K202" s="151"/>
      <c r="L202" s="151"/>
      <c r="M202" s="151"/>
      <c r="N202" s="151"/>
      <c r="O202" s="151"/>
      <c r="P202" s="151"/>
      <c r="Q202" s="151"/>
      <c r="R202" s="151"/>
      <c r="S202" s="151"/>
      <c r="T202" s="151"/>
      <c r="U202" s="151"/>
      <c r="V202" s="151"/>
      <c r="W202" s="151"/>
      <c r="X202" s="151"/>
    </row>
    <row r="203" spans="2:24" customFormat="1" x14ac:dyDescent="0.2">
      <c r="B203" s="96"/>
      <c r="C203" s="151"/>
      <c r="D203" s="154"/>
      <c r="E203" s="154"/>
      <c r="F203" s="154" t="s">
        <v>127</v>
      </c>
      <c r="G203" s="154">
        <f>170/17500</f>
        <v>9.7142857142857135E-3</v>
      </c>
      <c r="H203" s="154">
        <f>330/17500</f>
        <v>1.8857142857142857E-2</v>
      </c>
      <c r="I203" s="154">
        <f>(G203+H203)/2</f>
        <v>1.4285714285714285E-2</v>
      </c>
      <c r="J203" s="154">
        <v>1.4285714285714285E-2</v>
      </c>
      <c r="K203" s="151"/>
      <c r="L203" s="151"/>
      <c r="M203" s="151"/>
      <c r="N203" s="151"/>
      <c r="O203" s="151"/>
      <c r="P203" s="151"/>
      <c r="Q203" s="151"/>
      <c r="R203" s="151"/>
      <c r="S203" s="151"/>
      <c r="T203" s="151"/>
      <c r="U203" s="151"/>
      <c r="V203" s="151"/>
      <c r="W203" s="151"/>
      <c r="X203" s="151"/>
    </row>
    <row r="204" spans="2:24" customFormat="1" x14ac:dyDescent="0.2">
      <c r="B204" s="96"/>
      <c r="C204" s="151"/>
      <c r="D204" s="154"/>
      <c r="E204" s="154"/>
      <c r="F204" s="154"/>
      <c r="G204" s="154"/>
      <c r="H204" s="154"/>
      <c r="I204" s="154"/>
      <c r="J204" s="151"/>
      <c r="K204" s="151"/>
      <c r="L204" s="151"/>
      <c r="M204" s="151"/>
      <c r="N204" s="151"/>
      <c r="O204" s="151"/>
      <c r="P204" s="151"/>
      <c r="Q204" s="151"/>
      <c r="R204" s="151"/>
      <c r="S204" s="151"/>
      <c r="T204" s="151"/>
      <c r="U204" s="151"/>
      <c r="V204" s="151"/>
      <c r="W204" s="151"/>
      <c r="X204" s="151"/>
    </row>
    <row r="205" spans="2:24" customFormat="1" x14ac:dyDescent="0.2">
      <c r="B205" s="96"/>
      <c r="C205" s="151"/>
      <c r="D205" s="154"/>
      <c r="E205" s="154"/>
      <c r="F205" s="154"/>
      <c r="G205" s="154"/>
      <c r="H205" s="154"/>
      <c r="I205" s="154"/>
      <c r="J205" s="151"/>
      <c r="K205" s="151"/>
      <c r="L205" s="151"/>
      <c r="M205" s="151"/>
      <c r="N205" s="151"/>
      <c r="O205" s="151"/>
      <c r="P205" s="151"/>
      <c r="Q205" s="151"/>
      <c r="R205" s="151"/>
      <c r="S205" s="151"/>
      <c r="T205" s="151"/>
      <c r="U205" s="151"/>
      <c r="V205" s="151"/>
      <c r="W205" s="151"/>
      <c r="X205" s="151"/>
    </row>
    <row r="206" spans="2:24" customFormat="1" x14ac:dyDescent="0.2">
      <c r="B206" s="96"/>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row>
    <row r="207" spans="2:24" customFormat="1" x14ac:dyDescent="0.2">
      <c r="B207" s="96"/>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row>
    <row r="208" spans="2:24" customFormat="1" x14ac:dyDescent="0.2">
      <c r="B208" s="96"/>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row>
    <row r="209" spans="2:24" customFormat="1" x14ac:dyDescent="0.2">
      <c r="B209" s="96"/>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row>
    <row r="210" spans="2:24" customFormat="1" x14ac:dyDescent="0.2">
      <c r="B210" s="96"/>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row>
    <row r="211" spans="2:24" customFormat="1" x14ac:dyDescent="0.2">
      <c r="B211" s="96"/>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row>
    <row r="212" spans="2:24" customFormat="1" x14ac:dyDescent="0.2">
      <c r="B212" s="96"/>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row>
    <row r="213" spans="2:24" customFormat="1" x14ac:dyDescent="0.2">
      <c r="B213" s="96"/>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row>
    <row r="214" spans="2:24" customFormat="1" x14ac:dyDescent="0.2">
      <c r="B214" s="96"/>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row>
    <row r="215" spans="2:24" customFormat="1" x14ac:dyDescent="0.2">
      <c r="B215" s="96"/>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row>
    <row r="216" spans="2:24" customFormat="1" x14ac:dyDescent="0.2">
      <c r="B216" s="96"/>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row>
    <row r="217" spans="2:24" customFormat="1" x14ac:dyDescent="0.2">
      <c r="B217" s="96"/>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row>
    <row r="218" spans="2:24" customFormat="1" x14ac:dyDescent="0.2">
      <c r="B218" s="96"/>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row>
    <row r="219" spans="2:24" customFormat="1" x14ac:dyDescent="0.2">
      <c r="B219" s="96"/>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row>
    <row r="220" spans="2:24" customFormat="1" x14ac:dyDescent="0.2">
      <c r="B220" s="96"/>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row>
    <row r="221" spans="2:24" customFormat="1" x14ac:dyDescent="0.2">
      <c r="B221" s="96"/>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row>
    <row r="222" spans="2:24" customFormat="1" x14ac:dyDescent="0.2">
      <c r="B222" s="96"/>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row>
    <row r="223" spans="2:24" customFormat="1" x14ac:dyDescent="0.2">
      <c r="B223" s="96"/>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row>
    <row r="224" spans="2:24" customFormat="1" x14ac:dyDescent="0.2">
      <c r="B224" s="96"/>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row>
    <row r="225" spans="1:25" customFormat="1" x14ac:dyDescent="0.2">
      <c r="B225" s="96"/>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row>
    <row r="226" spans="1:25" customFormat="1" x14ac:dyDescent="0.2">
      <c r="B226" s="96"/>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row>
    <row r="227" spans="1:25" customFormat="1" x14ac:dyDescent="0.2">
      <c r="B227" s="96"/>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row>
    <row r="228" spans="1:25" customFormat="1" x14ac:dyDescent="0.2">
      <c r="B228" s="96"/>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row>
    <row r="229" spans="1:25" customFormat="1" x14ac:dyDescent="0.2">
      <c r="B229" s="96"/>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row>
    <row r="230" spans="1:25" customFormat="1" x14ac:dyDescent="0.2">
      <c r="B230" s="96"/>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row>
    <row r="231" spans="1:25" customFormat="1" x14ac:dyDescent="0.2">
      <c r="B231" s="96"/>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row>
    <row r="232" spans="1:25" customFormat="1" x14ac:dyDescent="0.2">
      <c r="B232" s="96"/>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row>
    <row r="233" spans="1:25" customFormat="1" x14ac:dyDescent="0.2">
      <c r="B233" s="96"/>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row>
    <row r="234" spans="1:25" customFormat="1" x14ac:dyDescent="0.2">
      <c r="B234" s="96"/>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row>
    <row r="235" spans="1:25" s="118" customFormat="1" ht="17" thickBot="1" x14ac:dyDescent="0.25">
      <c r="B235" s="96"/>
    </row>
    <row r="236" spans="1:25" s="118" customFormat="1" x14ac:dyDescent="0.2">
      <c r="B236" s="97"/>
      <c r="C236" s="98" t="s">
        <v>25</v>
      </c>
      <c r="D236" s="98" t="s">
        <v>55</v>
      </c>
      <c r="E236" s="98"/>
      <c r="F236" s="98" t="s">
        <v>32</v>
      </c>
      <c r="G236" s="98"/>
      <c r="H236" s="98"/>
      <c r="I236" s="98"/>
      <c r="J236" s="98"/>
      <c r="K236" s="98"/>
      <c r="L236" s="98"/>
      <c r="M236" s="98"/>
      <c r="N236" s="98"/>
      <c r="O236" s="98"/>
      <c r="P236" s="98"/>
      <c r="Q236" s="98"/>
      <c r="R236" s="98"/>
      <c r="S236" s="98"/>
      <c r="T236" s="98"/>
      <c r="U236" s="98"/>
    </row>
    <row r="237" spans="1:25" s="118" customFormat="1" x14ac:dyDescent="0.2">
      <c r="B237" s="96"/>
      <c r="C237" s="149"/>
      <c r="D237" s="150"/>
      <c r="E237" s="150"/>
      <c r="F237" s="150"/>
      <c r="G237" s="150"/>
      <c r="H237" s="150"/>
      <c r="I237" s="150"/>
      <c r="J237" s="150"/>
      <c r="K237" s="150"/>
      <c r="L237" s="150"/>
      <c r="M237" s="150"/>
      <c r="N237" s="150"/>
      <c r="O237" s="150"/>
      <c r="P237" s="150"/>
      <c r="Q237" s="150"/>
      <c r="R237" s="150"/>
      <c r="S237" s="150"/>
      <c r="T237" s="150"/>
      <c r="U237" s="150"/>
    </row>
    <row r="238" spans="1:25" customFormat="1" x14ac:dyDescent="0.2">
      <c r="A238" s="118"/>
      <c r="B238" s="96"/>
      <c r="C238" s="151" t="s">
        <v>89</v>
      </c>
      <c r="D238" s="118"/>
      <c r="E238" s="118"/>
      <c r="F238" s="118"/>
      <c r="G238" s="118"/>
      <c r="H238" s="118"/>
      <c r="I238" s="118"/>
      <c r="J238" s="118"/>
      <c r="K238" s="118"/>
      <c r="L238" s="118"/>
      <c r="M238" s="118"/>
      <c r="N238" s="118"/>
      <c r="O238" s="118"/>
      <c r="P238" s="118"/>
      <c r="Q238" s="118"/>
      <c r="R238" s="118"/>
      <c r="S238" s="118"/>
      <c r="T238" s="118"/>
      <c r="U238" s="151"/>
      <c r="V238" s="151"/>
      <c r="W238" s="151"/>
      <c r="X238" s="151"/>
    </row>
    <row r="239" spans="1:25" customFormat="1" x14ac:dyDescent="0.2">
      <c r="B239" s="96"/>
      <c r="C239" s="95"/>
      <c r="D239" s="153">
        <v>10</v>
      </c>
      <c r="E239" s="95"/>
      <c r="F239" s="95"/>
      <c r="G239" s="95"/>
      <c r="H239" s="95"/>
      <c r="I239" s="151"/>
      <c r="J239" s="151"/>
      <c r="K239" s="151"/>
      <c r="L239" s="151"/>
      <c r="M239" s="151"/>
      <c r="N239" s="151"/>
      <c r="O239" s="151"/>
      <c r="P239" s="151"/>
      <c r="Q239" s="151"/>
      <c r="R239" s="151"/>
      <c r="S239" s="151"/>
      <c r="T239" s="151"/>
      <c r="U239" s="151"/>
      <c r="V239" s="151"/>
      <c r="W239" s="151"/>
      <c r="X239" s="151"/>
    </row>
    <row r="240" spans="1:25" customFormat="1" x14ac:dyDescent="0.2">
      <c r="B240" s="96"/>
      <c r="C240" s="151"/>
      <c r="D240" s="151"/>
      <c r="E240" s="95"/>
      <c r="F240" s="95"/>
      <c r="G240" s="95"/>
      <c r="H240" s="95"/>
      <c r="I240" s="151"/>
      <c r="J240" s="151"/>
      <c r="K240" s="151"/>
      <c r="L240" s="151"/>
      <c r="M240" s="151"/>
      <c r="N240" s="151"/>
      <c r="O240" s="151"/>
      <c r="P240" s="151"/>
      <c r="Q240" s="151"/>
      <c r="R240" s="151"/>
      <c r="S240" s="151"/>
      <c r="T240" s="151"/>
      <c r="U240" s="151"/>
      <c r="V240" s="151"/>
      <c r="W240" s="151"/>
      <c r="X240" s="151"/>
    </row>
    <row r="241" spans="2:24" customFormat="1" x14ac:dyDescent="0.2">
      <c r="B241" s="96"/>
      <c r="C241" s="151"/>
      <c r="D241" s="151"/>
      <c r="E241" s="151" t="s">
        <v>90</v>
      </c>
      <c r="F241" s="95"/>
      <c r="G241" s="151">
        <f>J264</f>
        <v>7.6704545454545454E-3</v>
      </c>
      <c r="H241" s="154" t="s">
        <v>91</v>
      </c>
      <c r="I241" s="151"/>
      <c r="J241" s="151"/>
      <c r="K241" s="151"/>
      <c r="L241" s="151"/>
      <c r="M241" s="151"/>
      <c r="N241" s="151"/>
      <c r="O241" s="151"/>
      <c r="P241" s="151"/>
      <c r="Q241" s="151"/>
      <c r="R241" s="151"/>
      <c r="S241" s="151"/>
      <c r="T241" s="151"/>
      <c r="U241" s="151"/>
      <c r="V241" s="151"/>
      <c r="W241" s="151"/>
      <c r="X241" s="151"/>
    </row>
    <row r="242" spans="2:24" customFormat="1" x14ac:dyDescent="0.2">
      <c r="B242" s="96"/>
      <c r="C242" s="151"/>
      <c r="D242" s="151"/>
      <c r="E242" s="151" t="s">
        <v>92</v>
      </c>
      <c r="F242" s="95"/>
      <c r="G242" s="151">
        <f>N264</f>
        <v>1.2500000000000001E-2</v>
      </c>
      <c r="H242" s="154" t="s">
        <v>91</v>
      </c>
      <c r="I242" s="151"/>
      <c r="J242" s="151"/>
      <c r="K242" s="151"/>
      <c r="L242" s="151"/>
      <c r="M242" s="151"/>
      <c r="N242" s="151"/>
      <c r="O242" s="151"/>
      <c r="P242" s="151"/>
      <c r="Q242" s="151"/>
      <c r="R242" s="151"/>
      <c r="S242" s="151"/>
      <c r="T242" s="151"/>
      <c r="U242" s="151"/>
      <c r="V242" s="151"/>
      <c r="W242" s="151"/>
      <c r="X242" s="151"/>
    </row>
    <row r="243" spans="2:24" customFormat="1" x14ac:dyDescent="0.2">
      <c r="B243" s="96"/>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row>
    <row r="244" spans="2:24" customFormat="1" x14ac:dyDescent="0.2">
      <c r="B244" s="96"/>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row>
    <row r="245" spans="2:24" customFormat="1" x14ac:dyDescent="0.2">
      <c r="B245" s="96"/>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row>
    <row r="246" spans="2:24" customFormat="1" x14ac:dyDescent="0.2">
      <c r="B246" s="96"/>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row>
    <row r="247" spans="2:24" customFormat="1" x14ac:dyDescent="0.2">
      <c r="B247" s="96"/>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row>
    <row r="248" spans="2:24" customFormat="1" x14ac:dyDescent="0.2">
      <c r="B248" s="96"/>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row>
    <row r="249" spans="2:24" customFormat="1" x14ac:dyDescent="0.2">
      <c r="B249" s="96"/>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row>
    <row r="250" spans="2:24" customFormat="1" x14ac:dyDescent="0.2">
      <c r="B250" s="96"/>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row>
    <row r="251" spans="2:24" customFormat="1" x14ac:dyDescent="0.2">
      <c r="B251" s="96"/>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row>
    <row r="252" spans="2:24" customFormat="1" x14ac:dyDescent="0.2">
      <c r="B252" s="96"/>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row>
    <row r="253" spans="2:24" customFormat="1" x14ac:dyDescent="0.2">
      <c r="B253" s="96"/>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row>
    <row r="254" spans="2:24" customFormat="1" x14ac:dyDescent="0.2">
      <c r="B254" s="96"/>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row>
    <row r="255" spans="2:24" customFormat="1" x14ac:dyDescent="0.2">
      <c r="B255" s="96"/>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row>
    <row r="256" spans="2:24" customFormat="1" x14ac:dyDescent="0.2">
      <c r="B256" s="96"/>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row>
    <row r="257" spans="1:24" customFormat="1" x14ac:dyDescent="0.2">
      <c r="B257" s="96"/>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row>
    <row r="258" spans="1:24" customFormat="1" x14ac:dyDescent="0.2">
      <c r="B258" s="96"/>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row>
    <row r="259" spans="1:24" customFormat="1" x14ac:dyDescent="0.2">
      <c r="B259" s="96"/>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row>
    <row r="260" spans="1:24" customFormat="1" x14ac:dyDescent="0.2">
      <c r="B260" s="96"/>
      <c r="C260" s="151"/>
      <c r="D260" s="151"/>
      <c r="E260" s="151"/>
      <c r="F260" s="151"/>
      <c r="G260" s="151"/>
      <c r="H260" s="151"/>
      <c r="I260" s="154"/>
      <c r="J260" s="154"/>
      <c r="K260" s="154"/>
      <c r="L260" s="154"/>
      <c r="M260" s="154"/>
      <c r="N260" s="154"/>
      <c r="O260" s="154"/>
      <c r="P260" s="151"/>
      <c r="Q260" s="151"/>
      <c r="R260" s="151"/>
      <c r="S260" s="151"/>
      <c r="T260" s="151"/>
      <c r="U260" s="151"/>
      <c r="V260" s="151"/>
      <c r="W260" s="151"/>
      <c r="X260" s="151"/>
    </row>
    <row r="261" spans="1:24" customFormat="1" x14ac:dyDescent="0.2">
      <c r="B261" s="96"/>
      <c r="C261" s="151"/>
      <c r="D261" s="151"/>
      <c r="E261" s="151"/>
      <c r="F261" s="151"/>
      <c r="G261" s="151"/>
      <c r="H261" s="151"/>
      <c r="I261" s="154"/>
      <c r="J261" s="154" t="s">
        <v>147</v>
      </c>
      <c r="K261" s="154" t="s">
        <v>93</v>
      </c>
      <c r="L261" s="154"/>
      <c r="M261" s="154"/>
      <c r="N261" s="154" t="s">
        <v>148</v>
      </c>
      <c r="O261" s="154" t="s">
        <v>94</v>
      </c>
      <c r="P261" s="151"/>
      <c r="Q261" s="151"/>
      <c r="R261" s="151"/>
      <c r="S261" s="151"/>
      <c r="T261" s="151"/>
      <c r="U261" s="151"/>
      <c r="V261" s="151"/>
      <c r="W261" s="151"/>
      <c r="X261" s="151"/>
    </row>
    <row r="262" spans="1:24" customFormat="1" x14ac:dyDescent="0.2">
      <c r="B262" s="96"/>
      <c r="C262" s="151"/>
      <c r="D262" s="151"/>
      <c r="E262" s="151"/>
      <c r="F262" s="151"/>
      <c r="G262" s="151"/>
      <c r="H262" s="151"/>
      <c r="I262" s="154"/>
      <c r="J262" s="154">
        <v>135</v>
      </c>
      <c r="K262" s="154" t="s">
        <v>95</v>
      </c>
      <c r="L262" s="154"/>
      <c r="M262" s="154"/>
      <c r="N262" s="154">
        <v>220</v>
      </c>
      <c r="O262" s="154" t="s">
        <v>95</v>
      </c>
      <c r="P262" s="151"/>
      <c r="Q262" s="151"/>
      <c r="R262" s="151"/>
      <c r="S262" s="151"/>
      <c r="T262" s="151"/>
      <c r="U262" s="151"/>
      <c r="V262" s="151"/>
      <c r="W262" s="151"/>
      <c r="X262" s="151"/>
    </row>
    <row r="263" spans="1:24" customFormat="1" x14ac:dyDescent="0.2">
      <c r="B263" s="96"/>
      <c r="C263" s="151"/>
      <c r="D263" s="151"/>
      <c r="E263" s="151"/>
      <c r="F263" s="151"/>
      <c r="G263" s="151"/>
      <c r="H263" s="151"/>
      <c r="I263" s="154"/>
      <c r="J263" s="154">
        <f>17.6*1000</f>
        <v>17600</v>
      </c>
      <c r="K263" s="154" t="s">
        <v>96</v>
      </c>
      <c r="L263" s="154"/>
      <c r="M263" s="154"/>
      <c r="N263" s="154">
        <f xml:space="preserve"> 17.6 *1000</f>
        <v>17600</v>
      </c>
      <c r="O263" s="154" t="s">
        <v>96</v>
      </c>
      <c r="P263" s="151"/>
      <c r="Q263" s="151"/>
      <c r="R263" s="151"/>
      <c r="S263" s="151"/>
      <c r="T263" s="151"/>
      <c r="U263" s="151"/>
      <c r="V263" s="151"/>
      <c r="W263" s="151"/>
      <c r="X263" s="151"/>
    </row>
    <row r="264" spans="1:24" customFormat="1" x14ac:dyDescent="0.2">
      <c r="B264" s="96"/>
      <c r="C264" s="151"/>
      <c r="D264" s="151"/>
      <c r="E264" s="151"/>
      <c r="F264" s="151"/>
      <c r="G264" s="151"/>
      <c r="H264" s="151"/>
      <c r="I264" s="154"/>
      <c r="J264" s="154">
        <f>J262/J263</f>
        <v>7.6704545454545454E-3</v>
      </c>
      <c r="K264" s="154" t="s">
        <v>97</v>
      </c>
      <c r="L264" s="154"/>
      <c r="M264" s="154"/>
      <c r="N264" s="154">
        <f>N262/N263</f>
        <v>1.2500000000000001E-2</v>
      </c>
      <c r="O264" s="154" t="s">
        <v>97</v>
      </c>
      <c r="P264" s="151"/>
      <c r="Q264" s="151"/>
      <c r="R264" s="151"/>
      <c r="S264" s="151"/>
      <c r="T264" s="151"/>
      <c r="U264" s="151"/>
      <c r="V264" s="151"/>
      <c r="W264" s="151"/>
      <c r="X264" s="151"/>
    </row>
    <row r="265" spans="1:24" customFormat="1" x14ac:dyDescent="0.2">
      <c r="B265" s="96"/>
      <c r="C265" s="151"/>
      <c r="D265" s="151"/>
      <c r="E265" s="151"/>
      <c r="F265" s="151"/>
      <c r="G265" s="151"/>
      <c r="H265" s="151"/>
      <c r="I265" s="154"/>
      <c r="J265" s="154"/>
      <c r="K265" s="154"/>
      <c r="L265" s="154"/>
      <c r="M265" s="154"/>
      <c r="N265" s="154"/>
      <c r="O265" s="154"/>
      <c r="P265" s="151"/>
      <c r="Q265" s="151"/>
      <c r="R265" s="151"/>
      <c r="S265" s="151"/>
      <c r="T265" s="151"/>
      <c r="U265" s="151"/>
      <c r="V265" s="151"/>
      <c r="W265" s="151"/>
      <c r="X265" s="151"/>
    </row>
    <row r="266" spans="1:24" customFormat="1" x14ac:dyDescent="0.2">
      <c r="B266" s="96"/>
      <c r="C266" s="151"/>
      <c r="D266" s="151"/>
      <c r="E266" s="151"/>
      <c r="F266" s="151"/>
      <c r="G266" s="151"/>
      <c r="H266" s="151"/>
      <c r="I266" s="154"/>
      <c r="J266" s="154"/>
      <c r="K266" s="154"/>
      <c r="L266" s="154"/>
      <c r="M266" s="154"/>
      <c r="N266" s="154"/>
      <c r="O266" s="154"/>
      <c r="P266" s="151"/>
      <c r="Q266" s="151"/>
      <c r="R266" s="151"/>
      <c r="S266" s="151"/>
      <c r="T266" s="151"/>
      <c r="U266" s="151"/>
      <c r="V266" s="151"/>
      <c r="W266" s="151"/>
      <c r="X266" s="151"/>
    </row>
    <row r="267" spans="1:24" customFormat="1" x14ac:dyDescent="0.2">
      <c r="B267" s="96"/>
      <c r="C267" s="151"/>
      <c r="D267" s="151"/>
      <c r="E267" s="151"/>
      <c r="F267" s="151"/>
      <c r="G267" s="155"/>
      <c r="H267" s="151"/>
      <c r="I267" s="154"/>
      <c r="J267" s="154" t="s">
        <v>98</v>
      </c>
      <c r="K267" s="156">
        <v>0.40100000000000002</v>
      </c>
      <c r="L267" s="154"/>
      <c r="M267" s="154"/>
      <c r="N267" s="154"/>
      <c r="O267" s="154"/>
      <c r="P267" s="151"/>
      <c r="Q267" s="151"/>
      <c r="R267" s="151"/>
      <c r="S267" s="151"/>
      <c r="T267" s="151"/>
      <c r="U267" s="151"/>
      <c r="V267" s="151"/>
      <c r="W267" s="151"/>
      <c r="X267" s="151"/>
    </row>
    <row r="268" spans="1:24" customFormat="1" x14ac:dyDescent="0.2">
      <c r="B268" s="96"/>
      <c r="C268" s="151"/>
      <c r="D268" s="151"/>
      <c r="E268" s="151"/>
      <c r="F268" s="151"/>
      <c r="G268" s="151"/>
      <c r="H268" s="151"/>
      <c r="I268" s="154"/>
      <c r="J268" s="154"/>
      <c r="K268" s="154"/>
      <c r="L268" s="154"/>
      <c r="M268" s="154"/>
      <c r="N268" s="154"/>
      <c r="O268" s="154"/>
      <c r="P268" s="151"/>
      <c r="Q268" s="151"/>
      <c r="R268" s="151"/>
      <c r="S268" s="151"/>
      <c r="T268" s="151"/>
      <c r="U268" s="151"/>
      <c r="V268" s="151"/>
      <c r="W268" s="151"/>
      <c r="X268" s="151"/>
    </row>
    <row r="269" spans="1:24" customFormat="1" x14ac:dyDescent="0.2">
      <c r="B269" s="96"/>
      <c r="C269" s="151"/>
      <c r="D269" s="151"/>
      <c r="E269" s="151"/>
      <c r="F269" s="151"/>
      <c r="G269" s="151"/>
      <c r="H269" s="151"/>
      <c r="I269" s="154"/>
      <c r="J269" s="154"/>
      <c r="K269" s="154"/>
      <c r="L269" s="154"/>
      <c r="M269" s="154"/>
      <c r="N269" s="154"/>
      <c r="O269" s="154"/>
      <c r="P269" s="151"/>
      <c r="Q269" s="151"/>
      <c r="R269" s="151"/>
      <c r="S269" s="151"/>
      <c r="T269" s="151"/>
      <c r="U269" s="151"/>
      <c r="V269" s="151"/>
      <c r="W269" s="151"/>
      <c r="X269" s="151"/>
    </row>
    <row r="270" spans="1:24" x14ac:dyDescent="0.2">
      <c r="A270"/>
      <c r="B270" s="96"/>
      <c r="C270" s="151"/>
      <c r="D270" s="151"/>
      <c r="E270" s="151"/>
      <c r="F270" s="151"/>
      <c r="G270" s="151"/>
      <c r="H270" s="151"/>
      <c r="I270" s="151"/>
      <c r="J270" s="151"/>
      <c r="K270" s="151"/>
      <c r="L270" s="151"/>
      <c r="M270" s="151"/>
      <c r="N270" s="151"/>
      <c r="O270" s="151"/>
      <c r="P270" s="151"/>
      <c r="Q270" s="151"/>
      <c r="R270" s="151"/>
      <c r="S270" s="151"/>
      <c r="T270" s="151"/>
    </row>
    <row r="271" spans="1:24" x14ac:dyDescent="0.2">
      <c r="A271"/>
      <c r="B271" s="96"/>
      <c r="C271" s="151"/>
      <c r="D271" s="151"/>
      <c r="E271" s="151"/>
      <c r="F271" s="151"/>
      <c r="G271" s="151"/>
      <c r="H271" s="151"/>
      <c r="I271" s="151"/>
      <c r="J271" s="151"/>
      <c r="K271" s="151"/>
      <c r="L271" s="151"/>
      <c r="M271" s="151"/>
      <c r="N271" s="151"/>
      <c r="O271" s="151"/>
      <c r="P271" s="151"/>
      <c r="Q271" s="151"/>
      <c r="R271" s="151"/>
      <c r="S271" s="151"/>
      <c r="T271" s="151"/>
    </row>
    <row r="272" spans="1:24" x14ac:dyDescent="0.2">
      <c r="B272" s="96"/>
    </row>
    <row r="273" spans="1:25" ht="17" thickBot="1" x14ac:dyDescent="0.25">
      <c r="B273" s="96"/>
    </row>
    <row r="274" spans="1:25" s="24" customFormat="1" x14ac:dyDescent="0.2">
      <c r="A274"/>
      <c r="B274" s="97"/>
      <c r="C274" s="98" t="s">
        <v>25</v>
      </c>
      <c r="D274" s="98" t="s">
        <v>55</v>
      </c>
      <c r="E274" s="98"/>
      <c r="F274" s="98" t="s">
        <v>32</v>
      </c>
      <c r="G274" s="98"/>
      <c r="H274" s="98"/>
      <c r="I274" s="98"/>
      <c r="J274" s="98"/>
      <c r="K274" s="98"/>
      <c r="L274" s="98"/>
      <c r="M274" s="98"/>
      <c r="N274" s="98"/>
      <c r="O274" s="98"/>
      <c r="P274" s="98"/>
      <c r="Q274" s="98"/>
      <c r="R274" s="98"/>
      <c r="S274" s="98"/>
      <c r="T274" s="98"/>
      <c r="U274" s="98"/>
    </row>
    <row r="275" spans="1:25" customFormat="1" x14ac:dyDescent="0.2">
      <c r="B275" s="96"/>
      <c r="C275" s="108"/>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row>
    <row r="276" spans="1:25" x14ac:dyDescent="0.2">
      <c r="B276" s="96"/>
      <c r="C276" s="57" t="s">
        <v>64</v>
      </c>
    </row>
    <row r="277" spans="1:25" s="118" customFormat="1" x14ac:dyDescent="0.2">
      <c r="B277" s="96"/>
    </row>
    <row r="278" spans="1:25" s="118" customFormat="1" x14ac:dyDescent="0.2">
      <c r="B278" s="96"/>
    </row>
    <row r="279" spans="1:25" s="118" customFormat="1" x14ac:dyDescent="0.2">
      <c r="B279" s="96"/>
      <c r="D279" s="118">
        <v>9</v>
      </c>
    </row>
    <row r="280" spans="1:25" s="118" customFormat="1" x14ac:dyDescent="0.2">
      <c r="B280" s="96"/>
      <c r="F280" s="159" t="s">
        <v>101</v>
      </c>
      <c r="H280" s="118">
        <v>10</v>
      </c>
      <c r="I280" s="159" t="s">
        <v>131</v>
      </c>
    </row>
    <row r="281" spans="1:25" s="118" customFormat="1" x14ac:dyDescent="0.2">
      <c r="B281" s="96"/>
      <c r="H281" s="160">
        <f>H295*H280</f>
        <v>185000</v>
      </c>
      <c r="I281" s="159" t="s">
        <v>132</v>
      </c>
    </row>
    <row r="282" spans="1:25" s="118" customFormat="1" x14ac:dyDescent="0.2">
      <c r="B282" s="96"/>
      <c r="H282" s="160">
        <f>H281*100</f>
        <v>18500000</v>
      </c>
      <c r="I282" s="159" t="s">
        <v>54</v>
      </c>
      <c r="J282" s="159" t="s">
        <v>133</v>
      </c>
    </row>
    <row r="283" spans="1:25" s="118" customFormat="1" x14ac:dyDescent="0.2">
      <c r="B283" s="96"/>
      <c r="H283" s="160">
        <f>H282*H73</f>
        <v>16095000</v>
      </c>
      <c r="I283" s="159" t="s">
        <v>54</v>
      </c>
      <c r="J283" s="159" t="s">
        <v>134</v>
      </c>
    </row>
    <row r="284" spans="1:25" s="118" customFormat="1" x14ac:dyDescent="0.2">
      <c r="B284" s="96"/>
    </row>
    <row r="285" spans="1:25" s="118" customFormat="1" x14ac:dyDescent="0.2">
      <c r="B285" s="96"/>
    </row>
    <row r="286" spans="1:25" s="118" customFormat="1" x14ac:dyDescent="0.2">
      <c r="B286" s="96"/>
    </row>
    <row r="287" spans="1:25" s="118" customFormat="1" x14ac:dyDescent="0.2">
      <c r="B287" s="96"/>
    </row>
    <row r="288" spans="1:25" s="118" customFormat="1" x14ac:dyDescent="0.2">
      <c r="B288" s="96"/>
    </row>
    <row r="289" spans="2:9" s="118" customFormat="1" x14ac:dyDescent="0.2">
      <c r="B289" s="96"/>
    </row>
    <row r="290" spans="2:9" s="118" customFormat="1" x14ac:dyDescent="0.2">
      <c r="B290" s="96"/>
    </row>
    <row r="291" spans="2:9" s="118" customFormat="1" x14ac:dyDescent="0.2">
      <c r="B291" s="96"/>
    </row>
    <row r="292" spans="2:9" s="118" customFormat="1" x14ac:dyDescent="0.2">
      <c r="B292" s="96"/>
    </row>
    <row r="293" spans="2:9" s="118" customFormat="1" x14ac:dyDescent="0.2">
      <c r="B293" s="96"/>
    </row>
    <row r="294" spans="2:9" s="118" customFormat="1" x14ac:dyDescent="0.2">
      <c r="B294" s="96"/>
      <c r="F294" s="119" t="s">
        <v>85</v>
      </c>
      <c r="H294" s="118">
        <v>18.5</v>
      </c>
      <c r="I294" s="119" t="s">
        <v>86</v>
      </c>
    </row>
    <row r="295" spans="2:9" s="118" customFormat="1" x14ac:dyDescent="0.2">
      <c r="B295" s="96"/>
      <c r="H295" s="118">
        <f>H294*1000</f>
        <v>18500</v>
      </c>
      <c r="I295" s="119" t="s">
        <v>87</v>
      </c>
    </row>
    <row r="296" spans="2:9" s="118" customFormat="1" x14ac:dyDescent="0.2">
      <c r="B296" s="96"/>
    </row>
    <row r="297" spans="2:9" s="118" customFormat="1" x14ac:dyDescent="0.2">
      <c r="B297" s="96"/>
    </row>
    <row r="298" spans="2:9" s="118" customFormat="1" x14ac:dyDescent="0.2">
      <c r="B298" s="96"/>
    </row>
    <row r="299" spans="2:9" s="118" customFormat="1" x14ac:dyDescent="0.2">
      <c r="B299" s="96"/>
    </row>
    <row r="300" spans="2:9" s="118" customFormat="1" x14ac:dyDescent="0.2">
      <c r="B300" s="96"/>
    </row>
    <row r="301" spans="2:9" s="118" customFormat="1" x14ac:dyDescent="0.2">
      <c r="B301" s="96"/>
    </row>
    <row r="302" spans="2:9" s="118" customFormat="1" x14ac:dyDescent="0.2">
      <c r="B302" s="96"/>
    </row>
    <row r="303" spans="2:9" s="118" customFormat="1" x14ac:dyDescent="0.2">
      <c r="B303" s="96"/>
    </row>
    <row r="304" spans="2:9" s="118" customFormat="1" x14ac:dyDescent="0.2">
      <c r="B304" s="96"/>
    </row>
    <row r="305" spans="2:2" s="118" customFormat="1" x14ac:dyDescent="0.2">
      <c r="B305" s="96"/>
    </row>
    <row r="306" spans="2:2" s="118" customFormat="1" x14ac:dyDescent="0.2">
      <c r="B306" s="96"/>
    </row>
    <row r="307" spans="2:2" s="118" customFormat="1" x14ac:dyDescent="0.2">
      <c r="B307" s="96"/>
    </row>
    <row r="308" spans="2:2" s="118" customFormat="1" x14ac:dyDescent="0.2">
      <c r="B308" s="96"/>
    </row>
    <row r="309" spans="2:2" s="118" customFormat="1" x14ac:dyDescent="0.2">
      <c r="B309" s="96"/>
    </row>
    <row r="310" spans="2:2" s="118" customFormat="1" x14ac:dyDescent="0.2">
      <c r="B310" s="96"/>
    </row>
    <row r="311" spans="2:2" s="118" customFormat="1" x14ac:dyDescent="0.2">
      <c r="B311" s="96"/>
    </row>
    <row r="312" spans="2:2" s="118" customFormat="1" x14ac:dyDescent="0.2">
      <c r="B312" s="96"/>
    </row>
    <row r="313" spans="2:2" s="118" customFormat="1" x14ac:dyDescent="0.2">
      <c r="B313" s="96"/>
    </row>
    <row r="314" spans="2:2" s="118" customFormat="1" x14ac:dyDescent="0.2">
      <c r="B314" s="96"/>
    </row>
    <row r="315" spans="2:2" s="118" customFormat="1" x14ac:dyDescent="0.2">
      <c r="B315" s="96"/>
    </row>
    <row r="316" spans="2:2" s="118" customFormat="1" x14ac:dyDescent="0.2">
      <c r="B316" s="96"/>
    </row>
    <row r="317" spans="2:2" s="118" customFormat="1" x14ac:dyDescent="0.2">
      <c r="B317" s="96"/>
    </row>
    <row r="318" spans="2:2" s="118" customFormat="1" x14ac:dyDescent="0.2">
      <c r="B318" s="96"/>
    </row>
    <row r="319" spans="2:2" s="118" customFormat="1" x14ac:dyDescent="0.2">
      <c r="B319" s="96"/>
    </row>
    <row r="320" spans="2:2" s="118" customFormat="1" x14ac:dyDescent="0.2">
      <c r="B320" s="96"/>
    </row>
    <row r="321" spans="2:2" s="118" customFormat="1" x14ac:dyDescent="0.2">
      <c r="B321" s="96"/>
    </row>
    <row r="322" spans="2:2" s="118" customFormat="1" x14ac:dyDescent="0.2">
      <c r="B322" s="96"/>
    </row>
    <row r="323" spans="2:2" s="118" customFormat="1" x14ac:dyDescent="0.2">
      <c r="B323" s="96"/>
    </row>
    <row r="324" spans="2:2" s="118" customFormat="1" x14ac:dyDescent="0.2">
      <c r="B324" s="96"/>
    </row>
    <row r="325" spans="2:2" s="118" customFormat="1" x14ac:dyDescent="0.2">
      <c r="B325" s="96"/>
    </row>
    <row r="326" spans="2:2" s="118" customFormat="1" x14ac:dyDescent="0.2">
      <c r="B326" s="96"/>
    </row>
    <row r="327" spans="2:2" s="118" customFormat="1" x14ac:dyDescent="0.2">
      <c r="B327" s="96"/>
    </row>
    <row r="328" spans="2:2" s="118" customFormat="1" x14ac:dyDescent="0.2">
      <c r="B328" s="96"/>
    </row>
    <row r="329" spans="2:2" s="118" customFormat="1" x14ac:dyDescent="0.2">
      <c r="B329" s="96"/>
    </row>
    <row r="330" spans="2:2" s="118" customFormat="1" x14ac:dyDescent="0.2">
      <c r="B330" s="96"/>
    </row>
    <row r="331" spans="2:2" s="118" customFormat="1" x14ac:dyDescent="0.2">
      <c r="B331" s="96"/>
    </row>
    <row r="332" spans="2:2" s="118" customFormat="1" x14ac:dyDescent="0.2">
      <c r="B332" s="96"/>
    </row>
    <row r="333" spans="2:2" s="118" customFormat="1" x14ac:dyDescent="0.2">
      <c r="B333" s="96"/>
    </row>
    <row r="334" spans="2:2" s="118" customFormat="1" x14ac:dyDescent="0.2">
      <c r="B334" s="96"/>
    </row>
    <row r="335" spans="2:2" s="118" customFormat="1" x14ac:dyDescent="0.2">
      <c r="B335" s="96"/>
    </row>
    <row r="336" spans="2:2" s="118" customFormat="1" x14ac:dyDescent="0.2">
      <c r="B336" s="96"/>
    </row>
    <row r="337" spans="2:23" s="118" customFormat="1" x14ac:dyDescent="0.2">
      <c r="B337" s="96"/>
    </row>
    <row r="338" spans="2:23" s="118" customFormat="1" x14ac:dyDescent="0.2">
      <c r="B338" s="96"/>
    </row>
    <row r="339" spans="2:23" s="118" customFormat="1" x14ac:dyDescent="0.2">
      <c r="B339" s="96"/>
    </row>
    <row r="340" spans="2:23" s="118" customFormat="1" x14ac:dyDescent="0.2">
      <c r="B340" s="96"/>
    </row>
    <row r="341" spans="2:23" s="118" customFormat="1" x14ac:dyDescent="0.2">
      <c r="B341" s="96"/>
    </row>
    <row r="342" spans="2:23" s="118" customFormat="1" x14ac:dyDescent="0.2">
      <c r="B342" s="96"/>
    </row>
    <row r="343" spans="2:23" s="118" customFormat="1" x14ac:dyDescent="0.2">
      <c r="B343" s="96"/>
    </row>
    <row r="344" spans="2:23" s="118" customFormat="1" x14ac:dyDescent="0.2">
      <c r="B344" s="96"/>
    </row>
    <row r="345" spans="2:23" s="118" customFormat="1" x14ac:dyDescent="0.2">
      <c r="B345" s="96"/>
    </row>
    <row r="346" spans="2:23" s="118" customFormat="1" x14ac:dyDescent="0.2">
      <c r="B346" s="96"/>
    </row>
    <row r="347" spans="2:23" s="118" customFormat="1" x14ac:dyDescent="0.2">
      <c r="B347" s="96"/>
    </row>
    <row r="348" spans="2:23" s="118" customFormat="1" x14ac:dyDescent="0.2">
      <c r="B348" s="96"/>
    </row>
    <row r="349" spans="2:23" s="118" customFormat="1" ht="17" thickBot="1" x14ac:dyDescent="0.25">
      <c r="B349" s="96"/>
    </row>
    <row r="350" spans="2:23" s="118" customFormat="1" ht="151" thickBot="1" x14ac:dyDescent="0.25">
      <c r="B350" s="96"/>
      <c r="O350" s="120"/>
      <c r="P350" s="146" t="s">
        <v>67</v>
      </c>
      <c r="Q350" s="146" t="s">
        <v>68</v>
      </c>
      <c r="R350" s="147" t="s">
        <v>69</v>
      </c>
      <c r="S350" s="121"/>
      <c r="T350" s="148" t="s">
        <v>70</v>
      </c>
      <c r="U350" s="146" t="s">
        <v>67</v>
      </c>
      <c r="V350" s="146" t="s">
        <v>68</v>
      </c>
      <c r="W350" s="147" t="s">
        <v>69</v>
      </c>
    </row>
    <row r="351" spans="2:23" s="118" customFormat="1" x14ac:dyDescent="0.2">
      <c r="B351" s="96"/>
      <c r="O351" s="122" t="s">
        <v>71</v>
      </c>
      <c r="P351" s="123"/>
      <c r="Q351" s="124"/>
      <c r="R351" s="125"/>
      <c r="S351" s="121"/>
      <c r="T351" s="122" t="s">
        <v>71</v>
      </c>
      <c r="U351" s="123"/>
      <c r="V351" s="124"/>
      <c r="W351" s="125"/>
    </row>
    <row r="352" spans="2:23" s="118" customFormat="1" x14ac:dyDescent="0.2">
      <c r="B352" s="96"/>
      <c r="F352" s="118" t="s">
        <v>43</v>
      </c>
      <c r="I352" s="118" t="s">
        <v>48</v>
      </c>
      <c r="J352" s="118">
        <v>0</v>
      </c>
      <c r="O352" s="126" t="s">
        <v>72</v>
      </c>
      <c r="P352" s="127">
        <v>7.9890805766714692</v>
      </c>
      <c r="Q352" s="128">
        <v>1.7193651625000923</v>
      </c>
      <c r="R352" s="129">
        <v>1.1470417155166663</v>
      </c>
      <c r="S352" s="121"/>
      <c r="T352" s="130" t="s">
        <v>73</v>
      </c>
      <c r="U352" s="127"/>
      <c r="V352" s="128"/>
      <c r="W352" s="129"/>
    </row>
    <row r="353" spans="2:23" s="118" customFormat="1" x14ac:dyDescent="0.2">
      <c r="B353" s="96"/>
      <c r="F353" s="118" t="s">
        <v>44</v>
      </c>
      <c r="I353" s="118" t="s">
        <v>48</v>
      </c>
      <c r="J353" s="131">
        <f>R355/1000</f>
        <v>1.1470417155166664E-3</v>
      </c>
      <c r="O353" s="126" t="s">
        <v>74</v>
      </c>
      <c r="P353" s="127">
        <v>4.5482472277188012E-2</v>
      </c>
      <c r="Q353" s="128"/>
      <c r="R353" s="129"/>
      <c r="S353" s="121"/>
      <c r="T353" s="130" t="s">
        <v>75</v>
      </c>
      <c r="U353" s="127"/>
      <c r="V353" s="128"/>
      <c r="W353" s="129"/>
    </row>
    <row r="354" spans="2:23" s="118" customFormat="1" x14ac:dyDescent="0.2">
      <c r="B354" s="96"/>
      <c r="F354" s="118" t="s">
        <v>47</v>
      </c>
      <c r="I354" s="118" t="s">
        <v>48</v>
      </c>
      <c r="J354" s="132">
        <f>R361/1000</f>
        <v>0</v>
      </c>
      <c r="O354" s="126" t="s">
        <v>76</v>
      </c>
      <c r="P354" s="127">
        <v>2.9196099920271799E-2</v>
      </c>
      <c r="Q354" s="133">
        <v>1.8313704493592459E-2</v>
      </c>
      <c r="R354" s="129">
        <v>0</v>
      </c>
      <c r="S354" s="121"/>
      <c r="T354" s="126"/>
      <c r="U354" s="127"/>
      <c r="V354" s="133"/>
      <c r="W354" s="129"/>
    </row>
    <row r="355" spans="2:23" s="118" customFormat="1" x14ac:dyDescent="0.2">
      <c r="B355" s="96"/>
      <c r="F355" s="118" t="s">
        <v>46</v>
      </c>
      <c r="I355" s="118" t="s">
        <v>48</v>
      </c>
      <c r="J355" s="131">
        <f>R367/1000</f>
        <v>8.0811981354912427E-3</v>
      </c>
      <c r="O355" s="126" t="s">
        <v>77</v>
      </c>
      <c r="P355" s="127">
        <v>17.826580159842166</v>
      </c>
      <c r="Q355" s="128">
        <v>7.176849101590645</v>
      </c>
      <c r="R355" s="134">
        <v>1.1470417155166663</v>
      </c>
      <c r="S355" s="121"/>
      <c r="T355" s="126"/>
      <c r="U355" s="127"/>
      <c r="V355" s="128"/>
      <c r="W355" s="134"/>
    </row>
    <row r="356" spans="2:23" s="118" customFormat="1" ht="17" thickBot="1" x14ac:dyDescent="0.25">
      <c r="B356" s="96"/>
      <c r="F356" s="118" t="s">
        <v>39</v>
      </c>
      <c r="I356" s="118" t="s">
        <v>48</v>
      </c>
      <c r="J356" s="131">
        <f>R373/1000</f>
        <v>0</v>
      </c>
      <c r="O356" s="116" t="s">
        <v>78</v>
      </c>
      <c r="P356" s="135"/>
      <c r="Q356" s="136"/>
      <c r="R356" s="137"/>
      <c r="S356" s="121"/>
      <c r="T356" s="116"/>
      <c r="U356" s="135"/>
      <c r="V356" s="136"/>
      <c r="W356" s="137"/>
    </row>
    <row r="357" spans="2:23" s="118" customFormat="1" x14ac:dyDescent="0.2">
      <c r="B357" s="96"/>
      <c r="F357" s="118" t="s">
        <v>45</v>
      </c>
      <c r="I357" s="118" t="s">
        <v>48</v>
      </c>
      <c r="J357" s="118">
        <v>0</v>
      </c>
      <c r="O357" s="122" t="s">
        <v>79</v>
      </c>
      <c r="P357" s="123"/>
      <c r="Q357" s="124"/>
      <c r="R357" s="125"/>
      <c r="S357" s="121"/>
      <c r="T357" s="122" t="s">
        <v>79</v>
      </c>
      <c r="U357" s="123"/>
      <c r="V357" s="124"/>
      <c r="W357" s="125"/>
    </row>
    <row r="358" spans="2:23" s="118" customFormat="1" x14ac:dyDescent="0.2">
      <c r="B358" s="96"/>
      <c r="O358" s="126" t="s">
        <v>72</v>
      </c>
      <c r="P358" s="127"/>
      <c r="Q358" s="128"/>
      <c r="R358" s="129"/>
      <c r="S358" s="121"/>
      <c r="T358" s="130" t="s">
        <v>73</v>
      </c>
      <c r="U358" s="127"/>
      <c r="V358" s="128"/>
      <c r="W358" s="129"/>
    </row>
    <row r="359" spans="2:23" s="118" customFormat="1" x14ac:dyDescent="0.2">
      <c r="B359" s="96"/>
      <c r="O359" s="126" t="s">
        <v>74</v>
      </c>
      <c r="P359" s="127">
        <v>6.6464692278060872E-2</v>
      </c>
      <c r="Q359" s="128"/>
      <c r="R359" s="129"/>
      <c r="S359" s="121"/>
      <c r="T359" s="130" t="s">
        <v>75</v>
      </c>
      <c r="U359" s="127">
        <v>6.3635256261973708E-2</v>
      </c>
      <c r="V359" s="128"/>
      <c r="W359" s="129"/>
    </row>
    <row r="360" spans="2:23" s="118" customFormat="1" x14ac:dyDescent="0.2">
      <c r="B360" s="96"/>
      <c r="O360" s="126" t="s">
        <v>76</v>
      </c>
      <c r="P360" s="127"/>
      <c r="Q360" s="128"/>
      <c r="R360" s="129"/>
      <c r="S360" s="121"/>
      <c r="T360" s="126"/>
      <c r="U360" s="127"/>
      <c r="V360" s="128"/>
      <c r="W360" s="129"/>
    </row>
    <row r="361" spans="2:23" s="118" customFormat="1" x14ac:dyDescent="0.2">
      <c r="B361" s="96"/>
      <c r="O361" s="126" t="s">
        <v>77</v>
      </c>
      <c r="P361" s="127">
        <v>1.6616173069515219</v>
      </c>
      <c r="Q361" s="128">
        <v>0</v>
      </c>
      <c r="R361" s="134">
        <v>0</v>
      </c>
      <c r="S361" s="121"/>
      <c r="T361" s="126"/>
      <c r="U361" s="127"/>
      <c r="V361" s="128"/>
      <c r="W361" s="134"/>
    </row>
    <row r="362" spans="2:23" s="118" customFormat="1" ht="17" thickBot="1" x14ac:dyDescent="0.25">
      <c r="B362" s="96"/>
      <c r="O362" s="116" t="s">
        <v>78</v>
      </c>
      <c r="P362" s="138">
        <v>6.3635256261973708E-2</v>
      </c>
      <c r="Q362" s="136"/>
      <c r="R362" s="137"/>
      <c r="S362" s="121"/>
      <c r="T362" s="116"/>
      <c r="U362" s="138"/>
      <c r="V362" s="136"/>
      <c r="W362" s="137"/>
    </row>
    <row r="363" spans="2:23" s="118" customFormat="1" x14ac:dyDescent="0.2">
      <c r="B363" s="96"/>
      <c r="O363" s="122" t="s">
        <v>80</v>
      </c>
      <c r="P363" s="123"/>
      <c r="Q363" s="124"/>
      <c r="R363" s="125"/>
      <c r="S363" s="121"/>
      <c r="T363" s="122" t="s">
        <v>80</v>
      </c>
      <c r="U363" s="123"/>
      <c r="V363" s="124"/>
      <c r="W363" s="125"/>
    </row>
    <row r="364" spans="2:23" s="118" customFormat="1" x14ac:dyDescent="0.2">
      <c r="B364" s="96"/>
      <c r="O364" s="126" t="s">
        <v>72</v>
      </c>
      <c r="P364" s="139"/>
      <c r="Q364" s="128">
        <v>0.82064901499619913</v>
      </c>
      <c r="R364" s="134">
        <v>8.0811981354912419</v>
      </c>
      <c r="S364" s="121"/>
      <c r="T364" s="130" t="s">
        <v>73</v>
      </c>
      <c r="U364" s="139"/>
      <c r="V364" s="128"/>
      <c r="W364" s="134"/>
    </row>
    <row r="365" spans="2:23" s="118" customFormat="1" x14ac:dyDescent="0.2">
      <c r="B365" s="96"/>
      <c r="O365" s="126" t="s">
        <v>74</v>
      </c>
      <c r="P365" s="139"/>
      <c r="Q365" s="128"/>
      <c r="R365" s="134"/>
      <c r="S365" s="121"/>
      <c r="T365" s="130" t="s">
        <v>75</v>
      </c>
      <c r="U365" s="139"/>
      <c r="V365" s="128"/>
      <c r="W365" s="134"/>
    </row>
    <row r="366" spans="2:23" s="118" customFormat="1" x14ac:dyDescent="0.2">
      <c r="B366" s="96"/>
      <c r="O366" s="126" t="s">
        <v>76</v>
      </c>
      <c r="P366" s="139"/>
      <c r="Q366" s="128"/>
      <c r="R366" s="134"/>
      <c r="S366" s="121"/>
      <c r="T366" s="126"/>
      <c r="U366" s="139"/>
      <c r="V366" s="128"/>
      <c r="W366" s="134"/>
    </row>
    <row r="367" spans="2:23" s="118" customFormat="1" x14ac:dyDescent="0.2">
      <c r="B367" s="96"/>
      <c r="O367" s="126" t="s">
        <v>77</v>
      </c>
      <c r="P367" s="127">
        <v>0</v>
      </c>
      <c r="Q367" s="128">
        <v>0.82064901499619913</v>
      </c>
      <c r="R367" s="134">
        <v>8.0811981354912419</v>
      </c>
      <c r="S367" s="121"/>
      <c r="T367" s="126"/>
      <c r="U367" s="127"/>
      <c r="V367" s="128"/>
      <c r="W367" s="134"/>
    </row>
    <row r="368" spans="2:23" s="118" customFormat="1" ht="17" thickBot="1" x14ac:dyDescent="0.25">
      <c r="B368" s="96"/>
      <c r="O368" s="116" t="s">
        <v>78</v>
      </c>
      <c r="P368" s="140"/>
      <c r="Q368" s="136"/>
      <c r="R368" s="137"/>
      <c r="S368" s="121"/>
      <c r="T368" s="116"/>
      <c r="U368" s="140"/>
      <c r="V368" s="136"/>
      <c r="W368" s="137"/>
    </row>
    <row r="369" spans="1:23" s="118" customFormat="1" x14ac:dyDescent="0.2">
      <c r="B369" s="96"/>
      <c r="O369" s="122" t="s">
        <v>81</v>
      </c>
      <c r="P369" s="139"/>
      <c r="Q369" s="141"/>
      <c r="R369" s="142"/>
      <c r="S369" s="121"/>
      <c r="T369" s="122" t="s">
        <v>81</v>
      </c>
      <c r="U369" s="139"/>
      <c r="V369" s="141"/>
      <c r="W369" s="142"/>
    </row>
    <row r="370" spans="1:23" s="118" customFormat="1" x14ac:dyDescent="0.2">
      <c r="B370" s="96"/>
      <c r="O370" s="126" t="s">
        <v>72</v>
      </c>
      <c r="P370" s="139"/>
      <c r="Q370" s="128"/>
      <c r="R370" s="134"/>
      <c r="S370" s="121"/>
      <c r="T370" s="130" t="s">
        <v>73</v>
      </c>
      <c r="U370" s="139"/>
      <c r="V370" s="128"/>
      <c r="W370" s="134"/>
    </row>
    <row r="371" spans="1:23" s="118" customFormat="1" x14ac:dyDescent="0.2">
      <c r="B371" s="96"/>
      <c r="O371" s="126" t="s">
        <v>74</v>
      </c>
      <c r="P371" s="139"/>
      <c r="Q371" s="128"/>
      <c r="R371" s="134"/>
      <c r="S371" s="121"/>
      <c r="T371" s="130" t="s">
        <v>75</v>
      </c>
      <c r="U371" s="139"/>
      <c r="V371" s="143">
        <v>2.8648369907752248E-2</v>
      </c>
      <c r="W371" s="129">
        <v>2.8648369907752248E-2</v>
      </c>
    </row>
    <row r="372" spans="1:23" s="118" customFormat="1" x14ac:dyDescent="0.2">
      <c r="B372" s="96"/>
      <c r="O372" s="126" t="s">
        <v>76</v>
      </c>
      <c r="P372" s="139"/>
      <c r="Q372" s="128"/>
      <c r="R372" s="134"/>
      <c r="S372" s="121"/>
      <c r="T372" s="126"/>
      <c r="U372" s="139"/>
      <c r="V372" s="128"/>
      <c r="W372" s="134"/>
    </row>
    <row r="373" spans="1:23" s="118" customFormat="1" x14ac:dyDescent="0.2">
      <c r="B373" s="96"/>
      <c r="O373" s="126" t="s">
        <v>77</v>
      </c>
      <c r="P373" s="127">
        <v>0</v>
      </c>
      <c r="Q373" s="128">
        <v>0</v>
      </c>
      <c r="R373" s="134">
        <v>0</v>
      </c>
      <c r="S373" s="121"/>
      <c r="T373" s="126"/>
      <c r="U373" s="127"/>
      <c r="V373" s="128"/>
      <c r="W373" s="134"/>
    </row>
    <row r="374" spans="1:23" s="118" customFormat="1" ht="17" thickBot="1" x14ac:dyDescent="0.25">
      <c r="B374" s="96"/>
      <c r="O374" s="116" t="s">
        <v>78</v>
      </c>
      <c r="P374" s="139"/>
      <c r="Q374" s="144">
        <v>2.8648369907752248E-2</v>
      </c>
      <c r="R374" s="145">
        <v>2.8648369907752248E-2</v>
      </c>
      <c r="S374" s="121"/>
      <c r="T374" s="116"/>
      <c r="U374" s="139"/>
      <c r="V374" s="144"/>
      <c r="W374" s="145"/>
    </row>
    <row r="375" spans="1:23" s="118" customFormat="1" x14ac:dyDescent="0.2">
      <c r="B375" s="96"/>
      <c r="O375" s="122" t="s">
        <v>82</v>
      </c>
      <c r="P375" s="123"/>
      <c r="Q375" s="124"/>
      <c r="R375" s="125"/>
      <c r="S375" s="121"/>
      <c r="T375" s="122" t="s">
        <v>82</v>
      </c>
      <c r="U375" s="123"/>
      <c r="V375" s="124"/>
      <c r="W375" s="125"/>
    </row>
    <row r="376" spans="1:23" s="118" customFormat="1" x14ac:dyDescent="0.2">
      <c r="B376" s="96"/>
      <c r="O376" s="126" t="s">
        <v>72</v>
      </c>
      <c r="P376" s="127"/>
      <c r="Q376" s="128"/>
      <c r="R376" s="129"/>
      <c r="S376" s="121"/>
      <c r="T376" s="130" t="s">
        <v>73</v>
      </c>
      <c r="U376" s="127"/>
      <c r="V376" s="128"/>
      <c r="W376" s="129"/>
    </row>
    <row r="377" spans="1:23" s="118" customFormat="1" x14ac:dyDescent="0.2">
      <c r="B377" s="96"/>
      <c r="O377" s="126" t="s">
        <v>74</v>
      </c>
      <c r="P377" s="127"/>
      <c r="Q377" s="128"/>
      <c r="R377" s="129"/>
      <c r="S377" s="121"/>
      <c r="T377" s="130" t="s">
        <v>75</v>
      </c>
      <c r="U377" s="127"/>
      <c r="V377" s="128"/>
      <c r="W377" s="129"/>
    </row>
    <row r="378" spans="1:23" s="118" customFormat="1" x14ac:dyDescent="0.2">
      <c r="B378" s="96"/>
      <c r="O378" s="126" t="s">
        <v>76</v>
      </c>
      <c r="P378" s="127"/>
      <c r="Q378" s="128"/>
      <c r="R378" s="129"/>
      <c r="S378" s="121"/>
      <c r="T378" s="126"/>
      <c r="U378" s="127"/>
      <c r="V378" s="128"/>
      <c r="W378" s="129"/>
    </row>
    <row r="379" spans="1:23" s="118" customFormat="1" x14ac:dyDescent="0.2">
      <c r="B379" s="96"/>
      <c r="O379" s="126" t="s">
        <v>77</v>
      </c>
      <c r="P379" s="127"/>
      <c r="Q379" s="128"/>
      <c r="R379" s="129"/>
      <c r="S379" s="121"/>
      <c r="T379" s="126"/>
      <c r="U379" s="127"/>
      <c r="V379" s="128"/>
      <c r="W379" s="129"/>
    </row>
    <row r="380" spans="1:23" s="118" customFormat="1" ht="17" thickBot="1" x14ac:dyDescent="0.25">
      <c r="B380" s="96"/>
      <c r="O380" s="116" t="s">
        <v>78</v>
      </c>
      <c r="P380" s="135"/>
      <c r="Q380" s="136"/>
      <c r="R380" s="137"/>
      <c r="S380" s="121"/>
      <c r="T380" s="116"/>
      <c r="U380" s="135"/>
      <c r="V380" s="136"/>
      <c r="W380" s="137"/>
    </row>
    <row r="381" spans="1:23" s="118" customFormat="1" x14ac:dyDescent="0.2">
      <c r="B381" s="96"/>
    </row>
    <row r="382" spans="1:23" s="118" customFormat="1" x14ac:dyDescent="0.2">
      <c r="B382" s="96"/>
    </row>
    <row r="383" spans="1:23" s="118" customFormat="1" ht="17" thickBot="1" x14ac:dyDescent="0.25">
      <c r="B383" s="96"/>
    </row>
    <row r="384" spans="1:23" s="24" customFormat="1" x14ac:dyDescent="0.2">
      <c r="A384"/>
      <c r="B384" s="97"/>
      <c r="C384" s="98" t="s">
        <v>25</v>
      </c>
      <c r="D384" s="98" t="s">
        <v>55</v>
      </c>
      <c r="E384" s="98"/>
      <c r="F384" s="98" t="s">
        <v>32</v>
      </c>
      <c r="G384" s="98"/>
      <c r="H384" s="98"/>
      <c r="I384" s="98"/>
      <c r="J384" s="98"/>
      <c r="K384" s="98"/>
      <c r="L384" s="98"/>
      <c r="M384" s="98"/>
      <c r="N384" s="98"/>
      <c r="O384" s="98"/>
      <c r="P384" s="98"/>
      <c r="Q384" s="98"/>
      <c r="R384" s="98"/>
      <c r="S384" s="98"/>
      <c r="T384" s="98"/>
      <c r="U384" s="98"/>
    </row>
    <row r="385" spans="2:35" customFormat="1" x14ac:dyDescent="0.2">
      <c r="B385" s="96"/>
      <c r="C385" s="108"/>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row>
    <row r="386" spans="2:35" ht="17" thickBot="1" x14ac:dyDescent="0.25">
      <c r="B386" s="96"/>
      <c r="C386" s="151" t="s">
        <v>171</v>
      </c>
      <c r="D386" s="229"/>
      <c r="E386" s="229"/>
      <c r="F386" s="229"/>
      <c r="G386" s="229"/>
      <c r="H386" s="229"/>
      <c r="I386" s="165"/>
      <c r="J386" s="166"/>
    </row>
    <row r="387" spans="2:35" ht="18" thickTop="1" thickBot="1" x14ac:dyDescent="0.25">
      <c r="B387" s="96"/>
      <c r="C387" s="227"/>
      <c r="D387" s="153"/>
      <c r="E387" s="227"/>
      <c r="F387" s="227" t="s">
        <v>172</v>
      </c>
      <c r="G387" s="230">
        <v>50</v>
      </c>
      <c r="H387" s="227" t="s">
        <v>173</v>
      </c>
    </row>
    <row r="388" spans="2:35" ht="18" thickTop="1" thickBot="1" x14ac:dyDescent="0.25">
      <c r="B388" s="96"/>
      <c r="C388" s="151"/>
      <c r="D388" s="151"/>
      <c r="E388" s="227"/>
      <c r="F388" s="227" t="s">
        <v>174</v>
      </c>
      <c r="G388" s="230">
        <v>9</v>
      </c>
      <c r="H388" s="227" t="s">
        <v>175</v>
      </c>
    </row>
    <row r="389" spans="2:35" ht="17" thickTop="1" x14ac:dyDescent="0.2">
      <c r="B389" s="96"/>
      <c r="C389" s="151"/>
      <c r="D389" s="151"/>
      <c r="E389" s="151"/>
      <c r="F389" s="227"/>
      <c r="G389" s="151">
        <f>G387/G388/1000</f>
        <v>5.5555555555555558E-3</v>
      </c>
      <c r="H389" s="154" t="s">
        <v>176</v>
      </c>
    </row>
    <row r="390" spans="2:35" x14ac:dyDescent="0.2">
      <c r="B390" s="96"/>
    </row>
    <row r="391" spans="2:35" x14ac:dyDescent="0.2">
      <c r="B391" s="96"/>
    </row>
    <row r="392" spans="2:35" ht="190" customHeight="1" x14ac:dyDescent="0.2">
      <c r="B392" s="96"/>
    </row>
    <row r="393" spans="2:35" ht="17" thickBot="1" x14ac:dyDescent="0.25">
      <c r="B393" s="96"/>
    </row>
    <row r="394" spans="2:35" x14ac:dyDescent="0.2">
      <c r="B394" s="187"/>
      <c r="C394" s="188" t="s">
        <v>25</v>
      </c>
      <c r="D394" s="188" t="s">
        <v>55</v>
      </c>
      <c r="E394" s="188"/>
      <c r="F394" s="188" t="s">
        <v>32</v>
      </c>
      <c r="G394" s="188"/>
      <c r="H394" s="188"/>
      <c r="I394" s="188"/>
      <c r="J394" s="188"/>
      <c r="K394" s="188"/>
      <c r="L394" s="188"/>
      <c r="M394" s="188"/>
      <c r="N394" s="188"/>
      <c r="O394" s="188"/>
      <c r="P394" s="188"/>
      <c r="Q394" s="188"/>
      <c r="R394" s="188"/>
      <c r="S394" s="188"/>
      <c r="T394" s="188"/>
      <c r="U394" s="188"/>
      <c r="V394" s="189"/>
      <c r="W394" s="189"/>
      <c r="X394" s="189"/>
      <c r="Y394" s="189"/>
      <c r="Z394" s="189"/>
      <c r="AA394" s="189"/>
      <c r="AB394" s="189"/>
      <c r="AC394" s="189"/>
      <c r="AD394" s="189"/>
      <c r="AE394" s="189"/>
      <c r="AF394" s="189"/>
      <c r="AG394" s="189"/>
      <c r="AH394" s="189"/>
      <c r="AI394" s="189"/>
    </row>
    <row r="395" spans="2:35" x14ac:dyDescent="0.2">
      <c r="B395" s="190"/>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c r="AA395" s="191"/>
      <c r="AB395" s="191"/>
      <c r="AC395" s="191"/>
      <c r="AD395" s="191"/>
      <c r="AE395" s="191"/>
      <c r="AF395" s="191"/>
      <c r="AG395" s="191"/>
      <c r="AH395" s="191"/>
      <c r="AI395" s="191"/>
    </row>
    <row r="396" spans="2:35" x14ac:dyDescent="0.2">
      <c r="B396" s="190"/>
      <c r="C396" s="192" t="s">
        <v>161</v>
      </c>
      <c r="D396" s="193"/>
      <c r="E396" s="193"/>
      <c r="F396" s="193"/>
      <c r="G396" s="193"/>
      <c r="H396" s="193"/>
      <c r="I396" s="193"/>
      <c r="J396" s="105"/>
      <c r="K396" s="105"/>
      <c r="L396" s="105"/>
      <c r="M396" s="105"/>
      <c r="N396" s="105"/>
      <c r="O396" s="105"/>
      <c r="P396" s="105"/>
      <c r="Q396" s="105"/>
      <c r="R396" s="105"/>
      <c r="S396" s="105"/>
      <c r="T396" s="105"/>
      <c r="U396" s="105"/>
      <c r="V396" s="105"/>
      <c r="W396" s="105"/>
      <c r="X396" s="105"/>
      <c r="Y396" s="105"/>
      <c r="Z396" s="194"/>
      <c r="AA396" s="194"/>
      <c r="AB396" s="194"/>
      <c r="AC396" s="194"/>
      <c r="AD396" s="194"/>
      <c r="AE396" s="194"/>
      <c r="AF396" s="194"/>
      <c r="AG396" s="194"/>
      <c r="AH396" s="194"/>
      <c r="AI396" s="194"/>
    </row>
    <row r="397" spans="2:35" x14ac:dyDescent="0.2">
      <c r="B397" s="190"/>
      <c r="C397" s="193"/>
      <c r="D397" s="193"/>
      <c r="E397" s="193"/>
      <c r="F397" s="193"/>
      <c r="G397" s="193"/>
      <c r="H397" s="193"/>
      <c r="I397" s="193"/>
      <c r="J397" s="105"/>
      <c r="K397" s="105"/>
      <c r="L397" s="105"/>
      <c r="M397" s="105"/>
      <c r="N397" s="105"/>
      <c r="O397" s="105"/>
      <c r="P397" s="105"/>
      <c r="Q397" s="105"/>
      <c r="R397" s="105"/>
      <c r="S397" s="105"/>
      <c r="T397" s="105"/>
      <c r="U397" s="105"/>
      <c r="V397" s="105"/>
      <c r="W397" s="105"/>
      <c r="X397" s="105"/>
      <c r="Y397" s="105"/>
      <c r="Z397" s="194"/>
      <c r="AA397" s="194"/>
      <c r="AB397" s="194"/>
      <c r="AC397" s="194"/>
      <c r="AD397" s="194"/>
      <c r="AE397" s="194"/>
      <c r="AF397" s="194"/>
      <c r="AG397" s="194"/>
      <c r="AH397" s="194"/>
      <c r="AI397" s="194"/>
    </row>
    <row r="398" spans="2:35" x14ac:dyDescent="0.2">
      <c r="B398" s="190"/>
      <c r="C398" s="193"/>
      <c r="D398" s="193"/>
      <c r="E398" s="193"/>
      <c r="F398" s="193"/>
      <c r="G398" s="193"/>
      <c r="H398" s="193"/>
      <c r="I398" s="193"/>
      <c r="J398" s="105"/>
      <c r="K398" s="105"/>
      <c r="L398" s="105"/>
      <c r="M398" s="105"/>
      <c r="N398" s="105"/>
      <c r="O398" s="105"/>
      <c r="P398" s="105"/>
      <c r="Q398" s="105"/>
      <c r="R398" s="105"/>
      <c r="S398" s="105"/>
      <c r="T398" s="105"/>
      <c r="U398" s="105"/>
      <c r="V398" s="105"/>
      <c r="W398" s="105"/>
      <c r="X398" s="105"/>
      <c r="Y398" s="105"/>
      <c r="Z398" s="194"/>
      <c r="AA398" s="194"/>
      <c r="AB398" s="194"/>
      <c r="AC398" s="194"/>
      <c r="AD398" s="194"/>
      <c r="AE398" s="194"/>
      <c r="AF398" s="194"/>
      <c r="AG398" s="194"/>
      <c r="AH398" s="194"/>
      <c r="AI398" s="194"/>
    </row>
    <row r="399" spans="2:35" x14ac:dyDescent="0.2">
      <c r="B399" s="190"/>
      <c r="C399" s="205"/>
      <c r="D399" s="205"/>
      <c r="E399" s="205"/>
      <c r="F399" s="205"/>
      <c r="G399" s="205"/>
      <c r="H399" s="205"/>
      <c r="I399" s="205"/>
      <c r="J399" s="105"/>
      <c r="K399" s="105"/>
      <c r="L399" s="105"/>
      <c r="M399" s="105"/>
      <c r="N399" s="105"/>
      <c r="O399" s="105"/>
      <c r="P399" s="105"/>
      <c r="Q399" s="105"/>
      <c r="R399" s="105"/>
      <c r="S399" s="105"/>
      <c r="T399" s="105"/>
      <c r="U399" s="105"/>
      <c r="V399" s="105"/>
      <c r="W399" s="105"/>
      <c r="X399" s="105"/>
      <c r="Y399" s="105"/>
      <c r="Z399" s="194"/>
      <c r="AA399" s="194"/>
      <c r="AB399" s="194"/>
      <c r="AC399" s="194"/>
      <c r="AD399" s="194"/>
      <c r="AE399" s="194"/>
      <c r="AF399" s="194"/>
      <c r="AG399" s="194"/>
      <c r="AH399" s="194"/>
      <c r="AI399" s="194"/>
    </row>
    <row r="400" spans="2:35" x14ac:dyDescent="0.2">
      <c r="B400" s="190"/>
      <c r="C400" s="205"/>
      <c r="D400" s="205"/>
      <c r="E400" s="205"/>
      <c r="F400" s="205"/>
      <c r="G400" s="205"/>
      <c r="H400" s="205"/>
      <c r="I400" s="205"/>
      <c r="J400" s="105"/>
      <c r="K400" s="105"/>
      <c r="L400" s="105"/>
      <c r="M400" s="105"/>
      <c r="N400" s="105"/>
      <c r="O400" s="105"/>
      <c r="P400" s="105"/>
      <c r="Q400" s="105"/>
      <c r="R400" s="105"/>
      <c r="S400" s="105"/>
      <c r="T400" s="105"/>
      <c r="U400" s="105"/>
      <c r="V400" s="105"/>
      <c r="W400" s="105"/>
      <c r="X400" s="105"/>
      <c r="Y400" s="105"/>
      <c r="Z400" s="194"/>
      <c r="AA400" s="194"/>
      <c r="AB400" s="194"/>
      <c r="AC400" s="194"/>
      <c r="AD400" s="194"/>
      <c r="AE400" s="194"/>
      <c r="AF400" s="194"/>
      <c r="AG400" s="194"/>
      <c r="AH400" s="194"/>
      <c r="AI400" s="194"/>
    </row>
    <row r="401" spans="2:35" x14ac:dyDescent="0.2">
      <c r="B401" s="190"/>
      <c r="C401" s="205"/>
      <c r="D401" s="118"/>
      <c r="E401" s="118"/>
      <c r="F401" s="118"/>
      <c r="G401" s="118"/>
      <c r="H401" s="118"/>
      <c r="I401" s="118"/>
      <c r="J401" s="105"/>
      <c r="K401" s="105"/>
      <c r="L401" s="105"/>
      <c r="M401" s="105"/>
      <c r="N401" s="105"/>
      <c r="O401" s="105"/>
      <c r="P401" s="105"/>
      <c r="Q401" s="105"/>
      <c r="R401" s="105"/>
      <c r="S401" s="105"/>
      <c r="T401" s="105"/>
      <c r="U401" s="105"/>
      <c r="V401" s="105"/>
      <c r="W401" s="105"/>
      <c r="X401" s="105"/>
      <c r="Y401" s="105"/>
      <c r="Z401" s="194"/>
      <c r="AA401" s="194"/>
      <c r="AB401" s="194"/>
      <c r="AC401" s="194"/>
      <c r="AD401" s="194"/>
      <c r="AE401" s="194"/>
      <c r="AF401" s="194"/>
      <c r="AG401" s="194"/>
      <c r="AH401" s="194"/>
      <c r="AI401" s="194"/>
    </row>
    <row r="402" spans="2:35" x14ac:dyDescent="0.2">
      <c r="B402" s="190"/>
      <c r="C402" s="205"/>
      <c r="D402" s="118"/>
      <c r="E402" s="118"/>
      <c r="F402" s="118"/>
      <c r="G402" s="118"/>
      <c r="H402" s="118"/>
      <c r="I402" s="118"/>
      <c r="J402" s="105"/>
      <c r="K402" s="105"/>
      <c r="L402" s="105"/>
      <c r="M402" s="105"/>
      <c r="N402" s="105"/>
      <c r="O402" s="105"/>
      <c r="P402" s="105"/>
      <c r="Q402" s="105"/>
      <c r="R402" s="105"/>
      <c r="S402" s="105"/>
      <c r="T402" s="105"/>
      <c r="U402" s="105"/>
      <c r="V402" s="105"/>
      <c r="W402" s="105"/>
      <c r="X402" s="105"/>
      <c r="Y402" s="105"/>
      <c r="Z402" s="194"/>
      <c r="AA402" s="194"/>
      <c r="AB402" s="194"/>
      <c r="AC402" s="194"/>
      <c r="AD402" s="194"/>
      <c r="AE402" s="194"/>
      <c r="AF402" s="194"/>
      <c r="AG402" s="194"/>
      <c r="AH402" s="194"/>
      <c r="AI402" s="194"/>
    </row>
    <row r="403" spans="2:35" x14ac:dyDescent="0.2">
      <c r="B403" s="190"/>
      <c r="C403" s="205"/>
      <c r="D403" s="118"/>
      <c r="E403" s="118"/>
      <c r="F403" s="118"/>
      <c r="G403" s="118"/>
      <c r="H403" s="118"/>
      <c r="I403" s="118"/>
      <c r="J403" s="105"/>
      <c r="K403" s="105"/>
      <c r="L403" s="105"/>
      <c r="M403" s="105"/>
      <c r="N403" s="105"/>
      <c r="O403" s="105"/>
      <c r="P403" s="105"/>
      <c r="Q403" s="105"/>
      <c r="R403" s="105"/>
      <c r="S403" s="105"/>
      <c r="T403" s="105"/>
      <c r="U403" s="105"/>
      <c r="V403" s="105"/>
      <c r="W403" s="105"/>
      <c r="X403" s="105"/>
      <c r="Y403" s="105"/>
      <c r="Z403" s="194"/>
      <c r="AA403" s="194"/>
      <c r="AB403" s="194"/>
      <c r="AC403" s="194"/>
      <c r="AD403" s="194"/>
      <c r="AE403" s="194"/>
      <c r="AF403" s="194"/>
      <c r="AG403" s="194"/>
      <c r="AH403" s="194"/>
      <c r="AI403" s="194"/>
    </row>
    <row r="404" spans="2:35" x14ac:dyDescent="0.2">
      <c r="B404" s="190"/>
      <c r="C404" s="150"/>
      <c r="D404" s="150"/>
      <c r="E404" s="150"/>
      <c r="F404" s="150"/>
      <c r="G404" s="150"/>
      <c r="H404" s="150"/>
      <c r="I404" s="150"/>
      <c r="J404" s="105"/>
      <c r="K404" s="105"/>
      <c r="L404" s="105"/>
      <c r="M404" s="105"/>
      <c r="N404" s="105"/>
      <c r="O404" s="105"/>
      <c r="P404" s="105"/>
      <c r="Q404" s="105"/>
      <c r="R404" s="105"/>
      <c r="S404" s="105"/>
      <c r="T404" s="105"/>
      <c r="U404" s="105"/>
      <c r="V404" s="105"/>
      <c r="W404" s="105"/>
      <c r="X404" s="105"/>
      <c r="Y404" s="105"/>
      <c r="Z404" s="194"/>
      <c r="AA404" s="194"/>
      <c r="AB404" s="194"/>
      <c r="AC404" s="194"/>
      <c r="AD404" s="194"/>
      <c r="AE404" s="194"/>
      <c r="AF404" s="194"/>
      <c r="AG404" s="194"/>
      <c r="AH404" s="194"/>
      <c r="AI404" s="194"/>
    </row>
    <row r="405" spans="2:35" x14ac:dyDescent="0.2">
      <c r="B405" s="190"/>
      <c r="C405" s="150"/>
      <c r="D405" s="150"/>
      <c r="E405" s="150"/>
      <c r="F405" s="150"/>
      <c r="G405" s="150"/>
      <c r="H405" s="150"/>
      <c r="I405" s="150"/>
      <c r="J405" s="105"/>
      <c r="K405" s="105"/>
      <c r="L405" s="105"/>
      <c r="M405" s="105"/>
      <c r="N405" s="105"/>
      <c r="O405" s="105"/>
      <c r="P405" s="105"/>
      <c r="Q405" s="105"/>
      <c r="R405" s="105"/>
      <c r="S405" s="105"/>
      <c r="T405" s="105"/>
      <c r="U405" s="105"/>
      <c r="V405" s="105"/>
      <c r="W405" s="105"/>
      <c r="X405" s="105"/>
      <c r="Y405" s="105"/>
      <c r="Z405" s="194"/>
      <c r="AA405" s="194"/>
      <c r="AB405" s="194"/>
      <c r="AC405" s="194"/>
      <c r="AD405" s="194"/>
      <c r="AE405" s="194"/>
      <c r="AF405" s="194"/>
      <c r="AG405" s="194"/>
      <c r="AH405" s="194"/>
      <c r="AI405" s="194"/>
    </row>
    <row r="406" spans="2:35" x14ac:dyDescent="0.2">
      <c r="B406" s="190"/>
      <c r="C406" s="150"/>
      <c r="D406" s="150"/>
      <c r="E406" s="150"/>
      <c r="F406" s="150"/>
      <c r="G406" s="150"/>
      <c r="H406" s="150"/>
      <c r="I406" s="150"/>
      <c r="J406" s="105"/>
      <c r="K406" s="105"/>
      <c r="L406" s="105"/>
      <c r="M406" s="105"/>
      <c r="N406" s="105"/>
      <c r="O406" s="105"/>
      <c r="P406" s="105"/>
      <c r="Q406" s="105"/>
      <c r="R406" s="105"/>
      <c r="S406" s="105"/>
      <c r="T406" s="105"/>
      <c r="U406" s="105"/>
      <c r="V406" s="105"/>
      <c r="W406" s="105"/>
      <c r="X406" s="105"/>
      <c r="Y406" s="105"/>
      <c r="Z406" s="194"/>
      <c r="AA406" s="194"/>
      <c r="AB406" s="194"/>
      <c r="AC406" s="194"/>
      <c r="AD406" s="194"/>
      <c r="AE406" s="194"/>
      <c r="AF406" s="194"/>
      <c r="AG406" s="194"/>
      <c r="AH406" s="194"/>
      <c r="AI406" s="194"/>
    </row>
    <row r="407" spans="2:35" x14ac:dyDescent="0.2">
      <c r="B407" s="190"/>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94"/>
      <c r="AA407" s="194"/>
      <c r="AB407" s="194"/>
      <c r="AC407" s="194"/>
      <c r="AD407" s="194"/>
      <c r="AE407" s="194"/>
      <c r="AF407" s="194"/>
      <c r="AG407" s="194"/>
      <c r="AH407" s="194"/>
      <c r="AI407" s="194"/>
    </row>
    <row r="408" spans="2:35" x14ac:dyDescent="0.2">
      <c r="B408" s="190"/>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94"/>
      <c r="AA408" s="194"/>
      <c r="AB408" s="194"/>
      <c r="AC408" s="194"/>
      <c r="AD408" s="194"/>
      <c r="AE408" s="194"/>
      <c r="AF408" s="194"/>
      <c r="AG408" s="194"/>
      <c r="AH408" s="194"/>
      <c r="AI408" s="194"/>
    </row>
    <row r="409" spans="2:35" x14ac:dyDescent="0.2">
      <c r="B409" s="190"/>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94"/>
      <c r="AA409" s="194"/>
      <c r="AB409" s="194"/>
      <c r="AC409" s="194"/>
      <c r="AD409" s="194"/>
      <c r="AE409" s="194"/>
      <c r="AF409" s="194"/>
      <c r="AG409" s="194"/>
      <c r="AH409" s="194"/>
      <c r="AI409" s="194"/>
    </row>
    <row r="410" spans="2:35" x14ac:dyDescent="0.2">
      <c r="B410" s="190"/>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94"/>
      <c r="AA410" s="194"/>
      <c r="AB410" s="194"/>
      <c r="AC410" s="194"/>
      <c r="AD410" s="194"/>
      <c r="AE410" s="194"/>
      <c r="AF410" s="194"/>
      <c r="AG410" s="194"/>
      <c r="AH410" s="194"/>
      <c r="AI410" s="194"/>
    </row>
    <row r="411" spans="2:35" x14ac:dyDescent="0.2">
      <c r="B411" s="190"/>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94"/>
      <c r="AA411" s="194"/>
      <c r="AB411" s="194"/>
      <c r="AC411" s="194"/>
      <c r="AD411" s="194"/>
      <c r="AE411" s="194"/>
      <c r="AF411" s="194"/>
      <c r="AG411" s="194"/>
      <c r="AH411" s="194"/>
      <c r="AI411" s="194"/>
    </row>
    <row r="412" spans="2:35" x14ac:dyDescent="0.2">
      <c r="B412" s="190"/>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94"/>
      <c r="AA412" s="194"/>
      <c r="AB412" s="194"/>
      <c r="AC412" s="194"/>
      <c r="AD412" s="194"/>
      <c r="AE412" s="194"/>
      <c r="AF412" s="194"/>
      <c r="AG412" s="194"/>
      <c r="AH412" s="194"/>
      <c r="AI412" s="194"/>
    </row>
    <row r="413" spans="2:35" x14ac:dyDescent="0.2">
      <c r="B413" s="190"/>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94"/>
      <c r="AA413" s="194"/>
      <c r="AB413" s="194"/>
      <c r="AC413" s="194"/>
      <c r="AD413" s="194"/>
      <c r="AE413" s="194"/>
      <c r="AF413" s="194"/>
      <c r="AG413" s="194"/>
      <c r="AH413" s="194"/>
      <c r="AI413" s="194"/>
    </row>
    <row r="414" spans="2:35" x14ac:dyDescent="0.2">
      <c r="B414" s="190"/>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94"/>
      <c r="AA414" s="194"/>
      <c r="AB414" s="194"/>
      <c r="AC414" s="194"/>
      <c r="AD414" s="194"/>
      <c r="AE414" s="194"/>
      <c r="AF414" s="194"/>
      <c r="AG414" s="194"/>
      <c r="AH414" s="194"/>
      <c r="AI414" s="194"/>
    </row>
    <row r="415" spans="2:35" x14ac:dyDescent="0.2">
      <c r="B415" s="190"/>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94"/>
      <c r="AA415" s="194"/>
      <c r="AB415" s="194"/>
      <c r="AC415" s="194"/>
      <c r="AD415" s="194"/>
      <c r="AE415" s="194"/>
      <c r="AF415" s="194"/>
      <c r="AG415" s="194"/>
      <c r="AH415" s="194"/>
      <c r="AI415" s="194"/>
    </row>
    <row r="416" spans="2:35" x14ac:dyDescent="0.2">
      <c r="B416" s="190"/>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94"/>
      <c r="AA416" s="194"/>
      <c r="AB416" s="194"/>
      <c r="AC416" s="194"/>
      <c r="AD416" s="194"/>
      <c r="AE416" s="194"/>
      <c r="AF416" s="194"/>
      <c r="AG416" s="194"/>
      <c r="AH416" s="194"/>
      <c r="AI416" s="194"/>
    </row>
    <row r="417" spans="2:35" x14ac:dyDescent="0.2">
      <c r="B417" s="190"/>
      <c r="C417" s="105"/>
      <c r="D417" s="193">
        <v>1.24</v>
      </c>
      <c r="E417" s="195"/>
      <c r="F417" s="193"/>
      <c r="G417" s="193">
        <v>112000</v>
      </c>
      <c r="H417" s="193" t="s">
        <v>162</v>
      </c>
      <c r="I417" s="193" t="s">
        <v>167</v>
      </c>
      <c r="J417" s="105"/>
      <c r="K417" s="105"/>
      <c r="L417" s="105"/>
      <c r="M417" s="105"/>
      <c r="N417" s="105"/>
      <c r="O417" s="105"/>
      <c r="P417" s="105"/>
      <c r="Q417" s="105"/>
      <c r="R417" s="105"/>
      <c r="S417" s="105"/>
      <c r="T417" s="105"/>
      <c r="U417" s="105"/>
      <c r="V417" s="105"/>
      <c r="W417" s="105"/>
      <c r="X417" s="105"/>
      <c r="Y417" s="105"/>
      <c r="Z417" s="194"/>
      <c r="AA417" s="194"/>
      <c r="AB417" s="194"/>
      <c r="AC417" s="194"/>
      <c r="AD417" s="194"/>
      <c r="AE417" s="194"/>
      <c r="AF417" s="194"/>
      <c r="AG417" s="194"/>
      <c r="AH417" s="194"/>
      <c r="AI417" s="194"/>
    </row>
    <row r="418" spans="2:35" x14ac:dyDescent="0.2">
      <c r="B418" s="190"/>
      <c r="C418" s="105"/>
      <c r="D418" s="193"/>
      <c r="E418" s="195"/>
      <c r="F418" s="193"/>
      <c r="G418" s="193">
        <f>10^6</f>
        <v>1000000</v>
      </c>
      <c r="H418" s="193" t="s">
        <v>163</v>
      </c>
      <c r="I418" s="193"/>
      <c r="J418" s="105"/>
      <c r="K418" s="105"/>
      <c r="L418" s="105"/>
      <c r="M418" s="105"/>
      <c r="N418" s="105"/>
      <c r="O418" s="105"/>
      <c r="P418" s="105"/>
      <c r="Q418" s="105"/>
      <c r="R418" s="105"/>
      <c r="S418" s="105"/>
      <c r="T418" s="105"/>
      <c r="U418" s="105"/>
      <c r="V418" s="105"/>
      <c r="W418" s="105"/>
      <c r="X418" s="105"/>
      <c r="Y418" s="105"/>
      <c r="Z418" s="194"/>
      <c r="AA418" s="194"/>
      <c r="AB418" s="194"/>
      <c r="AC418" s="194"/>
      <c r="AD418" s="194"/>
      <c r="AE418" s="194"/>
      <c r="AF418" s="194"/>
      <c r="AG418" s="194"/>
      <c r="AH418" s="194"/>
      <c r="AI418" s="194"/>
    </row>
    <row r="419" spans="2:35" x14ac:dyDescent="0.2">
      <c r="B419" s="190"/>
      <c r="C419" s="105"/>
      <c r="D419" s="193"/>
      <c r="E419" s="195"/>
      <c r="F419" s="193"/>
      <c r="G419" s="193">
        <f>G417/G418</f>
        <v>0.112</v>
      </c>
      <c r="H419" s="193" t="s">
        <v>162</v>
      </c>
      <c r="I419" s="193"/>
      <c r="J419" s="105"/>
      <c r="K419" s="105"/>
      <c r="L419" s="105"/>
      <c r="M419" s="105"/>
      <c r="N419" s="105"/>
      <c r="O419" s="105"/>
      <c r="P419" s="105"/>
      <c r="Q419" s="105"/>
      <c r="R419" s="105"/>
      <c r="S419" s="105"/>
      <c r="T419" s="105"/>
      <c r="U419" s="105"/>
      <c r="V419" s="105"/>
      <c r="W419" s="105"/>
      <c r="X419" s="105"/>
      <c r="Y419" s="105"/>
      <c r="Z419" s="194"/>
      <c r="AA419" s="194"/>
      <c r="AB419" s="194"/>
      <c r="AC419" s="194"/>
      <c r="AD419" s="194"/>
      <c r="AE419" s="194"/>
      <c r="AF419" s="194"/>
      <c r="AG419" s="194"/>
      <c r="AH419" s="194"/>
      <c r="AI419" s="194"/>
    </row>
    <row r="420" spans="2:35" x14ac:dyDescent="0.2">
      <c r="B420" s="190"/>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94"/>
      <c r="AA420" s="194"/>
      <c r="AB420" s="194"/>
      <c r="AC420" s="194"/>
      <c r="AD420" s="194"/>
      <c r="AE420" s="194"/>
      <c r="AF420" s="194"/>
      <c r="AG420" s="194"/>
      <c r="AH420" s="194"/>
      <c r="AI420" s="194"/>
    </row>
    <row r="421" spans="2:35" x14ac:dyDescent="0.2">
      <c r="B421" s="190"/>
      <c r="C421" s="194"/>
      <c r="D421" s="194"/>
      <c r="E421" s="194"/>
      <c r="F421" s="194"/>
      <c r="G421" s="194"/>
      <c r="H421" s="194"/>
      <c r="I421" s="194"/>
      <c r="J421" s="194"/>
      <c r="K421" s="194"/>
      <c r="L421" s="194"/>
      <c r="M421" s="194"/>
      <c r="N421" s="194"/>
      <c r="O421" s="194"/>
      <c r="P421" s="194"/>
      <c r="Q421" s="194"/>
      <c r="R421" s="194"/>
      <c r="S421" s="194"/>
      <c r="T421" s="194"/>
      <c r="U421" s="194"/>
      <c r="V421" s="194"/>
      <c r="W421" s="194"/>
      <c r="X421" s="194"/>
      <c r="Y421" s="194"/>
      <c r="Z421" s="194"/>
      <c r="AA421" s="194"/>
      <c r="AB421" s="194"/>
      <c r="AC421" s="194"/>
      <c r="AD421" s="194"/>
      <c r="AE421" s="194"/>
      <c r="AF421" s="194"/>
      <c r="AG421" s="194"/>
      <c r="AH421" s="194"/>
      <c r="AI421" s="194"/>
    </row>
    <row r="422" spans="2:35" x14ac:dyDescent="0.2">
      <c r="B422" s="190"/>
      <c r="C422" s="194"/>
      <c r="D422" s="194"/>
      <c r="E422" s="194"/>
      <c r="F422" s="194"/>
      <c r="G422" s="194"/>
      <c r="H422" s="194"/>
      <c r="I422" s="194"/>
      <c r="J422" s="194"/>
      <c r="K422" s="194"/>
      <c r="L422" s="194"/>
      <c r="M422" s="194"/>
      <c r="N422" s="194"/>
      <c r="O422" s="194"/>
      <c r="P422" s="194"/>
      <c r="Q422" s="194"/>
      <c r="R422" s="194"/>
      <c r="S422" s="194"/>
      <c r="T422" s="194"/>
      <c r="U422" s="194"/>
      <c r="V422" s="194"/>
      <c r="W422" s="194"/>
      <c r="X422" s="194"/>
      <c r="Y422" s="194"/>
      <c r="Z422" s="194"/>
      <c r="AA422" s="194"/>
      <c r="AB422" s="194"/>
      <c r="AC422" s="194"/>
      <c r="AD422" s="194"/>
      <c r="AE422" s="194"/>
      <c r="AF422" s="194"/>
      <c r="AG422" s="194"/>
      <c r="AH422" s="194"/>
      <c r="AI422" s="194"/>
    </row>
    <row r="423" spans="2:35" x14ac:dyDescent="0.2">
      <c r="B423" s="190"/>
      <c r="C423" s="194"/>
      <c r="D423" s="194"/>
      <c r="E423" s="194"/>
      <c r="F423" s="194"/>
      <c r="G423" s="194"/>
      <c r="H423" s="194"/>
      <c r="I423" s="194"/>
      <c r="J423" s="194"/>
      <c r="K423" s="194"/>
      <c r="L423" s="194"/>
      <c r="M423" s="194"/>
      <c r="N423" s="194"/>
      <c r="O423" s="194"/>
      <c r="P423" s="194"/>
      <c r="Q423" s="194"/>
      <c r="R423" s="194"/>
      <c r="S423" s="194"/>
      <c r="T423" s="194"/>
      <c r="U423" s="194"/>
      <c r="V423" s="194"/>
      <c r="W423" s="194"/>
      <c r="X423" s="194"/>
      <c r="Y423" s="194"/>
      <c r="Z423" s="194"/>
      <c r="AA423" s="194"/>
      <c r="AB423" s="194"/>
      <c r="AC423" s="194"/>
      <c r="AD423" s="194"/>
      <c r="AE423" s="194"/>
      <c r="AF423" s="194"/>
      <c r="AG423" s="194"/>
      <c r="AH423" s="194"/>
      <c r="AI423" s="194"/>
    </row>
    <row r="424" spans="2:35" x14ac:dyDescent="0.2">
      <c r="B424" s="190"/>
      <c r="C424" s="194"/>
      <c r="D424" s="194"/>
      <c r="E424" s="194"/>
      <c r="F424" s="194"/>
      <c r="G424" s="194"/>
      <c r="H424" s="194"/>
      <c r="I424" s="194"/>
      <c r="J424" s="194"/>
      <c r="K424" s="194"/>
      <c r="L424" s="194"/>
      <c r="M424" s="194"/>
      <c r="N424" s="194"/>
      <c r="O424" s="194"/>
      <c r="P424" s="194"/>
      <c r="Q424" s="194"/>
      <c r="R424" s="194"/>
      <c r="S424" s="194"/>
      <c r="T424" s="194"/>
      <c r="U424" s="194"/>
      <c r="V424" s="194"/>
      <c r="W424" s="194"/>
      <c r="X424" s="194"/>
      <c r="Y424" s="194"/>
      <c r="Z424" s="194"/>
      <c r="AA424" s="194"/>
      <c r="AB424" s="194"/>
      <c r="AC424" s="194"/>
      <c r="AD424" s="194"/>
      <c r="AE424" s="194"/>
      <c r="AF424" s="194"/>
      <c r="AG424" s="194"/>
      <c r="AH424" s="194"/>
      <c r="AI424" s="194"/>
    </row>
    <row r="425" spans="2:35" x14ac:dyDescent="0.2">
      <c r="B425" s="190"/>
      <c r="C425" s="194"/>
      <c r="D425" s="194"/>
      <c r="E425" s="194"/>
      <c r="F425" s="194"/>
      <c r="G425" s="194"/>
      <c r="H425" s="194"/>
      <c r="I425" s="194"/>
      <c r="J425" s="194"/>
      <c r="K425" s="194"/>
      <c r="L425" s="194"/>
      <c r="M425" s="194"/>
      <c r="N425" s="194"/>
      <c r="O425" s="194"/>
      <c r="P425" s="194"/>
      <c r="Q425" s="194"/>
      <c r="R425" s="194"/>
      <c r="S425" s="194"/>
      <c r="T425" s="194"/>
      <c r="U425" s="194"/>
      <c r="V425" s="194"/>
      <c r="W425" s="194"/>
      <c r="X425" s="194"/>
      <c r="Y425" s="194"/>
      <c r="Z425" s="194"/>
      <c r="AA425" s="194"/>
      <c r="AB425" s="194"/>
      <c r="AC425" s="194"/>
      <c r="AD425" s="194"/>
      <c r="AE425" s="194"/>
      <c r="AF425" s="194"/>
      <c r="AG425" s="194"/>
      <c r="AH425" s="194"/>
      <c r="AI425" s="194"/>
    </row>
    <row r="426" spans="2:35" x14ac:dyDescent="0.2">
      <c r="B426" s="190"/>
      <c r="C426" s="194"/>
      <c r="D426" s="194"/>
      <c r="E426" s="194"/>
      <c r="F426" s="194"/>
      <c r="G426" s="194"/>
      <c r="H426" s="194"/>
      <c r="I426" s="194"/>
      <c r="J426" s="194"/>
      <c r="K426" s="194"/>
      <c r="L426" s="194"/>
      <c r="M426" s="194"/>
      <c r="N426" s="194"/>
      <c r="O426" s="194"/>
      <c r="P426" s="194"/>
      <c r="Q426" s="194"/>
      <c r="R426" s="194"/>
      <c r="S426" s="194"/>
      <c r="T426" s="194"/>
      <c r="U426" s="194"/>
      <c r="V426" s="194"/>
      <c r="W426" s="194"/>
      <c r="X426" s="194"/>
      <c r="Y426" s="194"/>
      <c r="Z426" s="194"/>
      <c r="AA426" s="194"/>
      <c r="AB426" s="194"/>
      <c r="AC426" s="194"/>
      <c r="AD426" s="194"/>
      <c r="AE426" s="194"/>
      <c r="AF426" s="194"/>
      <c r="AG426" s="194"/>
      <c r="AH426" s="194"/>
      <c r="AI426" s="194"/>
    </row>
    <row r="427" spans="2:35" x14ac:dyDescent="0.2">
      <c r="B427" s="190"/>
      <c r="C427" s="194"/>
      <c r="D427" s="194"/>
      <c r="E427" s="194"/>
      <c r="F427" s="194"/>
      <c r="G427" s="194"/>
      <c r="H427" s="194"/>
      <c r="I427" s="194"/>
      <c r="J427" s="194"/>
      <c r="K427" s="194"/>
      <c r="L427" s="194"/>
      <c r="M427" s="194"/>
      <c r="N427" s="194"/>
      <c r="O427" s="194"/>
      <c r="P427" s="194"/>
      <c r="Q427" s="194"/>
      <c r="R427" s="194"/>
      <c r="S427" s="194"/>
      <c r="T427" s="194"/>
      <c r="U427" s="194"/>
      <c r="V427" s="194"/>
      <c r="W427" s="194"/>
      <c r="X427" s="194"/>
      <c r="Y427" s="194"/>
      <c r="Z427" s="194"/>
      <c r="AA427" s="194"/>
      <c r="AB427" s="194"/>
      <c r="AC427" s="194"/>
      <c r="AD427" s="194"/>
      <c r="AE427" s="194"/>
      <c r="AF427" s="194"/>
      <c r="AG427" s="194"/>
      <c r="AH427" s="194"/>
      <c r="AI427" s="194"/>
    </row>
    <row r="428" spans="2:35" x14ac:dyDescent="0.2">
      <c r="B428" s="190"/>
      <c r="C428" s="194"/>
      <c r="D428" s="194"/>
      <c r="E428" s="194"/>
      <c r="F428" s="194"/>
      <c r="G428" s="194"/>
      <c r="H428" s="194"/>
      <c r="I428" s="194"/>
      <c r="J428" s="194"/>
      <c r="K428" s="194"/>
      <c r="L428" s="194"/>
      <c r="M428" s="194"/>
      <c r="N428" s="194"/>
      <c r="O428" s="194"/>
      <c r="P428" s="194"/>
      <c r="Q428" s="194"/>
      <c r="R428" s="194"/>
      <c r="S428" s="194"/>
      <c r="T428" s="194"/>
      <c r="U428" s="194"/>
      <c r="V428" s="194"/>
      <c r="W428" s="194"/>
      <c r="X428" s="194"/>
      <c r="Y428" s="194"/>
      <c r="Z428" s="194"/>
      <c r="AA428" s="194"/>
      <c r="AB428" s="194"/>
      <c r="AC428" s="194"/>
      <c r="AD428" s="194"/>
      <c r="AE428" s="194"/>
      <c r="AF428" s="194"/>
      <c r="AG428" s="194"/>
      <c r="AH428" s="194"/>
      <c r="AI428" s="194"/>
    </row>
    <row r="429" spans="2:35" x14ac:dyDescent="0.2">
      <c r="B429" s="190"/>
      <c r="C429" s="194"/>
      <c r="D429" s="194"/>
      <c r="E429" s="194"/>
      <c r="F429" s="194"/>
      <c r="G429" s="194"/>
      <c r="H429" s="194"/>
      <c r="I429" s="194"/>
      <c r="J429" s="194"/>
      <c r="K429" s="194"/>
      <c r="L429" s="194"/>
      <c r="M429" s="194"/>
      <c r="N429" s="194"/>
      <c r="O429" s="194"/>
      <c r="P429" s="194"/>
      <c r="Q429" s="194"/>
      <c r="R429" s="194"/>
      <c r="S429" s="194"/>
      <c r="T429" s="194"/>
      <c r="U429" s="194"/>
      <c r="V429" s="194"/>
      <c r="W429" s="194"/>
      <c r="X429" s="194"/>
      <c r="Y429" s="194"/>
      <c r="Z429" s="194"/>
      <c r="AA429" s="194"/>
      <c r="AB429" s="194"/>
      <c r="AC429" s="194"/>
      <c r="AD429" s="194"/>
      <c r="AE429" s="194"/>
      <c r="AF429" s="194"/>
      <c r="AG429" s="194"/>
      <c r="AH429" s="194"/>
      <c r="AI429" s="194"/>
    </row>
    <row r="430" spans="2:35" x14ac:dyDescent="0.2">
      <c r="B430" s="190"/>
      <c r="C430" s="194"/>
      <c r="D430" s="194"/>
      <c r="E430" s="194"/>
      <c r="F430" s="194"/>
      <c r="G430" s="194"/>
      <c r="H430" s="194"/>
      <c r="I430" s="194"/>
      <c r="J430" s="194"/>
      <c r="K430" s="194"/>
      <c r="L430" s="194"/>
      <c r="M430" s="194"/>
      <c r="N430" s="194"/>
      <c r="O430" s="194"/>
      <c r="P430" s="194"/>
      <c r="Q430" s="194"/>
      <c r="R430" s="194"/>
      <c r="S430" s="194"/>
      <c r="T430" s="194"/>
      <c r="U430" s="194"/>
      <c r="V430" s="194"/>
      <c r="W430" s="194"/>
      <c r="X430" s="194"/>
      <c r="Y430" s="194"/>
      <c r="Z430" s="194"/>
      <c r="AA430" s="194"/>
      <c r="AB430" s="194"/>
      <c r="AC430" s="194"/>
      <c r="AD430" s="194"/>
      <c r="AE430" s="194"/>
      <c r="AF430" s="194"/>
      <c r="AG430" s="194"/>
      <c r="AH430" s="194"/>
      <c r="AI430" s="194"/>
    </row>
    <row r="431" spans="2:35" x14ac:dyDescent="0.2">
      <c r="B431" s="190"/>
      <c r="C431" s="194"/>
      <c r="D431" s="194"/>
      <c r="E431" s="194"/>
      <c r="F431" s="194"/>
      <c r="G431" s="194"/>
      <c r="H431" s="194"/>
      <c r="I431" s="194"/>
      <c r="J431" s="194"/>
      <c r="K431" s="194"/>
      <c r="L431" s="194"/>
      <c r="M431" s="194"/>
      <c r="N431" s="194"/>
      <c r="O431" s="194"/>
      <c r="P431" s="194"/>
      <c r="Q431" s="194"/>
      <c r="R431" s="194"/>
      <c r="S431" s="194"/>
      <c r="T431" s="194"/>
      <c r="U431" s="194"/>
      <c r="V431" s="194"/>
      <c r="W431" s="194"/>
      <c r="X431" s="194"/>
      <c r="Y431" s="194"/>
      <c r="Z431" s="194"/>
      <c r="AA431" s="194"/>
      <c r="AB431" s="194"/>
      <c r="AC431" s="194"/>
      <c r="AD431" s="194"/>
      <c r="AE431" s="194"/>
      <c r="AF431" s="194"/>
      <c r="AG431" s="194"/>
      <c r="AH431" s="194"/>
      <c r="AI431" s="194"/>
    </row>
    <row r="432" spans="2:35" x14ac:dyDescent="0.2">
      <c r="B432" s="190"/>
      <c r="C432" s="194"/>
      <c r="D432" s="194"/>
      <c r="E432" s="194"/>
      <c r="F432" s="194"/>
      <c r="G432" s="194"/>
      <c r="H432" s="194"/>
      <c r="I432" s="194"/>
      <c r="J432" s="194"/>
      <c r="K432" s="194"/>
      <c r="L432" s="194"/>
      <c r="M432" s="194"/>
      <c r="N432" s="194"/>
      <c r="O432" s="194"/>
      <c r="P432" s="194"/>
      <c r="Q432" s="194"/>
      <c r="R432" s="194"/>
      <c r="S432" s="194"/>
      <c r="T432" s="194"/>
      <c r="U432" s="194"/>
      <c r="V432" s="194"/>
      <c r="W432" s="194"/>
      <c r="X432" s="194"/>
      <c r="Y432" s="194"/>
      <c r="Z432" s="194"/>
      <c r="AA432" s="194"/>
      <c r="AB432" s="194"/>
      <c r="AC432" s="194"/>
      <c r="AD432" s="194"/>
      <c r="AE432" s="194"/>
      <c r="AF432" s="194"/>
      <c r="AG432" s="194"/>
      <c r="AH432" s="194"/>
      <c r="AI432" s="194"/>
    </row>
    <row r="433" spans="2:35" x14ac:dyDescent="0.2">
      <c r="B433" s="190"/>
      <c r="C433" s="194"/>
      <c r="D433" s="194"/>
      <c r="E433" s="194"/>
      <c r="F433" s="194"/>
      <c r="G433" s="194"/>
      <c r="H433" s="194"/>
      <c r="I433" s="194"/>
      <c r="J433" s="194"/>
      <c r="K433" s="194"/>
      <c r="L433" s="194"/>
      <c r="M433" s="194"/>
      <c r="N433" s="194"/>
      <c r="O433" s="194"/>
      <c r="P433" s="194"/>
      <c r="Q433" s="194"/>
      <c r="R433" s="194"/>
      <c r="S433" s="194"/>
      <c r="T433" s="194"/>
      <c r="U433" s="194"/>
      <c r="V433" s="194"/>
      <c r="W433" s="194"/>
      <c r="X433" s="194"/>
      <c r="Y433" s="194"/>
      <c r="Z433" s="194"/>
      <c r="AA433" s="194"/>
      <c r="AB433" s="194"/>
      <c r="AC433" s="194"/>
      <c r="AD433" s="194"/>
      <c r="AE433" s="194"/>
      <c r="AF433" s="194"/>
      <c r="AG433" s="194"/>
      <c r="AH433" s="194"/>
      <c r="AI433" s="194"/>
    </row>
    <row r="434" spans="2:35" x14ac:dyDescent="0.2">
      <c r="B434" s="190"/>
      <c r="C434" s="194"/>
      <c r="D434" s="194"/>
      <c r="E434" s="194"/>
      <c r="F434" s="194"/>
      <c r="G434" s="194"/>
      <c r="H434" s="194"/>
      <c r="I434" s="194"/>
      <c r="J434" s="194"/>
      <c r="K434" s="194"/>
      <c r="L434" s="194"/>
      <c r="M434" s="194"/>
      <c r="N434" s="194"/>
      <c r="O434" s="194"/>
      <c r="P434" s="194"/>
      <c r="Q434" s="194"/>
      <c r="R434" s="194"/>
      <c r="S434" s="194"/>
      <c r="T434" s="194"/>
      <c r="U434" s="194"/>
      <c r="V434" s="194"/>
      <c r="W434" s="194"/>
      <c r="X434" s="194"/>
      <c r="Y434" s="194"/>
      <c r="Z434" s="194"/>
      <c r="AA434" s="194"/>
      <c r="AB434" s="194"/>
      <c r="AC434" s="194"/>
      <c r="AD434" s="194"/>
      <c r="AE434" s="194"/>
      <c r="AF434" s="194"/>
      <c r="AG434" s="194"/>
      <c r="AH434" s="194"/>
      <c r="AI434" s="194"/>
    </row>
    <row r="435" spans="2:35" x14ac:dyDescent="0.2">
      <c r="B435" s="190"/>
      <c r="C435" s="194"/>
      <c r="D435" s="194"/>
      <c r="E435" s="194"/>
      <c r="F435" s="194"/>
      <c r="G435" s="194"/>
      <c r="H435" s="194"/>
      <c r="I435" s="194"/>
      <c r="J435" s="194"/>
      <c r="K435" s="194"/>
      <c r="L435" s="194"/>
      <c r="M435" s="194"/>
      <c r="N435" s="194"/>
      <c r="O435" s="194"/>
      <c r="P435" s="194"/>
      <c r="Q435" s="194"/>
      <c r="R435" s="194"/>
      <c r="S435" s="194"/>
      <c r="T435" s="194"/>
      <c r="U435" s="194"/>
      <c r="V435" s="194"/>
      <c r="W435" s="194"/>
      <c r="X435" s="194"/>
      <c r="Y435" s="194"/>
      <c r="Z435" s="194"/>
      <c r="AA435" s="194"/>
      <c r="AB435" s="194"/>
      <c r="AC435" s="194"/>
      <c r="AD435" s="194"/>
      <c r="AE435" s="194"/>
      <c r="AF435" s="194"/>
      <c r="AG435" s="194"/>
      <c r="AH435" s="194"/>
      <c r="AI435" s="194"/>
    </row>
    <row r="436" spans="2:35" x14ac:dyDescent="0.2">
      <c r="B436" s="190"/>
      <c r="C436" s="194"/>
      <c r="D436" s="194"/>
      <c r="E436" s="194"/>
      <c r="F436" s="194"/>
      <c r="G436" s="194"/>
      <c r="H436" s="194"/>
      <c r="I436" s="194"/>
      <c r="J436" s="194"/>
      <c r="K436" s="194"/>
      <c r="L436" s="194"/>
      <c r="M436" s="194"/>
      <c r="N436" s="194"/>
      <c r="O436" s="194"/>
      <c r="P436" s="194"/>
      <c r="Q436" s="194"/>
      <c r="R436" s="194"/>
      <c r="S436" s="194"/>
      <c r="T436" s="194"/>
      <c r="U436" s="194"/>
      <c r="V436" s="194"/>
      <c r="W436" s="194"/>
      <c r="X436" s="194"/>
      <c r="Y436" s="194"/>
      <c r="Z436" s="194"/>
      <c r="AA436" s="194"/>
      <c r="AB436" s="194"/>
      <c r="AC436" s="194"/>
      <c r="AD436" s="194"/>
      <c r="AE436" s="194"/>
      <c r="AF436" s="194"/>
      <c r="AG436" s="194"/>
      <c r="AH436" s="194"/>
      <c r="AI436" s="194"/>
    </row>
    <row r="437" spans="2:35" x14ac:dyDescent="0.2">
      <c r="B437" s="190"/>
      <c r="C437" s="194"/>
      <c r="D437" s="194"/>
      <c r="E437" s="194"/>
      <c r="F437" s="194"/>
      <c r="G437" s="194"/>
      <c r="H437" s="194"/>
      <c r="I437" s="194"/>
      <c r="J437" s="194"/>
      <c r="K437" s="194"/>
      <c r="L437" s="194"/>
      <c r="M437" s="194"/>
      <c r="N437" s="194"/>
      <c r="O437" s="194"/>
      <c r="P437" s="194"/>
      <c r="Q437" s="194"/>
      <c r="R437" s="194"/>
      <c r="S437" s="194"/>
      <c r="T437" s="194"/>
      <c r="U437" s="194"/>
      <c r="V437" s="194"/>
      <c r="W437" s="194"/>
      <c r="X437" s="194"/>
      <c r="Y437" s="194"/>
      <c r="Z437" s="194"/>
      <c r="AA437" s="194"/>
      <c r="AB437" s="194"/>
      <c r="AC437" s="194"/>
      <c r="AD437" s="194"/>
      <c r="AE437" s="194"/>
      <c r="AF437" s="194"/>
      <c r="AG437" s="194"/>
      <c r="AH437" s="194"/>
      <c r="AI437" s="194"/>
    </row>
    <row r="438" spans="2:35" x14ac:dyDescent="0.2">
      <c r="B438" s="190"/>
      <c r="C438" s="194"/>
      <c r="D438" s="194"/>
      <c r="E438" s="194"/>
      <c r="F438" s="194"/>
      <c r="G438" s="194"/>
      <c r="H438" s="194"/>
      <c r="I438" s="194"/>
      <c r="J438" s="194"/>
      <c r="K438" s="194"/>
      <c r="L438" s="194"/>
      <c r="M438" s="194"/>
      <c r="N438" s="194"/>
      <c r="O438" s="194"/>
      <c r="P438" s="194"/>
      <c r="Q438" s="194"/>
      <c r="R438" s="194"/>
      <c r="S438" s="194"/>
      <c r="T438" s="194"/>
      <c r="U438" s="194"/>
      <c r="V438" s="194"/>
      <c r="W438" s="194"/>
      <c r="X438" s="194"/>
      <c r="Y438" s="194"/>
      <c r="Z438" s="194"/>
      <c r="AA438" s="194"/>
      <c r="AB438" s="194"/>
      <c r="AC438" s="194"/>
      <c r="AD438" s="194"/>
      <c r="AE438" s="194"/>
      <c r="AF438" s="194"/>
      <c r="AG438" s="194"/>
      <c r="AH438" s="194"/>
      <c r="AI438" s="194"/>
    </row>
    <row r="439" spans="2:35" x14ac:dyDescent="0.2">
      <c r="B439" s="190"/>
      <c r="C439" s="194"/>
      <c r="D439" s="194"/>
      <c r="E439" s="194"/>
      <c r="F439" s="194"/>
      <c r="G439" s="194"/>
      <c r="H439" s="194"/>
      <c r="I439" s="194"/>
      <c r="J439" s="194"/>
      <c r="K439" s="194"/>
      <c r="L439" s="194"/>
      <c r="M439" s="194"/>
      <c r="N439" s="194"/>
      <c r="O439" s="194"/>
      <c r="P439" s="194"/>
      <c r="Q439" s="194"/>
      <c r="R439" s="194"/>
      <c r="S439" s="194"/>
      <c r="T439" s="194"/>
      <c r="U439" s="194"/>
      <c r="V439" s="194"/>
      <c r="W439" s="194"/>
      <c r="X439" s="194"/>
      <c r="Y439" s="194"/>
      <c r="Z439" s="194"/>
      <c r="AA439" s="194"/>
      <c r="AB439" s="194"/>
      <c r="AC439" s="194"/>
      <c r="AD439" s="194"/>
      <c r="AE439" s="194"/>
      <c r="AF439" s="194"/>
      <c r="AG439" s="194"/>
      <c r="AH439" s="194"/>
      <c r="AI439" s="194"/>
    </row>
    <row r="440" spans="2:35" x14ac:dyDescent="0.2">
      <c r="B440" s="190"/>
      <c r="C440" s="194"/>
      <c r="D440" s="194"/>
      <c r="E440" s="194"/>
      <c r="F440" s="194"/>
      <c r="G440" s="194"/>
      <c r="H440" s="194"/>
      <c r="I440" s="194"/>
      <c r="J440" s="194"/>
      <c r="K440" s="194"/>
      <c r="L440" s="194"/>
      <c r="M440" s="194"/>
      <c r="N440" s="194"/>
      <c r="O440" s="194"/>
      <c r="P440" s="194"/>
      <c r="Q440" s="194"/>
      <c r="R440" s="194"/>
      <c r="S440" s="194"/>
      <c r="T440" s="194"/>
      <c r="U440" s="194"/>
      <c r="V440" s="194"/>
      <c r="W440" s="194"/>
      <c r="X440" s="194"/>
      <c r="Y440" s="194"/>
      <c r="Z440" s="194"/>
      <c r="AA440" s="194"/>
      <c r="AB440" s="194"/>
      <c r="AC440" s="194"/>
      <c r="AD440" s="194"/>
      <c r="AE440" s="194"/>
      <c r="AF440" s="194"/>
      <c r="AG440" s="194"/>
      <c r="AH440" s="194"/>
      <c r="AI440" s="194"/>
    </row>
    <row r="441" spans="2:35" x14ac:dyDescent="0.2">
      <c r="B441" s="190"/>
      <c r="C441" s="194"/>
      <c r="D441" s="194"/>
      <c r="E441" s="194"/>
      <c r="F441" s="194"/>
      <c r="G441" s="194"/>
      <c r="H441" s="194"/>
      <c r="I441" s="194"/>
      <c r="J441" s="194"/>
      <c r="K441" s="194"/>
      <c r="L441" s="194"/>
      <c r="M441" s="194"/>
      <c r="N441" s="194"/>
      <c r="O441" s="194"/>
      <c r="P441" s="194"/>
      <c r="Q441" s="194"/>
      <c r="R441" s="194"/>
      <c r="S441" s="194"/>
      <c r="T441" s="194"/>
      <c r="U441" s="194"/>
      <c r="V441" s="194"/>
      <c r="W441" s="194"/>
      <c r="X441" s="194"/>
      <c r="Y441" s="194"/>
      <c r="Z441" s="194"/>
      <c r="AA441" s="194"/>
      <c r="AB441" s="194"/>
      <c r="AC441" s="194"/>
      <c r="AD441" s="194"/>
      <c r="AE441" s="194"/>
      <c r="AF441" s="194"/>
      <c r="AG441" s="194"/>
      <c r="AH441" s="194"/>
      <c r="AI441" s="194"/>
    </row>
    <row r="442" spans="2:35" x14ac:dyDescent="0.2">
      <c r="B442" s="190"/>
      <c r="C442" s="194"/>
      <c r="D442" s="194"/>
      <c r="E442" s="194"/>
      <c r="F442" s="194"/>
      <c r="G442" s="194"/>
      <c r="H442" s="194"/>
      <c r="I442" s="194"/>
      <c r="J442" s="194"/>
      <c r="K442" s="194"/>
      <c r="L442" s="194"/>
      <c r="M442" s="194"/>
      <c r="N442" s="194"/>
      <c r="O442" s="194"/>
      <c r="P442" s="194"/>
      <c r="Q442" s="194"/>
      <c r="R442" s="194"/>
      <c r="S442" s="194"/>
      <c r="T442" s="194"/>
      <c r="U442" s="194"/>
      <c r="V442" s="194"/>
      <c r="W442" s="194"/>
      <c r="X442" s="194"/>
      <c r="Y442" s="194"/>
      <c r="Z442" s="194"/>
      <c r="AA442" s="194"/>
      <c r="AB442" s="194"/>
      <c r="AC442" s="194"/>
      <c r="AD442" s="194"/>
      <c r="AE442" s="194"/>
      <c r="AF442" s="194"/>
      <c r="AG442" s="194"/>
      <c r="AH442" s="194"/>
      <c r="AI442" s="194"/>
    </row>
    <row r="443" spans="2:35" x14ac:dyDescent="0.2">
      <c r="B443" s="190"/>
      <c r="C443" s="194"/>
      <c r="D443" s="194"/>
      <c r="E443" s="194"/>
      <c r="F443" s="194"/>
      <c r="G443" s="194"/>
      <c r="H443" s="194"/>
      <c r="I443" s="194"/>
      <c r="J443" s="194"/>
      <c r="K443" s="194"/>
      <c r="L443" s="194"/>
      <c r="M443" s="194"/>
      <c r="N443" s="194"/>
      <c r="O443" s="194"/>
      <c r="P443" s="194"/>
      <c r="Q443" s="194"/>
      <c r="R443" s="194"/>
      <c r="S443" s="194"/>
      <c r="T443" s="194"/>
      <c r="U443" s="194"/>
      <c r="V443" s="194"/>
      <c r="W443" s="194"/>
      <c r="X443" s="194"/>
      <c r="Y443" s="194"/>
      <c r="Z443" s="194"/>
      <c r="AA443" s="194"/>
      <c r="AB443" s="194"/>
      <c r="AC443" s="194"/>
      <c r="AD443" s="194"/>
      <c r="AE443" s="194"/>
      <c r="AF443" s="194"/>
      <c r="AG443" s="194"/>
      <c r="AH443" s="194"/>
      <c r="AI443" s="194"/>
    </row>
    <row r="444" spans="2:35" x14ac:dyDescent="0.2">
      <c r="B444" s="190"/>
      <c r="C444" s="194"/>
      <c r="D444" s="194"/>
      <c r="E444" s="194"/>
      <c r="F444" s="194"/>
      <c r="G444" s="194"/>
      <c r="H444" s="194"/>
      <c r="I444" s="194"/>
      <c r="J444" s="194"/>
      <c r="K444" s="194"/>
      <c r="L444" s="194"/>
      <c r="M444" s="194"/>
      <c r="N444" s="194"/>
      <c r="O444" s="194"/>
      <c r="P444" s="194"/>
      <c r="Q444" s="194"/>
      <c r="R444" s="194"/>
      <c r="S444" s="194"/>
      <c r="T444" s="194"/>
      <c r="U444" s="194"/>
      <c r="V444" s="194"/>
      <c r="W444" s="194"/>
      <c r="X444" s="194"/>
      <c r="Y444" s="194"/>
      <c r="Z444" s="194"/>
      <c r="AA444" s="194"/>
      <c r="AB444" s="194"/>
      <c r="AC444" s="194"/>
      <c r="AD444" s="194"/>
      <c r="AE444" s="194"/>
      <c r="AF444" s="194"/>
      <c r="AG444" s="194"/>
      <c r="AH444" s="194"/>
      <c r="AI444" s="194"/>
    </row>
    <row r="445" spans="2:35" x14ac:dyDescent="0.2">
      <c r="B445" s="190"/>
      <c r="C445" s="194"/>
      <c r="D445" s="194"/>
      <c r="E445" s="194"/>
      <c r="F445" s="194"/>
      <c r="G445" s="194"/>
      <c r="H445" s="194"/>
      <c r="I445" s="194"/>
      <c r="J445" s="194"/>
      <c r="K445" s="194"/>
      <c r="L445" s="194"/>
      <c r="M445" s="194"/>
      <c r="N445" s="194"/>
      <c r="O445" s="194"/>
      <c r="P445" s="194"/>
      <c r="Q445" s="194"/>
      <c r="R445" s="194"/>
      <c r="S445" s="194"/>
      <c r="T445" s="194"/>
      <c r="U445" s="194"/>
      <c r="V445" s="194"/>
      <c r="W445" s="194"/>
      <c r="X445" s="194"/>
      <c r="Y445" s="194"/>
      <c r="Z445" s="194"/>
      <c r="AA445" s="194"/>
      <c r="AB445" s="194"/>
      <c r="AC445" s="194"/>
      <c r="AD445" s="194"/>
      <c r="AE445" s="194"/>
      <c r="AF445" s="194"/>
      <c r="AG445" s="194"/>
      <c r="AH445" s="194"/>
      <c r="AI445" s="194"/>
    </row>
    <row r="446" spans="2:35" x14ac:dyDescent="0.2">
      <c r="B446" s="190"/>
      <c r="C446" s="194"/>
      <c r="D446" s="194"/>
      <c r="E446" s="194"/>
      <c r="F446" s="194"/>
      <c r="G446" s="194"/>
      <c r="H446" s="194"/>
      <c r="I446" s="194"/>
      <c r="J446" s="194"/>
      <c r="K446" s="194"/>
      <c r="L446" s="194"/>
      <c r="M446" s="194"/>
      <c r="N446" s="194"/>
      <c r="O446" s="194"/>
      <c r="P446" s="194"/>
      <c r="Q446" s="194"/>
      <c r="R446" s="194"/>
      <c r="S446" s="194"/>
      <c r="T446" s="194"/>
      <c r="U446" s="194"/>
      <c r="V446" s="194"/>
      <c r="W446" s="194"/>
      <c r="X446" s="194"/>
      <c r="Y446" s="194"/>
      <c r="Z446" s="194"/>
      <c r="AA446" s="194"/>
      <c r="AB446" s="194"/>
      <c r="AC446" s="194"/>
      <c r="AD446" s="194"/>
      <c r="AE446" s="194"/>
      <c r="AF446" s="194"/>
      <c r="AG446" s="194"/>
      <c r="AH446" s="194"/>
      <c r="AI446" s="194"/>
    </row>
    <row r="447" spans="2:35" x14ac:dyDescent="0.2">
      <c r="B447" s="190"/>
      <c r="C447" s="194"/>
      <c r="D447" s="194"/>
      <c r="E447" s="194"/>
      <c r="F447" s="194"/>
      <c r="G447" s="194"/>
      <c r="H447" s="194"/>
      <c r="I447" s="194"/>
      <c r="J447" s="194"/>
      <c r="K447" s="194"/>
      <c r="L447" s="194"/>
      <c r="M447" s="194"/>
      <c r="N447" s="194"/>
      <c r="O447" s="194"/>
      <c r="P447" s="194"/>
      <c r="Q447" s="194"/>
      <c r="R447" s="194"/>
      <c r="S447" s="194"/>
      <c r="T447" s="194"/>
      <c r="U447" s="194"/>
      <c r="V447" s="194"/>
      <c r="W447" s="194"/>
      <c r="X447" s="194"/>
      <c r="Y447" s="194"/>
      <c r="Z447" s="194"/>
      <c r="AA447" s="194"/>
      <c r="AB447" s="194"/>
      <c r="AC447" s="194"/>
      <c r="AD447" s="194"/>
      <c r="AE447" s="194"/>
      <c r="AF447" s="194"/>
      <c r="AG447" s="194"/>
      <c r="AH447" s="194"/>
      <c r="AI447" s="194"/>
    </row>
    <row r="448" spans="2:35" x14ac:dyDescent="0.2">
      <c r="B448" s="190"/>
      <c r="C448" s="194"/>
      <c r="D448" s="194"/>
      <c r="E448" s="194"/>
      <c r="F448" s="194"/>
      <c r="G448" s="194"/>
      <c r="H448" s="194"/>
      <c r="I448" s="194"/>
      <c r="J448" s="194"/>
      <c r="K448" s="194"/>
      <c r="L448" s="194"/>
      <c r="M448" s="194"/>
      <c r="N448" s="194"/>
      <c r="O448" s="194"/>
      <c r="P448" s="194"/>
      <c r="Q448" s="194"/>
      <c r="R448" s="194"/>
      <c r="S448" s="194"/>
      <c r="T448" s="194"/>
      <c r="U448" s="194"/>
      <c r="V448" s="194"/>
      <c r="W448" s="194"/>
      <c r="X448" s="194"/>
      <c r="Y448" s="194"/>
      <c r="Z448" s="194"/>
      <c r="AA448" s="194"/>
      <c r="AB448" s="194"/>
      <c r="AC448" s="194"/>
      <c r="AD448" s="194"/>
      <c r="AE448" s="194"/>
      <c r="AF448" s="194"/>
      <c r="AG448" s="194"/>
      <c r="AH448" s="194"/>
      <c r="AI448" s="194"/>
    </row>
    <row r="449" spans="2:35" x14ac:dyDescent="0.2">
      <c r="B449" s="190"/>
      <c r="C449" s="194"/>
      <c r="D449" s="194"/>
      <c r="E449" s="194"/>
      <c r="F449" s="194"/>
      <c r="G449" s="194"/>
      <c r="H449" s="194"/>
      <c r="I449" s="194"/>
      <c r="J449" s="194"/>
      <c r="K449" s="194"/>
      <c r="L449" s="194"/>
      <c r="M449" s="194"/>
      <c r="N449" s="194"/>
      <c r="O449" s="194"/>
      <c r="P449" s="194"/>
      <c r="Q449" s="194"/>
      <c r="R449" s="194"/>
      <c r="S449" s="194"/>
      <c r="T449" s="194"/>
      <c r="U449" s="194"/>
      <c r="V449" s="194"/>
      <c r="W449" s="194"/>
      <c r="X449" s="194"/>
      <c r="Y449" s="194"/>
      <c r="Z449" s="194"/>
      <c r="AA449" s="194"/>
      <c r="AB449" s="194"/>
      <c r="AC449" s="194"/>
      <c r="AD449" s="194"/>
      <c r="AE449" s="194"/>
      <c r="AF449" s="194"/>
      <c r="AG449" s="194"/>
      <c r="AH449" s="194"/>
      <c r="AI449" s="194"/>
    </row>
    <row r="450" spans="2:35" x14ac:dyDescent="0.2">
      <c r="B450" s="190"/>
      <c r="C450" s="194"/>
      <c r="D450" s="194"/>
      <c r="E450" s="194"/>
      <c r="F450" s="194"/>
      <c r="G450" s="194"/>
      <c r="H450" s="194"/>
      <c r="I450" s="194"/>
      <c r="J450" s="194"/>
      <c r="K450" s="194"/>
      <c r="L450" s="194"/>
      <c r="M450" s="194"/>
      <c r="N450" s="194"/>
      <c r="O450" s="194"/>
      <c r="P450" s="194"/>
      <c r="Q450" s="194"/>
      <c r="R450" s="194"/>
      <c r="S450" s="194"/>
      <c r="T450" s="194"/>
      <c r="U450" s="194"/>
      <c r="V450" s="194"/>
      <c r="W450" s="194"/>
      <c r="X450" s="194"/>
      <c r="Y450" s="194"/>
      <c r="Z450" s="194"/>
      <c r="AA450" s="194"/>
      <c r="AB450" s="194"/>
      <c r="AC450" s="194"/>
      <c r="AD450" s="194"/>
      <c r="AE450" s="194"/>
      <c r="AF450" s="194"/>
      <c r="AG450" s="194"/>
      <c r="AH450" s="194"/>
      <c r="AI450" s="194"/>
    </row>
    <row r="451" spans="2:35" x14ac:dyDescent="0.2">
      <c r="B451" s="190"/>
      <c r="C451" s="194"/>
      <c r="D451" s="194"/>
      <c r="E451" s="194"/>
      <c r="F451" s="194"/>
      <c r="G451" s="194"/>
      <c r="H451" s="194"/>
      <c r="I451" s="194"/>
      <c r="J451" s="194"/>
      <c r="K451" s="194"/>
      <c r="L451" s="194"/>
      <c r="M451" s="194"/>
      <c r="N451" s="194"/>
      <c r="O451" s="194"/>
      <c r="P451" s="194"/>
      <c r="Q451" s="194"/>
      <c r="R451" s="194"/>
      <c r="S451" s="194"/>
      <c r="T451" s="194"/>
      <c r="U451" s="194"/>
      <c r="V451" s="194"/>
      <c r="W451" s="194"/>
      <c r="X451" s="194"/>
      <c r="Y451" s="194"/>
      <c r="Z451" s="194"/>
      <c r="AA451" s="194"/>
      <c r="AB451" s="194"/>
      <c r="AC451" s="194"/>
      <c r="AD451" s="194"/>
      <c r="AE451" s="194"/>
      <c r="AF451" s="194"/>
      <c r="AG451" s="194"/>
      <c r="AH451" s="194"/>
      <c r="AI451" s="194"/>
    </row>
    <row r="452" spans="2:35" x14ac:dyDescent="0.2">
      <c r="B452" s="190"/>
      <c r="C452" s="194"/>
      <c r="D452" s="194"/>
      <c r="E452" s="194"/>
      <c r="F452" s="194"/>
      <c r="G452" s="194"/>
      <c r="H452" s="194"/>
      <c r="I452" s="194"/>
      <c r="J452" s="194"/>
      <c r="K452" s="194"/>
      <c r="L452" s="194"/>
      <c r="M452" s="194"/>
      <c r="N452" s="194"/>
      <c r="O452" s="194"/>
      <c r="P452" s="194"/>
      <c r="Q452" s="194"/>
      <c r="R452" s="194"/>
      <c r="S452" s="194"/>
      <c r="T452" s="194"/>
      <c r="U452" s="194"/>
      <c r="V452" s="194"/>
      <c r="W452" s="194"/>
      <c r="X452" s="194"/>
      <c r="Y452" s="194"/>
      <c r="Z452" s="194"/>
      <c r="AA452" s="194"/>
      <c r="AB452" s="194"/>
      <c r="AC452" s="194"/>
      <c r="AD452" s="194"/>
      <c r="AE452" s="194"/>
      <c r="AF452" s="194"/>
      <c r="AG452" s="194"/>
      <c r="AH452" s="194"/>
      <c r="AI452" s="194"/>
    </row>
    <row r="453" spans="2:35" x14ac:dyDescent="0.2">
      <c r="B453" s="190"/>
      <c r="C453" s="194"/>
      <c r="D453" s="194"/>
      <c r="E453" s="194"/>
      <c r="F453" s="194"/>
      <c r="G453" s="194"/>
      <c r="H453" s="194"/>
      <c r="I453" s="194"/>
      <c r="J453" s="194"/>
      <c r="K453" s="194"/>
      <c r="L453" s="194"/>
      <c r="M453" s="194"/>
      <c r="N453" s="194"/>
      <c r="O453" s="194"/>
      <c r="P453" s="194"/>
      <c r="Q453" s="194"/>
      <c r="R453" s="194"/>
      <c r="S453" s="194"/>
      <c r="T453" s="194"/>
      <c r="U453" s="194"/>
      <c r="V453" s="194"/>
      <c r="W453" s="194"/>
      <c r="X453" s="194"/>
      <c r="Y453" s="194"/>
      <c r="Z453" s="194"/>
      <c r="AA453" s="194"/>
      <c r="AB453" s="194"/>
      <c r="AC453" s="194"/>
      <c r="AD453" s="194"/>
      <c r="AE453" s="194"/>
      <c r="AF453" s="194"/>
      <c r="AG453" s="194"/>
      <c r="AH453" s="194"/>
      <c r="AI453" s="19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2017-12-01T16:02:09Z</dcterms:modified>
</cp:coreProperties>
</file>