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dorinevandervlies/Downloads/"/>
    </mc:Choice>
  </mc:AlternateContent>
  <bookViews>
    <workbookView xWindow="0" yWindow="460" windowWidth="27680" windowHeight="17540" activeTab="1"/>
  </bookViews>
  <sheets>
    <sheet name="Algemeen" sheetId="2" r:id="rId1"/>
    <sheet name="Huishoudens" sheetId="4" r:id="rId2"/>
    <sheet name="Gebouwen" sheetId="5" r:id="rId3"/>
    <sheet name="Transport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D17" i="4"/>
  <c r="G11" i="6"/>
  <c r="D11" i="6"/>
  <c r="G10" i="6"/>
  <c r="D10" i="6"/>
  <c r="G9" i="6"/>
  <c r="D9" i="6"/>
  <c r="D8" i="5"/>
  <c r="D15" i="5"/>
  <c r="D7" i="5"/>
  <c r="D16" i="5"/>
  <c r="D16" i="4"/>
  <c r="D5" i="5"/>
  <c r="D6" i="4"/>
  <c r="D12" i="6"/>
  <c r="M12" i="6"/>
  <c r="N12" i="6"/>
  <c r="D6" i="6"/>
</calcChain>
</file>

<file path=xl/sharedStrings.xml><?xml version="1.0" encoding="utf-8"?>
<sst xmlns="http://schemas.openxmlformats.org/spreadsheetml/2006/main" count="579" uniqueCount="197">
  <si>
    <t>Transport</t>
  </si>
  <si>
    <t>km</t>
  </si>
  <si>
    <t>Mton</t>
  </si>
  <si>
    <t>TJ</t>
  </si>
  <si>
    <t>km2</t>
  </si>
  <si>
    <t>#</t>
  </si>
  <si>
    <t>Airconditioning</t>
  </si>
  <si>
    <t>Number of cars</t>
  </si>
  <si>
    <t>Passenger train</t>
  </si>
  <si>
    <t>Bio-ethanol</t>
  </si>
  <si>
    <t>Value</t>
  </si>
  <si>
    <t>Unit</t>
  </si>
  <si>
    <t>%</t>
  </si>
  <si>
    <t>Bron / toelichting</t>
  </si>
  <si>
    <t>Algemeen</t>
  </si>
  <si>
    <t>Startjaar</t>
  </si>
  <si>
    <t>Aantal inwoners</t>
  </si>
  <si>
    <t>Beschikbare landbouwgrond</t>
  </si>
  <si>
    <t>Kustlijn</t>
  </si>
  <si>
    <t>Beschikbaar gebied voor zonnevelden</t>
  </si>
  <si>
    <t>Beschikbaar gebied voor windturbines op land</t>
  </si>
  <si>
    <t>Beschikbaar gebied voor windturbines op zee</t>
  </si>
  <si>
    <t>Geavanceerd</t>
  </si>
  <si>
    <t>Broeikasgassen</t>
  </si>
  <si>
    <t>Overige broeikasgassen (niet CO2) in de gebouwde omgeving</t>
  </si>
  <si>
    <t>Overige broeikasgassen (niet CO2) in de transportsector</t>
  </si>
  <si>
    <t>Overige broeikasgassen (niet CO2) in de industrie and energiesector</t>
  </si>
  <si>
    <t>Overige broeikasgassen (niet CO2) in de landbouw</t>
  </si>
  <si>
    <t>CO2-emissies in 1990</t>
  </si>
  <si>
    <t>Kosten elektriciteitsnetwerk</t>
  </si>
  <si>
    <t>€</t>
  </si>
  <si>
    <t>Laagspanningsnet</t>
  </si>
  <si>
    <t>Middenspanningsnet</t>
  </si>
  <si>
    <t>Hoogspanningsnet</t>
  </si>
  <si>
    <t>LS-MS-transformatoren</t>
  </si>
  <si>
    <t>MS-HS-transformatoren</t>
  </si>
  <si>
    <t>Elektriciteitsnet wind op zee</t>
  </si>
  <si>
    <t>Interconnectorcapaciteit</t>
  </si>
  <si>
    <t>Capaciteit elektriciteitsnetwerk</t>
  </si>
  <si>
    <t>Verzwaring elektriciteitsnetwerk</t>
  </si>
  <si>
    <t>Stapgrootte van laagspanningsnetverzwaring</t>
  </si>
  <si>
    <t>Kosten van laagspanningsnetverzwaring per stap</t>
  </si>
  <si>
    <t>Stapgrootte van middenspanningsnetverzwaring</t>
  </si>
  <si>
    <t>Kosten van middenspanningsnetverzwaring per stap</t>
  </si>
  <si>
    <t>Stapgrootte van hoogspanningsnetverzwaring</t>
  </si>
  <si>
    <t>Kosten van hoogspanningsnetverzwaring per stap</t>
  </si>
  <si>
    <t>Stapgrootte van capaciteitsuitbreiding LS-MS-transformatoren</t>
  </si>
  <si>
    <t>Kosten van capaciteitsuitbreiding LS-MS-transformatoren per stap</t>
  </si>
  <si>
    <t>Stapgrootte van capaciteitsuitbreiding MS-HS-transformatoren</t>
  </si>
  <si>
    <t>Kosten van capaciteitsuitbreiding MS-HS-transformatoren per stap</t>
  </si>
  <si>
    <t>MW</t>
  </si>
  <si>
    <t>Huishoudens</t>
  </si>
  <si>
    <t>Aantal woningen</t>
  </si>
  <si>
    <t>Percentage woningen gebouwd voor 1992</t>
  </si>
  <si>
    <t>Geschikt dakoppervlak voor zon-PV</t>
  </si>
  <si>
    <t>Energievraag</t>
  </si>
  <si>
    <t>Elektriciteitsgebruik</t>
  </si>
  <si>
    <t>Gasgebruik</t>
  </si>
  <si>
    <t>Warmtegebruik</t>
  </si>
  <si>
    <t>Biomassagebruik</t>
  </si>
  <si>
    <t>Kolengebruik</t>
  </si>
  <si>
    <t>Oliegebruik</t>
  </si>
  <si>
    <t>Energieaanbod</t>
  </si>
  <si>
    <t>Lokale energieproductie</t>
  </si>
  <si>
    <t>Zon-PV-productie</t>
  </si>
  <si>
    <t>Eigen gebruik zon-PV-productie</t>
  </si>
  <si>
    <t>Zonthermieproductie</t>
  </si>
  <si>
    <t>Warmtenet</t>
  </si>
  <si>
    <t>Gasketel</t>
  </si>
  <si>
    <t>Gas-WKK</t>
  </si>
  <si>
    <t>Biomassa-WKK</t>
  </si>
  <si>
    <t>Biogas-WKK</t>
  </si>
  <si>
    <t>Elektrische warmtepomp</t>
  </si>
  <si>
    <t>Geothermie</t>
  </si>
  <si>
    <t>Waterstofketel</t>
  </si>
  <si>
    <t>Grootschalige stadsverwarming</t>
  </si>
  <si>
    <t>Verdeling elektriciteit</t>
  </si>
  <si>
    <t>Koken</t>
  </si>
  <si>
    <t>Koeling</t>
  </si>
  <si>
    <t>Warm water</t>
  </si>
  <si>
    <t>Verlichting</t>
  </si>
  <si>
    <t>Ruimteverwarming</t>
  </si>
  <si>
    <t>Apparaten</t>
  </si>
  <si>
    <t>Verdeling gas</t>
  </si>
  <si>
    <t>Verdeling warmte</t>
  </si>
  <si>
    <t>Verdeling biomassa</t>
  </si>
  <si>
    <t>Verdeling olie</t>
  </si>
  <si>
    <t>Verdeling kolen</t>
  </si>
  <si>
    <t>Ruimteverwarming - gas</t>
  </si>
  <si>
    <t>Combi-boiler</t>
  </si>
  <si>
    <t>Hybride warmtepomp</t>
  </si>
  <si>
    <t>Micro-WKK</t>
  </si>
  <si>
    <t>Ruimteverwarming - elektriciteit</t>
  </si>
  <si>
    <t>Elektrische ketel</t>
  </si>
  <si>
    <t>Warmtepomp (lucht)</t>
  </si>
  <si>
    <t>Warmtepomp (bodem)</t>
  </si>
  <si>
    <t>Warmwatersysteem - gas</t>
  </si>
  <si>
    <t>Fuel cell-WKK</t>
  </si>
  <si>
    <t>Warmwatersysteem - elektriciteit</t>
  </si>
  <si>
    <t>Kooktoestel - elektriciteit</t>
  </si>
  <si>
    <t>Halogeen</t>
  </si>
  <si>
    <t>Inductie</t>
  </si>
  <si>
    <t>Elektrisch</t>
  </si>
  <si>
    <t>Verlichting - elektriciteit</t>
  </si>
  <si>
    <t>Gloeilamp</t>
  </si>
  <si>
    <t>Spaarlamp</t>
  </si>
  <si>
    <t>LED-lamp</t>
  </si>
  <si>
    <t>Apparaten - elektriciteit</t>
  </si>
  <si>
    <t>Droger</t>
  </si>
  <si>
    <t>Computer</t>
  </si>
  <si>
    <t>Vaatwasser</t>
  </si>
  <si>
    <t>Koelkast</t>
  </si>
  <si>
    <t>Overig</t>
  </si>
  <si>
    <t>Televisie</t>
  </si>
  <si>
    <t>Stofzuiger</t>
  </si>
  <si>
    <t>Wasmachine</t>
  </si>
  <si>
    <t>Koelsysteem - elektriciteit</t>
  </si>
  <si>
    <t>Verdeling zonthermie</t>
  </si>
  <si>
    <t>Gebouwen</t>
  </si>
  <si>
    <t>Aantal gebouwen</t>
  </si>
  <si>
    <t>Gaswarmtepomp</t>
  </si>
  <si>
    <t>Warmtepomp (bodem) met WKO</t>
  </si>
  <si>
    <t>Koeling - elektriciteit</t>
  </si>
  <si>
    <t>Fietskilometers (niet-elektrisch)</t>
  </si>
  <si>
    <t>Wegverkeer</t>
  </si>
  <si>
    <t>Brandstoffen wegverkeer</t>
  </si>
  <si>
    <t>Benzine</t>
  </si>
  <si>
    <t>Diesel</t>
  </si>
  <si>
    <t>LPG</t>
  </si>
  <si>
    <t>Elektriciteit</t>
  </si>
  <si>
    <t>Biodiesel</t>
  </si>
  <si>
    <t>CNG (gas-onder-druk)</t>
  </si>
  <si>
    <t>Waterstof</t>
  </si>
  <si>
    <t>LNG (liquefied natural gas)</t>
  </si>
  <si>
    <t>Bio-LNG</t>
  </si>
  <si>
    <t>Treinverkeer</t>
  </si>
  <si>
    <t>Brandstoffen treinverkeer</t>
  </si>
  <si>
    <t>Kolen</t>
  </si>
  <si>
    <t>Scheepvaart</t>
  </si>
  <si>
    <t>Brandstoffen scheepvaart</t>
  </si>
  <si>
    <t>LNG</t>
  </si>
  <si>
    <t>Stookolie</t>
  </si>
  <si>
    <t>Luchtvaart</t>
  </si>
  <si>
    <t>Brandstoffen luchtvaart</t>
  </si>
  <si>
    <t>Kerosine</t>
  </si>
  <si>
    <t>Verdeling benzine wegverkeer</t>
  </si>
  <si>
    <t>Auto's</t>
  </si>
  <si>
    <t>Bussen</t>
  </si>
  <si>
    <t>Vrachtwagens</t>
  </si>
  <si>
    <t>Motorfietsen</t>
  </si>
  <si>
    <t>Verdeling diesel wegverkeer</t>
  </si>
  <si>
    <t>Verdeling elektriciteit wegverkeer</t>
  </si>
  <si>
    <t>Fietsen</t>
  </si>
  <si>
    <t>Verdeling CNG wegverkeer</t>
  </si>
  <si>
    <t>Verdeling waterstof wegverkeer</t>
  </si>
  <si>
    <t>Verdeling LNG wegverkeer</t>
  </si>
  <si>
    <t>Goederentreinen</t>
  </si>
  <si>
    <t>Trams</t>
  </si>
  <si>
    <t>Passagierstreinen</t>
  </si>
  <si>
    <t>Titel is nog anders in etlocal</t>
  </si>
  <si>
    <t>Verdeling diesel treinverkeer</t>
  </si>
  <si>
    <t>Niet-energetisch oliegebruik</t>
  </si>
  <si>
    <t>Oliegebruik (smeermiddelen e.d.)</t>
  </si>
  <si>
    <t>??</t>
  </si>
  <si>
    <t>https://klimaatmonitor.databank.nl/Jive?workspace_guid=cf0d6f93-0721-4090-a1fe-31777edcac52</t>
  </si>
  <si>
    <t>Aantal fietskilometers NL (15000000000) * (Aantal inwoners Selwerd (6455) / Aantal inwoners NL (16900726)) -&gt; CBS Nederlands gemiddelde</t>
  </si>
  <si>
    <t>Klimaatmonitor (m3) -&gt; 4.634.500 m3 -&gt; even omrekenfactor checken</t>
  </si>
  <si>
    <t>Klimaatmonitor (kWh) -&gt; 8.503.300 kWh -&gt; Moet hier ook nog PV productie bij opgeteld worden?</t>
  </si>
  <si>
    <t>Valt buiten scope?</t>
  </si>
  <si>
    <t>Carrier energy density (TJ/l)</t>
  </si>
  <si>
    <t>FEV</t>
  </si>
  <si>
    <t>PHEV</t>
  </si>
  <si>
    <t xml:space="preserve">Klimaatmonitor: 2015 49 FEV's en 460 PHEV's in Groningen. PHEVs 30% elektrisch (TNO). </t>
  </si>
  <si>
    <t>Totaal NL</t>
  </si>
  <si>
    <t>PHEV0,3)</t>
  </si>
  <si>
    <t>Totaal</t>
  </si>
  <si>
    <t>Auto's Groningen</t>
  </si>
  <si>
    <t>Moet 100% optellen bij elkaar -&gt; hoe hiermee omgaan?????</t>
  </si>
  <si>
    <t>Geen warmtenet in 2015</t>
  </si>
  <si>
    <t>Gebouwenregister</t>
  </si>
  <si>
    <t>Aantal zonnepanelen (34.778) * 1,65 -&gt; 62% residences, rest bij gebouwen</t>
  </si>
  <si>
    <t>Op basis van zonnepanelentelling (2015) - 308 (daarvan 62% resindences, rest gebouwen) in á 250 Wp *0,875 kWh/Wp (27 TJ in heel Groningen volgens klimaatmonitor)</t>
  </si>
  <si>
    <t>Geschaald in ETLocal</t>
  </si>
  <si>
    <t>n.v.t.?</t>
  </si>
  <si>
    <t xml:space="preserve">ETLocal dataset </t>
  </si>
  <si>
    <t>ETLocal dataset Selwerd</t>
  </si>
  <si>
    <t>Aantal zonnepanelen (34.778) * 1,65 -&gt; 38% daarvan op gebouwen</t>
  </si>
  <si>
    <t>Zon PV productie/totale gebruik elektra</t>
  </si>
  <si>
    <t>Klimaatmonitor 2015</t>
  </si>
  <si>
    <t>Klimaatmonitor  2015</t>
  </si>
  <si>
    <t>Klimaatmonitor: 156.100.000 m3 in Groningen in 2015/bedrijven én instellingen(!) -&gt; schalen en omrekenen naar TJ -&gt; 35,17 MJ/m3 (Gasunie)</t>
  </si>
  <si>
    <t>Klimaatmonitor: 618.925.376 kWh in Groningen in 2015/ bedrijven én instellingen(!) -&gt; schalen en omrekenen naar TJ (3,6*10^-6)</t>
  </si>
  <si>
    <t>CBS kerncijfers wijken en buurten (2015):  190 (commerciële) bedrijven) -&gt; groningen 14.720, of gebouwregister: 15.023 (inclusief gebruiksdoel 'leeg'). Klimaatmonitor: utliteitsgebouwen met label -&gt; Groningen (984), Selwerd (4)</t>
  </si>
  <si>
    <t>Klimaatmonitor 2015 - aantal huishoudens</t>
  </si>
  <si>
    <t>2.495.268 liter totaal Groningen (klimaatmonitor 2015)</t>
  </si>
  <si>
    <t>36.959.014 liter totaal Groningen (klimaatmonitor 2015)</t>
  </si>
  <si>
    <t>46.676.676 liter totaal Groningen (klimaatmonitor 2015) - energy carrier density heel anders dan Reitdiep, met name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</si>
</sst>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0" fillId="0" borderId="0" xfId="0" applyFont="1"/>
    <xf numFmtId="0" fontId="2" fillId="2" borderId="1" xfId="1"/>
    <xf numFmtId="0" fontId="0" fillId="0" borderId="0" xfId="0" applyFont="1" applyFill="1" applyBorder="1"/>
    <xf numFmtId="0" fontId="3" fillId="0" borderId="3" xfId="0" applyFont="1" applyBorder="1"/>
    <xf numFmtId="0" fontId="0" fillId="0" borderId="3" xfId="0" applyBorder="1"/>
    <xf numFmtId="0" fontId="2" fillId="2" borderId="4" xfId="1" applyBorder="1"/>
    <xf numFmtId="0" fontId="0" fillId="0" borderId="3" xfId="0" applyFont="1" applyBorder="1"/>
    <xf numFmtId="0" fontId="4" fillId="0" borderId="0" xfId="0" applyFont="1"/>
    <xf numFmtId="0" fontId="0" fillId="3" borderId="2" xfId="2" applyFont="1"/>
    <xf numFmtId="0" fontId="3" fillId="0" borderId="0" xfId="0" applyFont="1" applyBorder="1"/>
    <xf numFmtId="0" fontId="0" fillId="0" borderId="0" xfId="0" applyBorder="1"/>
    <xf numFmtId="0" fontId="2" fillId="2" borderId="6" xfId="1" applyBorder="1"/>
    <xf numFmtId="0" fontId="0" fillId="3" borderId="7" xfId="2" applyFont="1" applyBorder="1"/>
    <xf numFmtId="0" fontId="0" fillId="0" borderId="5" xfId="0" applyBorder="1"/>
    <xf numFmtId="0" fontId="3" fillId="0" borderId="5" xfId="0" applyFont="1" applyBorder="1"/>
    <xf numFmtId="0" fontId="0" fillId="3" borderId="8" xfId="2" applyFont="1" applyBorder="1"/>
    <xf numFmtId="0" fontId="0" fillId="0" borderId="0" xfId="0" applyFont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9" xfId="0" applyBorder="1"/>
    <xf numFmtId="0" fontId="5" fillId="3" borderId="7" xfId="3" applyFill="1" applyBorder="1"/>
    <xf numFmtId="0" fontId="3" fillId="4" borderId="0" xfId="0" applyFont="1" applyFill="1"/>
    <xf numFmtId="0" fontId="0" fillId="4" borderId="0" xfId="0" applyFill="1"/>
    <xf numFmtId="0" fontId="0" fillId="3" borderId="2" xfId="2" applyFont="1" applyAlignment="1">
      <alignment horizontal="left"/>
    </xf>
    <xf numFmtId="0" fontId="3" fillId="0" borderId="5" xfId="0" applyFont="1" applyBorder="1" applyAlignment="1">
      <alignment wrapText="1"/>
    </xf>
    <xf numFmtId="164" fontId="2" fillId="2" borderId="1" xfId="1" applyNumberFormat="1"/>
    <xf numFmtId="165" fontId="2" fillId="2" borderId="1" xfId="1" applyNumberFormat="1"/>
    <xf numFmtId="165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left"/>
    </xf>
    <xf numFmtId="0" fontId="2" fillId="4" borderId="1" xfId="1" applyFill="1"/>
    <xf numFmtId="0" fontId="0" fillId="4" borderId="0" xfId="0" applyFill="1" applyBorder="1"/>
    <xf numFmtId="0" fontId="0" fillId="4" borderId="2" xfId="2" applyFont="1" applyFill="1"/>
    <xf numFmtId="0" fontId="0" fillId="4" borderId="0" xfId="0" applyFont="1" applyFill="1" applyBorder="1"/>
    <xf numFmtId="0" fontId="0" fillId="0" borderId="0" xfId="0" applyFill="1"/>
    <xf numFmtId="0" fontId="3" fillId="0" borderId="0" xfId="0" applyFont="1" applyFill="1"/>
    <xf numFmtId="166" fontId="2" fillId="2" borderId="1" xfId="1" applyNumberFormat="1"/>
    <xf numFmtId="3" fontId="0" fillId="0" borderId="0" xfId="0" applyNumberFormat="1"/>
    <xf numFmtId="2" fontId="2" fillId="2" borderId="1" xfId="1" applyNumberFormat="1"/>
    <xf numFmtId="2" fontId="2" fillId="2" borderId="1" xfId="4" applyNumberFormat="1" applyFont="1" applyFill="1" applyBorder="1"/>
    <xf numFmtId="1" fontId="2" fillId="2" borderId="1" xfId="1" applyNumberFormat="1"/>
  </cellXfs>
  <cellStyles count="5">
    <cellStyle name="Hyperlink" xfId="3" builtinId="8"/>
    <cellStyle name="Input" xfId="1" builtinId="20"/>
    <cellStyle name="Normal" xfId="0" builtinId="0"/>
    <cellStyle name="Note" xfId="2" builtinId="1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klimaatmonitor.databank.nl/Jive?workspace_guid=cf0d6f93-0721-4090-a1fe-31777edcac52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 enableFormatConditionsCalculation="0"/>
  <dimension ref="A2:F472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11.5" bestFit="1" customWidth="1"/>
    <col min="2" max="2" width="23.5" bestFit="1" customWidth="1"/>
    <col min="3" max="3" width="62.1640625" customWidth="1"/>
    <col min="5" max="5" width="10.33203125" customWidth="1"/>
    <col min="6" max="6" width="110.33203125" customWidth="1"/>
  </cols>
  <sheetData>
    <row r="2" spans="1:6" ht="21" x14ac:dyDescent="0.25">
      <c r="A2" s="9" t="s">
        <v>185</v>
      </c>
    </row>
    <row r="3" spans="1:6" ht="16" thickBot="1" x14ac:dyDescent="0.25">
      <c r="A3" s="15"/>
      <c r="B3" s="15"/>
      <c r="C3" s="15"/>
      <c r="D3" s="16" t="s">
        <v>10</v>
      </c>
      <c r="E3" s="16" t="s">
        <v>11</v>
      </c>
      <c r="F3" s="16" t="s">
        <v>13</v>
      </c>
    </row>
    <row r="4" spans="1:6" x14ac:dyDescent="0.2">
      <c r="A4" s="11" t="s">
        <v>14</v>
      </c>
      <c r="B4" s="11"/>
      <c r="C4" s="12" t="s">
        <v>15</v>
      </c>
      <c r="D4" s="13">
        <v>2015</v>
      </c>
      <c r="F4" s="14"/>
    </row>
    <row r="5" spans="1:6" x14ac:dyDescent="0.2">
      <c r="A5" s="11"/>
      <c r="B5" s="11"/>
      <c r="C5" s="12" t="s">
        <v>16</v>
      </c>
      <c r="D5" s="13">
        <v>6455</v>
      </c>
      <c r="E5" t="s">
        <v>5</v>
      </c>
      <c r="F5" s="22" t="s">
        <v>164</v>
      </c>
    </row>
    <row r="6" spans="1:6" x14ac:dyDescent="0.2">
      <c r="A6" s="11"/>
      <c r="B6" s="11"/>
      <c r="C6" s="12" t="s">
        <v>17</v>
      </c>
      <c r="D6" s="13">
        <v>0</v>
      </c>
      <c r="E6" t="s">
        <v>4</v>
      </c>
      <c r="F6" s="14"/>
    </row>
    <row r="7" spans="1:6" x14ac:dyDescent="0.2">
      <c r="A7" s="1"/>
      <c r="B7" s="1"/>
      <c r="C7" t="s">
        <v>18</v>
      </c>
      <c r="D7" s="3">
        <v>0</v>
      </c>
      <c r="E7" t="s">
        <v>1</v>
      </c>
      <c r="F7" s="10"/>
    </row>
    <row r="8" spans="1:6" x14ac:dyDescent="0.2">
      <c r="A8" s="1"/>
      <c r="B8" s="1"/>
      <c r="C8" t="s">
        <v>19</v>
      </c>
      <c r="D8" s="3">
        <v>0</v>
      </c>
      <c r="E8" t="s">
        <v>4</v>
      </c>
      <c r="F8" s="10"/>
    </row>
    <row r="9" spans="1:6" x14ac:dyDescent="0.2">
      <c r="A9" s="1"/>
      <c r="B9" s="1"/>
      <c r="C9" t="s">
        <v>20</v>
      </c>
      <c r="D9" s="3">
        <v>0</v>
      </c>
      <c r="E9" t="s">
        <v>4</v>
      </c>
      <c r="F9" s="10"/>
    </row>
    <row r="10" spans="1:6" x14ac:dyDescent="0.2">
      <c r="A10" s="1"/>
      <c r="B10" s="1"/>
      <c r="C10" t="s">
        <v>21</v>
      </c>
      <c r="D10" s="3">
        <v>0</v>
      </c>
      <c r="E10" t="s">
        <v>4</v>
      </c>
      <c r="F10" s="10"/>
    </row>
    <row r="11" spans="1:6" x14ac:dyDescent="0.2">
      <c r="A11" s="1"/>
      <c r="B11" s="1"/>
      <c r="F11" s="10"/>
    </row>
    <row r="12" spans="1:6" x14ac:dyDescent="0.2">
      <c r="A12" s="1"/>
      <c r="B12" s="1" t="s">
        <v>22</v>
      </c>
      <c r="C12" s="23" t="s">
        <v>23</v>
      </c>
      <c r="D12" s="24"/>
      <c r="E12" s="24"/>
      <c r="F12" s="34"/>
    </row>
    <row r="13" spans="1:6" x14ac:dyDescent="0.2">
      <c r="A13" s="1"/>
      <c r="B13" s="1"/>
      <c r="C13" s="24" t="s">
        <v>24</v>
      </c>
      <c r="D13" s="32"/>
      <c r="E13" s="24" t="s">
        <v>2</v>
      </c>
      <c r="F13" s="34"/>
    </row>
    <row r="14" spans="1:6" x14ac:dyDescent="0.2">
      <c r="A14" s="1"/>
      <c r="B14" s="1"/>
      <c r="C14" s="24" t="s">
        <v>25</v>
      </c>
      <c r="D14" s="32"/>
      <c r="E14" s="24" t="s">
        <v>2</v>
      </c>
      <c r="F14" s="34"/>
    </row>
    <row r="15" spans="1:6" x14ac:dyDescent="0.2">
      <c r="A15" s="1"/>
      <c r="B15" s="1"/>
      <c r="C15" s="24" t="s">
        <v>26</v>
      </c>
      <c r="D15" s="32"/>
      <c r="E15" s="24" t="s">
        <v>2</v>
      </c>
      <c r="F15" s="34"/>
    </row>
    <row r="16" spans="1:6" x14ac:dyDescent="0.2">
      <c r="A16" s="1"/>
      <c r="B16" s="1"/>
      <c r="C16" s="24" t="s">
        <v>27</v>
      </c>
      <c r="D16" s="32"/>
      <c r="E16" s="24" t="s">
        <v>2</v>
      </c>
      <c r="F16" s="34"/>
    </row>
    <row r="17" spans="1:6" x14ac:dyDescent="0.2">
      <c r="A17" s="1"/>
      <c r="B17" s="1"/>
      <c r="C17" s="24" t="s">
        <v>28</v>
      </c>
      <c r="D17" s="32"/>
      <c r="E17" s="24" t="s">
        <v>2</v>
      </c>
      <c r="F17" s="34"/>
    </row>
    <row r="18" spans="1:6" x14ac:dyDescent="0.2">
      <c r="A18" s="1"/>
      <c r="B18" s="1"/>
      <c r="F18" s="10"/>
    </row>
    <row r="19" spans="1:6" x14ac:dyDescent="0.2">
      <c r="A19" s="1"/>
      <c r="B19" s="1"/>
      <c r="C19" s="23" t="s">
        <v>29</v>
      </c>
      <c r="F19" s="10"/>
    </row>
    <row r="20" spans="1:6" x14ac:dyDescent="0.2">
      <c r="A20" s="1"/>
      <c r="B20" s="1"/>
      <c r="C20" s="24" t="s">
        <v>31</v>
      </c>
      <c r="D20" s="3"/>
      <c r="E20" t="s">
        <v>30</v>
      </c>
      <c r="F20" s="10"/>
    </row>
    <row r="21" spans="1:6" x14ac:dyDescent="0.2">
      <c r="A21" s="1"/>
      <c r="B21" s="1"/>
      <c r="C21" s="24" t="s">
        <v>32</v>
      </c>
      <c r="D21" s="3"/>
      <c r="E21" t="s">
        <v>30</v>
      </c>
      <c r="F21" s="10"/>
    </row>
    <row r="22" spans="1:6" x14ac:dyDescent="0.2">
      <c r="A22" s="1"/>
      <c r="B22" s="1"/>
      <c r="C22" s="24" t="s">
        <v>33</v>
      </c>
      <c r="D22" s="3"/>
      <c r="E22" t="s">
        <v>30</v>
      </c>
      <c r="F22" s="10"/>
    </row>
    <row r="23" spans="1:6" x14ac:dyDescent="0.2">
      <c r="A23" s="1"/>
      <c r="B23" s="1"/>
      <c r="C23" s="24" t="s">
        <v>34</v>
      </c>
      <c r="D23" s="3"/>
      <c r="E23" t="s">
        <v>30</v>
      </c>
      <c r="F23" s="10"/>
    </row>
    <row r="24" spans="1:6" x14ac:dyDescent="0.2">
      <c r="A24" s="1"/>
      <c r="B24" s="1"/>
      <c r="C24" s="24" t="s">
        <v>35</v>
      </c>
      <c r="D24" s="3"/>
      <c r="E24" t="s">
        <v>30</v>
      </c>
      <c r="F24" s="10"/>
    </row>
    <row r="25" spans="1:6" x14ac:dyDescent="0.2">
      <c r="A25" s="1"/>
      <c r="B25" s="1"/>
      <c r="C25" s="24" t="s">
        <v>36</v>
      </c>
      <c r="D25" s="3"/>
      <c r="E25" t="s">
        <v>30</v>
      </c>
      <c r="F25" s="10"/>
    </row>
    <row r="26" spans="1:6" x14ac:dyDescent="0.2">
      <c r="A26" s="1"/>
      <c r="B26" s="1"/>
      <c r="C26" s="24" t="s">
        <v>37</v>
      </c>
      <c r="D26" s="3"/>
      <c r="E26" t="s">
        <v>30</v>
      </c>
      <c r="F26" s="10"/>
    </row>
    <row r="27" spans="1:6" x14ac:dyDescent="0.2">
      <c r="A27" s="1"/>
      <c r="B27" s="1"/>
      <c r="F27" s="10"/>
    </row>
    <row r="28" spans="1:6" x14ac:dyDescent="0.2">
      <c r="A28" s="1"/>
      <c r="B28" s="1"/>
      <c r="C28" s="23" t="s">
        <v>38</v>
      </c>
      <c r="F28" s="10"/>
    </row>
    <row r="29" spans="1:6" x14ac:dyDescent="0.2">
      <c r="A29" s="1"/>
      <c r="B29" s="1"/>
      <c r="C29" s="24" t="s">
        <v>31</v>
      </c>
      <c r="D29" s="3"/>
      <c r="E29" t="s">
        <v>12</v>
      </c>
      <c r="F29" s="10"/>
    </row>
    <row r="30" spans="1:6" x14ac:dyDescent="0.2">
      <c r="A30" s="1"/>
      <c r="B30" s="1"/>
      <c r="C30" s="24" t="s">
        <v>32</v>
      </c>
      <c r="D30" s="3"/>
      <c r="E30" t="s">
        <v>12</v>
      </c>
      <c r="F30" s="10"/>
    </row>
    <row r="31" spans="1:6" x14ac:dyDescent="0.2">
      <c r="A31" s="1"/>
      <c r="B31" s="1"/>
      <c r="C31" s="24" t="s">
        <v>33</v>
      </c>
      <c r="D31" s="3"/>
      <c r="E31" t="s">
        <v>12</v>
      </c>
      <c r="F31" s="10"/>
    </row>
    <row r="32" spans="1:6" x14ac:dyDescent="0.2">
      <c r="A32" s="1"/>
      <c r="B32" s="1"/>
      <c r="C32" s="24" t="s">
        <v>34</v>
      </c>
      <c r="D32" s="3"/>
      <c r="E32" t="s">
        <v>12</v>
      </c>
      <c r="F32" s="10"/>
    </row>
    <row r="33" spans="1:6" x14ac:dyDescent="0.2">
      <c r="A33" s="1"/>
      <c r="B33" s="1"/>
      <c r="C33" s="24" t="s">
        <v>35</v>
      </c>
      <c r="D33" s="3"/>
      <c r="E33" t="s">
        <v>12</v>
      </c>
      <c r="F33" s="10"/>
    </row>
    <row r="34" spans="1:6" x14ac:dyDescent="0.2">
      <c r="A34" s="1"/>
      <c r="B34" s="1"/>
      <c r="F34" s="10"/>
    </row>
    <row r="35" spans="1:6" x14ac:dyDescent="0.2">
      <c r="A35" s="1"/>
      <c r="B35" s="1"/>
      <c r="C35" s="23" t="s">
        <v>39</v>
      </c>
      <c r="F35" s="10"/>
    </row>
    <row r="36" spans="1:6" x14ac:dyDescent="0.2">
      <c r="A36" s="1"/>
      <c r="B36" s="1"/>
      <c r="C36" s="24" t="s">
        <v>40</v>
      </c>
      <c r="D36" s="3"/>
      <c r="E36" t="s">
        <v>50</v>
      </c>
      <c r="F36" s="10"/>
    </row>
    <row r="37" spans="1:6" x14ac:dyDescent="0.2">
      <c r="A37" s="1"/>
      <c r="B37" s="1"/>
      <c r="C37" s="24" t="s">
        <v>41</v>
      </c>
      <c r="D37" s="3"/>
      <c r="E37" t="s">
        <v>30</v>
      </c>
      <c r="F37" s="10"/>
    </row>
    <row r="38" spans="1:6" x14ac:dyDescent="0.2">
      <c r="A38" s="1"/>
      <c r="B38" s="1"/>
      <c r="C38" s="24" t="s">
        <v>42</v>
      </c>
      <c r="D38" s="3"/>
      <c r="E38" t="s">
        <v>50</v>
      </c>
      <c r="F38" s="10"/>
    </row>
    <row r="39" spans="1:6" x14ac:dyDescent="0.2">
      <c r="A39" s="1"/>
      <c r="B39" s="1"/>
      <c r="C39" s="24" t="s">
        <v>43</v>
      </c>
      <c r="D39" s="3"/>
      <c r="E39" t="s">
        <v>30</v>
      </c>
      <c r="F39" s="10"/>
    </row>
    <row r="40" spans="1:6" x14ac:dyDescent="0.2">
      <c r="A40" s="1"/>
      <c r="B40" s="1"/>
      <c r="C40" s="24" t="s">
        <v>44</v>
      </c>
      <c r="D40" s="3"/>
      <c r="E40" t="s">
        <v>50</v>
      </c>
      <c r="F40" s="10"/>
    </row>
    <row r="41" spans="1:6" x14ac:dyDescent="0.2">
      <c r="A41" s="1"/>
      <c r="B41" s="1"/>
      <c r="C41" s="24" t="s">
        <v>45</v>
      </c>
      <c r="D41" s="3"/>
      <c r="E41" t="s">
        <v>30</v>
      </c>
      <c r="F41" s="10"/>
    </row>
    <row r="42" spans="1:6" x14ac:dyDescent="0.2">
      <c r="A42" s="1"/>
      <c r="B42" s="1"/>
      <c r="C42" s="24" t="s">
        <v>46</v>
      </c>
      <c r="D42" s="3"/>
      <c r="E42" t="s">
        <v>50</v>
      </c>
      <c r="F42" s="10"/>
    </row>
    <row r="43" spans="1:6" x14ac:dyDescent="0.2">
      <c r="A43" s="1"/>
      <c r="B43" s="1"/>
      <c r="C43" s="24" t="s">
        <v>47</v>
      </c>
      <c r="D43" s="3"/>
      <c r="E43" t="s">
        <v>30</v>
      </c>
      <c r="F43" s="10"/>
    </row>
    <row r="44" spans="1:6" x14ac:dyDescent="0.2">
      <c r="A44" s="1"/>
      <c r="B44" s="1"/>
      <c r="C44" s="24" t="s">
        <v>48</v>
      </c>
      <c r="D44" s="3"/>
      <c r="E44" t="s">
        <v>50</v>
      </c>
      <c r="F44" s="10"/>
    </row>
    <row r="45" spans="1:6" x14ac:dyDescent="0.2">
      <c r="A45" s="1"/>
      <c r="B45" s="1"/>
      <c r="C45" s="24" t="s">
        <v>49</v>
      </c>
      <c r="D45" s="3"/>
      <c r="E45" t="s">
        <v>30</v>
      </c>
      <c r="F45" s="10"/>
    </row>
    <row r="46" spans="1:6" x14ac:dyDescent="0.2">
      <c r="A46" s="1"/>
      <c r="B46" s="1"/>
    </row>
    <row r="157" spans="1:2" x14ac:dyDescent="0.2">
      <c r="A157" s="1"/>
      <c r="B157" s="1"/>
    </row>
    <row r="315" spans="1:3" x14ac:dyDescent="0.2">
      <c r="A315" s="1"/>
      <c r="B315" s="1"/>
      <c r="C315" s="2"/>
    </row>
    <row r="316" spans="1:3" x14ac:dyDescent="0.2">
      <c r="A316" s="1"/>
      <c r="B316" s="1"/>
      <c r="C316" s="2"/>
    </row>
    <row r="385" spans="1:6" x14ac:dyDescent="0.2">
      <c r="A385" s="11"/>
      <c r="B385" s="11"/>
      <c r="C385" s="11"/>
      <c r="D385" s="12"/>
      <c r="E385" s="12"/>
      <c r="F385" s="12"/>
    </row>
    <row r="386" spans="1:6" x14ac:dyDescent="0.2">
      <c r="A386" s="1"/>
      <c r="B386" s="1"/>
      <c r="C386" s="2"/>
    </row>
    <row r="464" spans="1:6" x14ac:dyDescent="0.2">
      <c r="A464" s="11"/>
      <c r="B464" s="11"/>
      <c r="C464" s="18"/>
      <c r="D464" s="12"/>
      <c r="E464" s="12"/>
      <c r="F464" s="12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</sheetData>
  <hyperlinks>
    <hyperlink ref="F5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3"/>
  <sheetViews>
    <sheetView tabSelected="1" topLeftCell="B1" workbookViewId="0">
      <selection activeCell="D9" sqref="D9"/>
    </sheetView>
  </sheetViews>
  <sheetFormatPr baseColWidth="10" defaultColWidth="8.83203125" defaultRowHeight="15" x14ac:dyDescent="0.2"/>
  <cols>
    <col min="1" max="1" width="15.6640625" customWidth="1"/>
    <col min="2" max="2" width="18.5" customWidth="1"/>
    <col min="3" max="3" width="44.5" customWidth="1"/>
    <col min="6" max="6" width="135" customWidth="1"/>
  </cols>
  <sheetData>
    <row r="2" spans="1:6" ht="21" x14ac:dyDescent="0.25">
      <c r="A2" s="9" t="s">
        <v>184</v>
      </c>
    </row>
    <row r="3" spans="1:6" ht="16" thickBot="1" x14ac:dyDescent="0.25">
      <c r="A3" s="15"/>
      <c r="B3" s="15"/>
      <c r="C3" s="15"/>
      <c r="D3" s="16" t="s">
        <v>10</v>
      </c>
      <c r="E3" s="16" t="s">
        <v>11</v>
      </c>
      <c r="F3" s="16" t="s">
        <v>13</v>
      </c>
    </row>
    <row r="4" spans="1:6" x14ac:dyDescent="0.2">
      <c r="A4" s="5" t="s">
        <v>51</v>
      </c>
      <c r="B4" s="5"/>
      <c r="C4" s="6" t="s">
        <v>52</v>
      </c>
      <c r="D4" s="7">
        <v>4060</v>
      </c>
      <c r="E4" s="6" t="s">
        <v>5</v>
      </c>
      <c r="F4" s="17" t="s">
        <v>193</v>
      </c>
    </row>
    <row r="5" spans="1:6" x14ac:dyDescent="0.2">
      <c r="A5" s="1"/>
      <c r="B5" s="1"/>
      <c r="C5" s="36" t="s">
        <v>53</v>
      </c>
      <c r="D5" s="3">
        <v>94</v>
      </c>
      <c r="E5" t="s">
        <v>12</v>
      </c>
      <c r="F5" s="10" t="s">
        <v>179</v>
      </c>
    </row>
    <row r="6" spans="1:6" x14ac:dyDescent="0.2">
      <c r="A6" s="1"/>
      <c r="B6" s="1"/>
      <c r="C6" s="36" t="s">
        <v>54</v>
      </c>
      <c r="D6" s="38">
        <f>0.62*(34778*1.65)*10^-6</f>
        <v>3.5577893999999999E-2</v>
      </c>
      <c r="E6" t="s">
        <v>4</v>
      </c>
      <c r="F6" s="10" t="s">
        <v>180</v>
      </c>
    </row>
    <row r="7" spans="1:6" x14ac:dyDescent="0.2">
      <c r="A7" s="1"/>
      <c r="B7" s="1"/>
    </row>
    <row r="8" spans="1:6" x14ac:dyDescent="0.2">
      <c r="A8" s="1"/>
      <c r="B8" s="1" t="s">
        <v>55</v>
      </c>
      <c r="C8" t="s">
        <v>56</v>
      </c>
      <c r="D8" s="40">
        <f>(8503300*3.6*10^-6)</f>
        <v>30.611879999999999</v>
      </c>
      <c r="E8" t="s">
        <v>3</v>
      </c>
      <c r="F8" s="10" t="s">
        <v>167</v>
      </c>
    </row>
    <row r="9" spans="1:6" x14ac:dyDescent="0.2">
      <c r="A9" s="1"/>
      <c r="B9" s="1"/>
      <c r="C9" t="s">
        <v>57</v>
      </c>
      <c r="D9" s="3">
        <v>163</v>
      </c>
      <c r="E9" t="s">
        <v>3</v>
      </c>
      <c r="F9" s="10" t="s">
        <v>166</v>
      </c>
    </row>
    <row r="10" spans="1:6" x14ac:dyDescent="0.2">
      <c r="A10" s="1"/>
      <c r="B10" s="1"/>
      <c r="C10" s="36" t="s">
        <v>58</v>
      </c>
      <c r="D10" s="3">
        <v>0</v>
      </c>
      <c r="E10" t="s">
        <v>3</v>
      </c>
      <c r="F10" s="10" t="s">
        <v>178</v>
      </c>
    </row>
    <row r="11" spans="1:6" x14ac:dyDescent="0.2">
      <c r="A11" s="1"/>
      <c r="B11" s="1"/>
      <c r="C11" s="36" t="s">
        <v>59</v>
      </c>
      <c r="D11" s="3">
        <v>0</v>
      </c>
      <c r="E11" t="s">
        <v>3</v>
      </c>
      <c r="F11" s="10" t="s">
        <v>183</v>
      </c>
    </row>
    <row r="12" spans="1:6" x14ac:dyDescent="0.2">
      <c r="A12" s="1"/>
      <c r="B12" s="1"/>
      <c r="C12" s="36" t="s">
        <v>60</v>
      </c>
      <c r="D12" s="3">
        <v>0</v>
      </c>
      <c r="E12" t="s">
        <v>3</v>
      </c>
      <c r="F12" s="10" t="s">
        <v>183</v>
      </c>
    </row>
    <row r="13" spans="1:6" x14ac:dyDescent="0.2">
      <c r="A13" s="1"/>
      <c r="B13" s="1"/>
      <c r="C13" s="36" t="s">
        <v>61</v>
      </c>
      <c r="D13" s="3">
        <v>0</v>
      </c>
      <c r="E13" t="s">
        <v>3</v>
      </c>
      <c r="F13" s="10" t="s">
        <v>183</v>
      </c>
    </row>
    <row r="14" spans="1:6" x14ac:dyDescent="0.2">
      <c r="A14" s="1"/>
      <c r="B14" s="1"/>
      <c r="F14" s="10"/>
    </row>
    <row r="15" spans="1:6" x14ac:dyDescent="0.2">
      <c r="A15" s="1"/>
      <c r="B15" s="1" t="s">
        <v>62</v>
      </c>
      <c r="C15" s="1" t="s">
        <v>63</v>
      </c>
      <c r="F15" s="10"/>
    </row>
    <row r="16" spans="1:6" x14ac:dyDescent="0.2">
      <c r="A16" s="1"/>
      <c r="B16" s="1"/>
      <c r="C16" t="s">
        <v>64</v>
      </c>
      <c r="D16" s="38">
        <f>308*0.62*250*0.875*(3.6*10^-6)</f>
        <v>0.15038099999999999</v>
      </c>
      <c r="E16" t="s">
        <v>3</v>
      </c>
      <c r="F16" s="10" t="s">
        <v>181</v>
      </c>
    </row>
    <row r="17" spans="1:8" x14ac:dyDescent="0.2">
      <c r="A17" s="1"/>
      <c r="B17" s="1"/>
      <c r="C17" s="24" t="s">
        <v>65</v>
      </c>
      <c r="D17" s="27">
        <f>(D16/D8)*100</f>
        <v>0.49125045570543202</v>
      </c>
      <c r="E17" t="s">
        <v>12</v>
      </c>
      <c r="F17" s="10" t="s">
        <v>187</v>
      </c>
    </row>
    <row r="18" spans="1:8" x14ac:dyDescent="0.2">
      <c r="A18" s="1"/>
      <c r="B18" s="1"/>
      <c r="C18" s="24" t="s">
        <v>66</v>
      </c>
      <c r="D18" s="3">
        <v>0</v>
      </c>
      <c r="E18" t="s">
        <v>3</v>
      </c>
      <c r="F18" s="10" t="s">
        <v>183</v>
      </c>
    </row>
    <row r="19" spans="1:8" x14ac:dyDescent="0.2">
      <c r="A19" s="1"/>
      <c r="B19" s="1"/>
      <c r="C19" s="36"/>
      <c r="F19" s="10"/>
    </row>
    <row r="20" spans="1:8" x14ac:dyDescent="0.2">
      <c r="A20" s="1"/>
      <c r="B20" s="1"/>
      <c r="C20" s="37" t="s">
        <v>67</v>
      </c>
      <c r="F20" s="10"/>
    </row>
    <row r="21" spans="1:8" x14ac:dyDescent="0.2">
      <c r="A21" s="1"/>
      <c r="B21" s="1"/>
      <c r="C21" s="36" t="s">
        <v>68</v>
      </c>
      <c r="D21" s="3">
        <v>0</v>
      </c>
      <c r="E21" t="s">
        <v>12</v>
      </c>
      <c r="F21" s="10" t="s">
        <v>177</v>
      </c>
      <c r="H21" s="39"/>
    </row>
    <row r="22" spans="1:8" x14ac:dyDescent="0.2">
      <c r="A22" s="1"/>
      <c r="B22" s="1"/>
      <c r="C22" t="s">
        <v>69</v>
      </c>
      <c r="D22" s="3">
        <v>0</v>
      </c>
      <c r="E22" t="s">
        <v>12</v>
      </c>
      <c r="F22" s="10"/>
    </row>
    <row r="23" spans="1:8" x14ac:dyDescent="0.2">
      <c r="A23" s="1"/>
      <c r="B23" s="1"/>
      <c r="C23" t="s">
        <v>70</v>
      </c>
      <c r="D23" s="3">
        <v>0</v>
      </c>
      <c r="E23" t="s">
        <v>12</v>
      </c>
      <c r="F23" s="10"/>
    </row>
    <row r="24" spans="1:8" x14ac:dyDescent="0.2">
      <c r="A24" s="1"/>
      <c r="B24" s="1"/>
      <c r="C24" t="s">
        <v>71</v>
      </c>
      <c r="D24" s="3">
        <v>0</v>
      </c>
      <c r="E24" t="s">
        <v>12</v>
      </c>
      <c r="F24" s="10"/>
    </row>
    <row r="25" spans="1:8" x14ac:dyDescent="0.2">
      <c r="A25" s="1"/>
      <c r="B25" s="1"/>
      <c r="C25" t="s">
        <v>72</v>
      </c>
      <c r="D25" s="3">
        <v>0</v>
      </c>
      <c r="E25" t="s">
        <v>12</v>
      </c>
      <c r="F25" s="10"/>
    </row>
    <row r="26" spans="1:8" x14ac:dyDescent="0.2">
      <c r="A26" s="1"/>
      <c r="B26" s="1"/>
      <c r="C26" t="s">
        <v>73</v>
      </c>
      <c r="D26" s="3">
        <v>0</v>
      </c>
      <c r="E26" t="s">
        <v>12</v>
      </c>
      <c r="F26" s="10"/>
    </row>
    <row r="27" spans="1:8" x14ac:dyDescent="0.2">
      <c r="A27" s="1"/>
      <c r="B27" s="1"/>
      <c r="C27" t="s">
        <v>74</v>
      </c>
      <c r="D27" s="3">
        <v>0</v>
      </c>
      <c r="E27" t="s">
        <v>12</v>
      </c>
      <c r="F27" s="10"/>
    </row>
    <row r="28" spans="1:8" x14ac:dyDescent="0.2">
      <c r="A28" s="1"/>
      <c r="B28" s="1"/>
      <c r="C28" t="s">
        <v>75</v>
      </c>
      <c r="D28" s="3">
        <v>0</v>
      </c>
      <c r="E28" t="s">
        <v>12</v>
      </c>
      <c r="F28" s="10"/>
    </row>
    <row r="29" spans="1:8" x14ac:dyDescent="0.2">
      <c r="A29" s="1"/>
      <c r="B29" s="1"/>
      <c r="F29" s="10"/>
    </row>
    <row r="30" spans="1:8" x14ac:dyDescent="0.2">
      <c r="A30" s="1"/>
      <c r="B30" s="1" t="s">
        <v>22</v>
      </c>
      <c r="C30" s="1" t="s">
        <v>76</v>
      </c>
      <c r="F30" s="10"/>
    </row>
    <row r="31" spans="1:8" x14ac:dyDescent="0.2">
      <c r="A31" s="1"/>
      <c r="B31" s="1"/>
      <c r="C31" t="s">
        <v>77</v>
      </c>
      <c r="D31" s="3"/>
      <c r="E31" t="s">
        <v>12</v>
      </c>
      <c r="F31" s="10" t="s">
        <v>182</v>
      </c>
    </row>
    <row r="32" spans="1:8" x14ac:dyDescent="0.2">
      <c r="A32" s="1"/>
      <c r="B32" s="1"/>
      <c r="C32" t="s">
        <v>78</v>
      </c>
      <c r="D32" s="3"/>
      <c r="E32" t="s">
        <v>12</v>
      </c>
      <c r="F32" s="10" t="s">
        <v>182</v>
      </c>
    </row>
    <row r="33" spans="1:6" x14ac:dyDescent="0.2">
      <c r="A33" s="1"/>
      <c r="B33" s="1"/>
      <c r="C33" t="s">
        <v>79</v>
      </c>
      <c r="D33" s="3"/>
      <c r="E33" t="s">
        <v>12</v>
      </c>
      <c r="F33" s="10" t="s">
        <v>182</v>
      </c>
    </row>
    <row r="34" spans="1:6" x14ac:dyDescent="0.2">
      <c r="A34" s="1"/>
      <c r="B34" s="1"/>
      <c r="C34" t="s">
        <v>80</v>
      </c>
      <c r="D34" s="3"/>
      <c r="E34" t="s">
        <v>12</v>
      </c>
      <c r="F34" s="10" t="s">
        <v>182</v>
      </c>
    </row>
    <row r="35" spans="1:6" x14ac:dyDescent="0.2">
      <c r="A35" s="1"/>
      <c r="B35" s="1"/>
      <c r="C35" t="s">
        <v>81</v>
      </c>
      <c r="D35" s="3"/>
      <c r="E35" t="s">
        <v>12</v>
      </c>
      <c r="F35" s="10" t="s">
        <v>182</v>
      </c>
    </row>
    <row r="36" spans="1:6" x14ac:dyDescent="0.2">
      <c r="A36" s="1"/>
      <c r="B36" s="1"/>
      <c r="C36" t="s">
        <v>82</v>
      </c>
      <c r="D36" s="3"/>
      <c r="E36" t="s">
        <v>12</v>
      </c>
      <c r="F36" s="10" t="s">
        <v>182</v>
      </c>
    </row>
    <row r="37" spans="1:6" x14ac:dyDescent="0.2">
      <c r="A37" s="1"/>
      <c r="B37" s="1"/>
      <c r="F37" s="10"/>
    </row>
    <row r="38" spans="1:6" x14ac:dyDescent="0.2">
      <c r="A38" s="1"/>
      <c r="B38" s="1"/>
      <c r="C38" s="1" t="s">
        <v>83</v>
      </c>
      <c r="F38" s="10"/>
    </row>
    <row r="39" spans="1:6" x14ac:dyDescent="0.2">
      <c r="A39" s="1"/>
      <c r="B39" s="1"/>
      <c r="C39" t="s">
        <v>77</v>
      </c>
      <c r="D39" s="3"/>
      <c r="E39" t="s">
        <v>12</v>
      </c>
      <c r="F39" s="10" t="s">
        <v>182</v>
      </c>
    </row>
    <row r="40" spans="1:6" x14ac:dyDescent="0.2">
      <c r="A40" s="1"/>
      <c r="B40" s="1"/>
      <c r="C40" t="s">
        <v>79</v>
      </c>
      <c r="D40" s="3"/>
      <c r="E40" t="s">
        <v>12</v>
      </c>
      <c r="F40" s="10" t="s">
        <v>182</v>
      </c>
    </row>
    <row r="41" spans="1:6" x14ac:dyDescent="0.2">
      <c r="A41" s="1"/>
      <c r="B41" s="1"/>
      <c r="C41" t="s">
        <v>81</v>
      </c>
      <c r="D41" s="3"/>
      <c r="E41" t="s">
        <v>12</v>
      </c>
      <c r="F41" s="10" t="s">
        <v>182</v>
      </c>
    </row>
    <row r="42" spans="1:6" x14ac:dyDescent="0.2">
      <c r="A42" s="1"/>
      <c r="B42" s="1"/>
      <c r="C42" t="s">
        <v>78</v>
      </c>
      <c r="D42" s="3"/>
      <c r="E42" t="s">
        <v>12</v>
      </c>
      <c r="F42" s="10" t="s">
        <v>182</v>
      </c>
    </row>
    <row r="43" spans="1:6" x14ac:dyDescent="0.2">
      <c r="A43" s="1"/>
      <c r="B43" s="1"/>
      <c r="F43" s="10"/>
    </row>
    <row r="44" spans="1:6" x14ac:dyDescent="0.2">
      <c r="A44" s="1"/>
      <c r="B44" s="1"/>
      <c r="C44" s="1" t="s">
        <v>84</v>
      </c>
      <c r="F44" s="10"/>
    </row>
    <row r="45" spans="1:6" x14ac:dyDescent="0.2">
      <c r="A45" s="1"/>
      <c r="B45" s="1"/>
      <c r="C45" t="s">
        <v>79</v>
      </c>
      <c r="D45" s="3"/>
      <c r="E45" t="s">
        <v>12</v>
      </c>
      <c r="F45" s="10" t="s">
        <v>182</v>
      </c>
    </row>
    <row r="46" spans="1:6" x14ac:dyDescent="0.2">
      <c r="A46" s="1"/>
      <c r="B46" s="1"/>
      <c r="C46" t="s">
        <v>81</v>
      </c>
      <c r="D46" s="3"/>
      <c r="E46" t="s">
        <v>12</v>
      </c>
      <c r="F46" s="10" t="s">
        <v>182</v>
      </c>
    </row>
    <row r="47" spans="1:6" x14ac:dyDescent="0.2">
      <c r="A47" s="1"/>
      <c r="B47" s="1"/>
      <c r="F47" s="10"/>
    </row>
    <row r="48" spans="1:6" x14ac:dyDescent="0.2">
      <c r="A48" s="1"/>
      <c r="B48" s="1"/>
      <c r="C48" s="1" t="s">
        <v>85</v>
      </c>
      <c r="F48" s="10"/>
    </row>
    <row r="49" spans="1:6" x14ac:dyDescent="0.2">
      <c r="A49" s="1"/>
      <c r="B49" s="1"/>
      <c r="C49" t="s">
        <v>79</v>
      </c>
      <c r="D49" s="3"/>
      <c r="E49" t="s">
        <v>12</v>
      </c>
      <c r="F49" s="10" t="s">
        <v>182</v>
      </c>
    </row>
    <row r="50" spans="1:6" x14ac:dyDescent="0.2">
      <c r="A50" s="1"/>
      <c r="B50" s="1"/>
      <c r="C50" t="s">
        <v>81</v>
      </c>
      <c r="D50" s="3"/>
      <c r="E50" t="s">
        <v>12</v>
      </c>
      <c r="F50" s="10" t="s">
        <v>182</v>
      </c>
    </row>
    <row r="51" spans="1:6" x14ac:dyDescent="0.2">
      <c r="A51" s="1"/>
      <c r="B51" s="1"/>
      <c r="C51" t="s">
        <v>77</v>
      </c>
      <c r="D51" s="3"/>
      <c r="E51" t="s">
        <v>12</v>
      </c>
      <c r="F51" s="10"/>
    </row>
    <row r="52" spans="1:6" x14ac:dyDescent="0.2">
      <c r="A52" s="1"/>
      <c r="B52" s="1"/>
      <c r="F52" s="10"/>
    </row>
    <row r="53" spans="1:6" x14ac:dyDescent="0.2">
      <c r="A53" s="1"/>
      <c r="B53" s="1"/>
      <c r="C53" s="1" t="s">
        <v>86</v>
      </c>
      <c r="F53" s="10"/>
    </row>
    <row r="54" spans="1:6" x14ac:dyDescent="0.2">
      <c r="A54" s="1"/>
      <c r="B54" s="1"/>
      <c r="C54" t="s">
        <v>81</v>
      </c>
      <c r="D54" s="3"/>
      <c r="E54" t="s">
        <v>12</v>
      </c>
      <c r="F54" s="10" t="s">
        <v>182</v>
      </c>
    </row>
    <row r="55" spans="1:6" x14ac:dyDescent="0.2">
      <c r="A55" s="1"/>
      <c r="B55" s="1"/>
      <c r="C55" t="s">
        <v>79</v>
      </c>
      <c r="D55" s="3"/>
      <c r="E55" t="s">
        <v>12</v>
      </c>
      <c r="F55" s="10" t="s">
        <v>182</v>
      </c>
    </row>
    <row r="56" spans="1:6" x14ac:dyDescent="0.2">
      <c r="A56" s="1"/>
      <c r="B56" s="1"/>
      <c r="F56" s="10"/>
    </row>
    <row r="57" spans="1:6" x14ac:dyDescent="0.2">
      <c r="A57" s="1"/>
      <c r="B57" s="1"/>
      <c r="C57" s="1" t="s">
        <v>87</v>
      </c>
      <c r="F57" s="10"/>
    </row>
    <row r="58" spans="1:6" x14ac:dyDescent="0.2">
      <c r="A58" s="1"/>
      <c r="B58" s="1"/>
      <c r="C58" t="s">
        <v>81</v>
      </c>
      <c r="D58" s="3"/>
      <c r="E58" t="s">
        <v>12</v>
      </c>
      <c r="F58" s="10" t="s">
        <v>182</v>
      </c>
    </row>
    <row r="59" spans="1:6" x14ac:dyDescent="0.2">
      <c r="A59" s="1"/>
      <c r="B59" s="1"/>
      <c r="C59" t="s">
        <v>79</v>
      </c>
      <c r="D59" s="3"/>
      <c r="E59" t="s">
        <v>12</v>
      </c>
      <c r="F59" s="10" t="s">
        <v>182</v>
      </c>
    </row>
    <row r="60" spans="1:6" x14ac:dyDescent="0.2">
      <c r="A60" s="1"/>
      <c r="B60" s="1"/>
      <c r="F60" s="10"/>
    </row>
    <row r="61" spans="1:6" x14ac:dyDescent="0.2">
      <c r="A61" s="1"/>
      <c r="B61" s="1"/>
      <c r="C61" s="1" t="s">
        <v>88</v>
      </c>
      <c r="F61" s="10"/>
    </row>
    <row r="62" spans="1:6" x14ac:dyDescent="0.2">
      <c r="A62" s="1"/>
      <c r="B62" s="1"/>
      <c r="C62" t="s">
        <v>89</v>
      </c>
      <c r="D62" s="3"/>
      <c r="E62" t="s">
        <v>12</v>
      </c>
      <c r="F62" s="10" t="s">
        <v>182</v>
      </c>
    </row>
    <row r="63" spans="1:6" x14ac:dyDescent="0.2">
      <c r="A63" s="1"/>
      <c r="B63" s="1"/>
      <c r="C63" t="s">
        <v>68</v>
      </c>
      <c r="D63" s="3"/>
      <c r="E63" t="s">
        <v>12</v>
      </c>
      <c r="F63" s="10" t="s">
        <v>182</v>
      </c>
    </row>
    <row r="64" spans="1:6" x14ac:dyDescent="0.2">
      <c r="A64" s="1"/>
      <c r="B64" s="1"/>
      <c r="C64" t="s">
        <v>90</v>
      </c>
      <c r="D64" s="3"/>
      <c r="E64" t="s">
        <v>12</v>
      </c>
      <c r="F64" s="10" t="s">
        <v>182</v>
      </c>
    </row>
    <row r="65" spans="1:6" x14ac:dyDescent="0.2">
      <c r="A65" s="1"/>
      <c r="B65" s="1"/>
      <c r="C65" t="s">
        <v>91</v>
      </c>
      <c r="D65" s="3"/>
      <c r="E65" t="s">
        <v>12</v>
      </c>
      <c r="F65" s="10" t="s">
        <v>182</v>
      </c>
    </row>
    <row r="66" spans="1:6" x14ac:dyDescent="0.2">
      <c r="A66" s="1"/>
      <c r="B66" s="1"/>
      <c r="F66" s="10"/>
    </row>
    <row r="67" spans="1:6" x14ac:dyDescent="0.2">
      <c r="A67" s="1"/>
      <c r="B67" s="1"/>
      <c r="C67" s="1" t="s">
        <v>92</v>
      </c>
      <c r="F67" s="10"/>
    </row>
    <row r="68" spans="1:6" x14ac:dyDescent="0.2">
      <c r="A68" s="1"/>
      <c r="B68" s="1"/>
      <c r="C68" t="s">
        <v>93</v>
      </c>
      <c r="D68" s="3"/>
      <c r="E68" t="s">
        <v>12</v>
      </c>
      <c r="F68" s="10" t="s">
        <v>182</v>
      </c>
    </row>
    <row r="69" spans="1:6" x14ac:dyDescent="0.2">
      <c r="A69" s="1"/>
      <c r="B69" s="1"/>
      <c r="C69" t="s">
        <v>94</v>
      </c>
      <c r="D69" s="3"/>
      <c r="E69" t="s">
        <v>12</v>
      </c>
      <c r="F69" s="10" t="s">
        <v>182</v>
      </c>
    </row>
    <row r="70" spans="1:6" x14ac:dyDescent="0.2">
      <c r="A70" s="1"/>
      <c r="B70" s="1"/>
      <c r="C70" t="s">
        <v>90</v>
      </c>
      <c r="D70" s="3"/>
      <c r="E70" t="s">
        <v>12</v>
      </c>
      <c r="F70" s="10" t="s">
        <v>182</v>
      </c>
    </row>
    <row r="71" spans="1:6" x14ac:dyDescent="0.2">
      <c r="A71" s="1"/>
      <c r="B71" s="1"/>
      <c r="C71" t="s">
        <v>95</v>
      </c>
      <c r="D71" s="3"/>
      <c r="E71" t="s">
        <v>12</v>
      </c>
      <c r="F71" s="10" t="s">
        <v>182</v>
      </c>
    </row>
    <row r="72" spans="1:6" x14ac:dyDescent="0.2">
      <c r="A72" s="1"/>
      <c r="B72" s="1"/>
      <c r="F72" s="10"/>
    </row>
    <row r="73" spans="1:6" x14ac:dyDescent="0.2">
      <c r="A73" s="1"/>
      <c r="B73" s="1"/>
      <c r="C73" s="1" t="s">
        <v>96</v>
      </c>
      <c r="F73" s="10"/>
    </row>
    <row r="74" spans="1:6" x14ac:dyDescent="0.2">
      <c r="A74" s="1"/>
      <c r="B74" s="1"/>
      <c r="C74" t="s">
        <v>89</v>
      </c>
      <c r="D74" s="3"/>
      <c r="E74" t="s">
        <v>12</v>
      </c>
      <c r="F74" s="10" t="s">
        <v>182</v>
      </c>
    </row>
    <row r="75" spans="1:6" x14ac:dyDescent="0.2">
      <c r="A75" s="1"/>
      <c r="B75" s="1"/>
      <c r="C75" t="s">
        <v>90</v>
      </c>
      <c r="D75" s="3"/>
      <c r="E75" t="s">
        <v>12</v>
      </c>
      <c r="F75" s="10" t="s">
        <v>182</v>
      </c>
    </row>
    <row r="76" spans="1:6" x14ac:dyDescent="0.2">
      <c r="A76" s="1"/>
      <c r="B76" s="1"/>
      <c r="C76" t="s">
        <v>91</v>
      </c>
      <c r="D76" s="3"/>
      <c r="E76" t="s">
        <v>12</v>
      </c>
      <c r="F76" s="10" t="s">
        <v>182</v>
      </c>
    </row>
    <row r="77" spans="1:6" x14ac:dyDescent="0.2">
      <c r="A77" s="1"/>
      <c r="B77" s="1"/>
      <c r="C77" t="s">
        <v>97</v>
      </c>
      <c r="D77" s="3"/>
      <c r="E77" t="s">
        <v>12</v>
      </c>
      <c r="F77" s="10" t="s">
        <v>182</v>
      </c>
    </row>
    <row r="78" spans="1:6" x14ac:dyDescent="0.2">
      <c r="A78" s="1"/>
      <c r="B78" s="1"/>
      <c r="C78" t="s">
        <v>68</v>
      </c>
      <c r="D78" s="3"/>
      <c r="E78" t="s">
        <v>12</v>
      </c>
      <c r="F78" s="10"/>
    </row>
    <row r="79" spans="1:6" x14ac:dyDescent="0.2">
      <c r="A79" s="1"/>
      <c r="B79" s="1"/>
      <c r="F79" s="10"/>
    </row>
    <row r="80" spans="1:6" x14ac:dyDescent="0.2">
      <c r="A80" s="1"/>
      <c r="B80" s="1"/>
      <c r="C80" s="1" t="s">
        <v>98</v>
      </c>
      <c r="F80" s="10"/>
    </row>
    <row r="81" spans="1:6" x14ac:dyDescent="0.2">
      <c r="A81" s="1"/>
      <c r="B81" s="1"/>
      <c r="C81" t="s">
        <v>94</v>
      </c>
      <c r="D81" s="3"/>
      <c r="E81" t="s">
        <v>12</v>
      </c>
      <c r="F81" s="10" t="s">
        <v>182</v>
      </c>
    </row>
    <row r="82" spans="1:6" x14ac:dyDescent="0.2">
      <c r="A82" s="1"/>
      <c r="B82" s="1"/>
      <c r="C82" t="s">
        <v>95</v>
      </c>
      <c r="D82" s="3"/>
      <c r="E82" t="s">
        <v>12</v>
      </c>
      <c r="F82" s="10" t="s">
        <v>182</v>
      </c>
    </row>
    <row r="83" spans="1:6" x14ac:dyDescent="0.2">
      <c r="A83" s="1"/>
      <c r="B83" s="1"/>
      <c r="C83" t="s">
        <v>90</v>
      </c>
      <c r="D83" s="3"/>
      <c r="E83" t="s">
        <v>12</v>
      </c>
      <c r="F83" s="10" t="s">
        <v>182</v>
      </c>
    </row>
    <row r="84" spans="1:6" x14ac:dyDescent="0.2">
      <c r="A84" s="1"/>
      <c r="B84" s="1"/>
      <c r="C84" t="s">
        <v>93</v>
      </c>
      <c r="D84" s="3"/>
      <c r="E84" t="s">
        <v>12</v>
      </c>
      <c r="F84" s="10" t="s">
        <v>182</v>
      </c>
    </row>
    <row r="85" spans="1:6" x14ac:dyDescent="0.2">
      <c r="A85" s="1"/>
      <c r="B85" s="1"/>
      <c r="F85" s="10"/>
    </row>
    <row r="86" spans="1:6" x14ac:dyDescent="0.2">
      <c r="A86" s="1"/>
      <c r="B86" s="1"/>
      <c r="C86" s="1" t="s">
        <v>99</v>
      </c>
      <c r="F86" s="10"/>
    </row>
    <row r="87" spans="1:6" x14ac:dyDescent="0.2">
      <c r="A87" s="1"/>
      <c r="B87" s="1"/>
      <c r="C87" t="s">
        <v>100</v>
      </c>
      <c r="D87" s="3"/>
      <c r="E87" t="s">
        <v>12</v>
      </c>
      <c r="F87" s="10" t="s">
        <v>182</v>
      </c>
    </row>
    <row r="88" spans="1:6" x14ac:dyDescent="0.2">
      <c r="A88" s="1"/>
      <c r="B88" s="1"/>
      <c r="C88" t="s">
        <v>101</v>
      </c>
      <c r="D88" s="3"/>
      <c r="E88" t="s">
        <v>12</v>
      </c>
      <c r="F88" s="10" t="s">
        <v>182</v>
      </c>
    </row>
    <row r="89" spans="1:6" x14ac:dyDescent="0.2">
      <c r="A89" s="1"/>
      <c r="B89" s="1"/>
      <c r="C89" t="s">
        <v>102</v>
      </c>
      <c r="D89" s="3"/>
      <c r="E89" t="s">
        <v>12</v>
      </c>
      <c r="F89" s="10"/>
    </row>
    <row r="90" spans="1:6" x14ac:dyDescent="0.2">
      <c r="A90" s="1"/>
      <c r="B90" s="1"/>
      <c r="F90" s="10"/>
    </row>
    <row r="91" spans="1:6" x14ac:dyDescent="0.2">
      <c r="A91" s="1"/>
      <c r="B91" s="1"/>
      <c r="C91" s="1" t="s">
        <v>103</v>
      </c>
      <c r="F91" s="10"/>
    </row>
    <row r="92" spans="1:6" x14ac:dyDescent="0.2">
      <c r="A92" s="1"/>
      <c r="B92" s="1"/>
      <c r="C92" t="s">
        <v>104</v>
      </c>
      <c r="D92" s="3"/>
      <c r="E92" t="s">
        <v>12</v>
      </c>
      <c r="F92" s="10" t="s">
        <v>182</v>
      </c>
    </row>
    <row r="93" spans="1:6" x14ac:dyDescent="0.2">
      <c r="A93" s="1"/>
      <c r="B93" s="1"/>
      <c r="C93" t="s">
        <v>105</v>
      </c>
      <c r="D93" s="3"/>
      <c r="E93" t="s">
        <v>12</v>
      </c>
      <c r="F93" s="10" t="s">
        <v>182</v>
      </c>
    </row>
    <row r="94" spans="1:6" x14ac:dyDescent="0.2">
      <c r="A94" s="1"/>
      <c r="B94" s="1"/>
      <c r="C94" t="s">
        <v>106</v>
      </c>
      <c r="D94" s="3"/>
      <c r="E94" t="s">
        <v>12</v>
      </c>
      <c r="F94" s="10"/>
    </row>
    <row r="95" spans="1:6" x14ac:dyDescent="0.2">
      <c r="A95" s="1"/>
      <c r="B95" s="1"/>
      <c r="F95" s="10"/>
    </row>
    <row r="96" spans="1:6" x14ac:dyDescent="0.2">
      <c r="A96" s="1"/>
      <c r="B96" s="1"/>
      <c r="C96" s="1" t="s">
        <v>107</v>
      </c>
      <c r="F96" s="10"/>
    </row>
    <row r="97" spans="1:6" x14ac:dyDescent="0.2">
      <c r="A97" s="1"/>
      <c r="B97" s="1"/>
      <c r="C97" t="s">
        <v>108</v>
      </c>
      <c r="D97" s="3"/>
      <c r="E97" t="s">
        <v>12</v>
      </c>
      <c r="F97" s="10" t="s">
        <v>182</v>
      </c>
    </row>
    <row r="98" spans="1:6" x14ac:dyDescent="0.2">
      <c r="A98" s="1"/>
      <c r="B98" s="1"/>
      <c r="C98" t="s">
        <v>109</v>
      </c>
      <c r="D98" s="3"/>
      <c r="E98" t="s">
        <v>12</v>
      </c>
      <c r="F98" s="10" t="s">
        <v>182</v>
      </c>
    </row>
    <row r="99" spans="1:6" x14ac:dyDescent="0.2">
      <c r="A99" s="1"/>
      <c r="B99" s="1"/>
      <c r="C99" t="s">
        <v>110</v>
      </c>
      <c r="D99" s="3"/>
      <c r="E99" t="s">
        <v>12</v>
      </c>
      <c r="F99" s="10" t="s">
        <v>182</v>
      </c>
    </row>
    <row r="100" spans="1:6" x14ac:dyDescent="0.2">
      <c r="A100" s="1"/>
      <c r="B100" s="1"/>
      <c r="C100" t="s">
        <v>111</v>
      </c>
      <c r="D100" s="3"/>
      <c r="E100" t="s">
        <v>12</v>
      </c>
      <c r="F100" s="10" t="s">
        <v>182</v>
      </c>
    </row>
    <row r="101" spans="1:6" x14ac:dyDescent="0.2">
      <c r="A101" s="1"/>
      <c r="B101" s="1"/>
      <c r="C101" t="s">
        <v>112</v>
      </c>
      <c r="D101" s="3"/>
      <c r="E101" t="s">
        <v>12</v>
      </c>
      <c r="F101" s="10" t="s">
        <v>182</v>
      </c>
    </row>
    <row r="102" spans="1:6" x14ac:dyDescent="0.2">
      <c r="A102" s="1"/>
      <c r="B102" s="1"/>
      <c r="C102" t="s">
        <v>113</v>
      </c>
      <c r="D102" s="3"/>
      <c r="E102" t="s">
        <v>12</v>
      </c>
      <c r="F102" s="10" t="s">
        <v>182</v>
      </c>
    </row>
    <row r="103" spans="1:6" x14ac:dyDescent="0.2">
      <c r="A103" s="1"/>
      <c r="B103" s="1"/>
      <c r="C103" t="s">
        <v>114</v>
      </c>
      <c r="D103" s="3"/>
      <c r="E103" t="s">
        <v>12</v>
      </c>
      <c r="F103" s="10" t="s">
        <v>182</v>
      </c>
    </row>
    <row r="104" spans="1:6" x14ac:dyDescent="0.2">
      <c r="A104" s="1"/>
      <c r="B104" s="1"/>
      <c r="C104" t="s">
        <v>115</v>
      </c>
      <c r="D104" s="3"/>
      <c r="E104" t="s">
        <v>12</v>
      </c>
      <c r="F104" s="10" t="s">
        <v>182</v>
      </c>
    </row>
    <row r="105" spans="1:6" x14ac:dyDescent="0.2">
      <c r="A105" s="1"/>
      <c r="B105" s="1"/>
      <c r="F105" s="10"/>
    </row>
    <row r="106" spans="1:6" x14ac:dyDescent="0.2">
      <c r="A106" s="1"/>
      <c r="B106" s="1"/>
      <c r="C106" s="1" t="s">
        <v>116</v>
      </c>
      <c r="F106" s="10"/>
    </row>
    <row r="107" spans="1:6" x14ac:dyDescent="0.2">
      <c r="A107" s="1"/>
      <c r="B107" s="1"/>
      <c r="C107" t="s">
        <v>6</v>
      </c>
      <c r="D107" s="3"/>
      <c r="E107" t="s">
        <v>12</v>
      </c>
      <c r="F107" s="10" t="s">
        <v>182</v>
      </c>
    </row>
    <row r="108" spans="1:6" x14ac:dyDescent="0.2">
      <c r="A108" s="1"/>
      <c r="B108" s="1"/>
      <c r="C108" t="s">
        <v>95</v>
      </c>
      <c r="D108" s="3"/>
      <c r="E108" t="s">
        <v>12</v>
      </c>
      <c r="F108" s="10" t="s">
        <v>182</v>
      </c>
    </row>
    <row r="109" spans="1:6" x14ac:dyDescent="0.2">
      <c r="A109" s="1"/>
      <c r="B109" s="1"/>
      <c r="C109" t="s">
        <v>94</v>
      </c>
      <c r="D109" s="3"/>
      <c r="E109" t="s">
        <v>12</v>
      </c>
      <c r="F109" s="10"/>
    </row>
    <row r="110" spans="1:6" x14ac:dyDescent="0.2">
      <c r="A110" s="1"/>
      <c r="B110" s="1"/>
      <c r="F110" s="10"/>
    </row>
    <row r="111" spans="1:6" x14ac:dyDescent="0.2">
      <c r="A111" s="1"/>
      <c r="B111" s="1"/>
      <c r="C111" s="1" t="s">
        <v>117</v>
      </c>
      <c r="F111" s="10"/>
    </row>
    <row r="112" spans="1:6" x14ac:dyDescent="0.2">
      <c r="A112" s="1"/>
      <c r="B112" s="1"/>
      <c r="C112" t="s">
        <v>81</v>
      </c>
      <c r="D112" s="3"/>
      <c r="E112" t="s">
        <v>12</v>
      </c>
      <c r="F112" s="10" t="s">
        <v>182</v>
      </c>
    </row>
    <row r="113" spans="1:6" x14ac:dyDescent="0.2">
      <c r="A113" s="1"/>
      <c r="B113" s="1"/>
      <c r="C113" t="s">
        <v>79</v>
      </c>
      <c r="D113" s="3"/>
      <c r="E113" t="s">
        <v>12</v>
      </c>
      <c r="F113" s="10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8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4.5" customWidth="1"/>
    <col min="2" max="2" width="14.5" bestFit="1" customWidth="1"/>
    <col min="3" max="3" width="32.83203125" bestFit="1" customWidth="1"/>
    <col min="6" max="6" width="148.6640625" customWidth="1"/>
  </cols>
  <sheetData>
    <row r="2" spans="1:6" ht="21" x14ac:dyDescent="0.25">
      <c r="A2" s="9" t="s">
        <v>184</v>
      </c>
    </row>
    <row r="3" spans="1:6" ht="16" thickBot="1" x14ac:dyDescent="0.25">
      <c r="A3" s="15"/>
      <c r="B3" s="15"/>
      <c r="C3" s="15"/>
      <c r="D3" s="16" t="s">
        <v>10</v>
      </c>
      <c r="E3" s="16" t="s">
        <v>11</v>
      </c>
      <c r="F3" s="16" t="s">
        <v>13</v>
      </c>
    </row>
    <row r="4" spans="1:6" x14ac:dyDescent="0.2">
      <c r="A4" s="5" t="s">
        <v>118</v>
      </c>
      <c r="B4" s="5"/>
      <c r="C4" s="6" t="s">
        <v>119</v>
      </c>
      <c r="D4" s="7">
        <v>190</v>
      </c>
      <c r="E4" s="6" t="s">
        <v>5</v>
      </c>
      <c r="F4" s="17" t="s">
        <v>192</v>
      </c>
    </row>
    <row r="5" spans="1:6" x14ac:dyDescent="0.2">
      <c r="A5" s="1"/>
      <c r="B5" s="1"/>
      <c r="C5" t="s">
        <v>54</v>
      </c>
      <c r="D5" s="27">
        <f>0.38*(34778*1.65)*10^-6</f>
        <v>2.1805806E-2</v>
      </c>
      <c r="E5" t="s">
        <v>4</v>
      </c>
      <c r="F5" s="10" t="s">
        <v>186</v>
      </c>
    </row>
    <row r="6" spans="1:6" x14ac:dyDescent="0.2">
      <c r="A6" s="1"/>
      <c r="B6" s="1"/>
    </row>
    <row r="7" spans="1:6" x14ac:dyDescent="0.2">
      <c r="A7" s="1"/>
      <c r="B7" s="1" t="s">
        <v>55</v>
      </c>
      <c r="C7" t="s">
        <v>56</v>
      </c>
      <c r="D7" s="28">
        <f>((D4/14720)*618925376*3.6*10^-6)+D15</f>
        <v>28.852016634782604</v>
      </c>
      <c r="E7" t="s">
        <v>3</v>
      </c>
      <c r="F7" s="10" t="s">
        <v>191</v>
      </c>
    </row>
    <row r="8" spans="1:6" x14ac:dyDescent="0.2">
      <c r="A8" s="1"/>
      <c r="B8" s="1"/>
      <c r="C8" t="s">
        <v>57</v>
      </c>
      <c r="D8" s="28">
        <f>(D4/14720)*156100000*35.17*10^-6</f>
        <v>70.863249320652187</v>
      </c>
      <c r="E8" t="s">
        <v>3</v>
      </c>
      <c r="F8" s="25" t="s">
        <v>190</v>
      </c>
    </row>
    <row r="9" spans="1:6" x14ac:dyDescent="0.2">
      <c r="A9" s="1"/>
      <c r="B9" s="1"/>
      <c r="C9" t="s">
        <v>58</v>
      </c>
      <c r="D9" s="3">
        <v>0</v>
      </c>
      <c r="E9" t="s">
        <v>3</v>
      </c>
      <c r="F9" s="10"/>
    </row>
    <row r="10" spans="1:6" x14ac:dyDescent="0.2">
      <c r="A10" s="1"/>
      <c r="B10" s="1"/>
      <c r="C10" t="s">
        <v>59</v>
      </c>
      <c r="D10" s="3">
        <v>0</v>
      </c>
      <c r="E10" t="s">
        <v>3</v>
      </c>
      <c r="F10" s="10"/>
    </row>
    <row r="11" spans="1:6" x14ac:dyDescent="0.2">
      <c r="A11" s="1"/>
      <c r="B11" s="1"/>
      <c r="C11" t="s">
        <v>60</v>
      </c>
      <c r="D11" s="3">
        <v>0</v>
      </c>
      <c r="E11" t="s">
        <v>3</v>
      </c>
      <c r="F11" s="10"/>
    </row>
    <row r="12" spans="1:6" x14ac:dyDescent="0.2">
      <c r="A12" s="1"/>
      <c r="B12" s="1"/>
      <c r="C12" t="s">
        <v>61</v>
      </c>
      <c r="D12" s="3">
        <v>0</v>
      </c>
      <c r="E12" t="s">
        <v>3</v>
      </c>
      <c r="F12" s="10"/>
    </row>
    <row r="13" spans="1:6" x14ac:dyDescent="0.2">
      <c r="A13" s="1"/>
      <c r="B13" s="1"/>
    </row>
    <row r="14" spans="1:6" x14ac:dyDescent="0.2">
      <c r="A14" s="1"/>
      <c r="B14" s="1" t="s">
        <v>62</v>
      </c>
      <c r="C14" s="1" t="s">
        <v>63</v>
      </c>
    </row>
    <row r="15" spans="1:6" x14ac:dyDescent="0.2">
      <c r="A15" s="1"/>
      <c r="B15" s="1"/>
      <c r="C15" s="2" t="s">
        <v>64</v>
      </c>
      <c r="D15" s="38">
        <f>308*0.38*250*0.875*(3.6*10^-6)</f>
        <v>9.2169000000000001E-2</v>
      </c>
      <c r="E15" t="s">
        <v>3</v>
      </c>
      <c r="F15" s="10" t="s">
        <v>181</v>
      </c>
    </row>
    <row r="16" spans="1:6" x14ac:dyDescent="0.2">
      <c r="A16" s="1"/>
      <c r="B16" s="1"/>
      <c r="C16" s="2" t="s">
        <v>65</v>
      </c>
      <c r="D16" s="41">
        <f>D15/D7*100</f>
        <v>0.31945427304684648</v>
      </c>
      <c r="E16" t="s">
        <v>12</v>
      </c>
      <c r="F16" s="10" t="s">
        <v>187</v>
      </c>
    </row>
    <row r="17" spans="1:6" x14ac:dyDescent="0.2">
      <c r="A17" s="1"/>
      <c r="B17" s="1"/>
      <c r="C17" s="2" t="s">
        <v>66</v>
      </c>
      <c r="D17" s="3">
        <v>0</v>
      </c>
      <c r="E17" t="s">
        <v>3</v>
      </c>
      <c r="F17" s="10"/>
    </row>
    <row r="18" spans="1:6" x14ac:dyDescent="0.2">
      <c r="A18" s="1"/>
      <c r="B18" s="1"/>
      <c r="C18" s="2"/>
    </row>
    <row r="19" spans="1:6" x14ac:dyDescent="0.2">
      <c r="A19" s="1"/>
      <c r="B19" s="1"/>
      <c r="C19" s="1" t="s">
        <v>67</v>
      </c>
    </row>
    <row r="20" spans="1:6" x14ac:dyDescent="0.2">
      <c r="A20" s="1"/>
      <c r="B20" s="1"/>
      <c r="C20" s="4" t="s">
        <v>68</v>
      </c>
      <c r="D20" s="3"/>
      <c r="E20" t="s">
        <v>12</v>
      </c>
      <c r="F20" s="10"/>
    </row>
    <row r="21" spans="1:6" x14ac:dyDescent="0.2">
      <c r="A21" s="1"/>
      <c r="B21" s="1"/>
      <c r="C21" s="4" t="s">
        <v>69</v>
      </c>
      <c r="D21" s="3"/>
      <c r="E21" t="s">
        <v>12</v>
      </c>
      <c r="F21" s="10"/>
    </row>
    <row r="22" spans="1:6" x14ac:dyDescent="0.2">
      <c r="A22" s="1"/>
      <c r="B22" s="1"/>
      <c r="C22" s="4" t="s">
        <v>70</v>
      </c>
      <c r="D22" s="3"/>
      <c r="E22" t="s">
        <v>12</v>
      </c>
      <c r="F22" s="10"/>
    </row>
    <row r="23" spans="1:6" x14ac:dyDescent="0.2">
      <c r="A23" s="1"/>
      <c r="B23" s="1"/>
      <c r="C23" s="4" t="s">
        <v>71</v>
      </c>
      <c r="D23" s="3"/>
      <c r="E23" t="s">
        <v>12</v>
      </c>
      <c r="F23" s="10"/>
    </row>
    <row r="24" spans="1:6" x14ac:dyDescent="0.2">
      <c r="A24" s="1"/>
      <c r="B24" s="1"/>
      <c r="C24" s="4" t="s">
        <v>72</v>
      </c>
      <c r="D24" s="3"/>
      <c r="E24" t="s">
        <v>12</v>
      </c>
      <c r="F24" s="10"/>
    </row>
    <row r="25" spans="1:6" x14ac:dyDescent="0.2">
      <c r="A25" s="1"/>
      <c r="B25" s="1"/>
      <c r="C25" s="4" t="s">
        <v>73</v>
      </c>
      <c r="D25" s="3"/>
      <c r="E25" t="s">
        <v>12</v>
      </c>
      <c r="F25" s="10"/>
    </row>
    <row r="26" spans="1:6" x14ac:dyDescent="0.2">
      <c r="A26" s="1"/>
      <c r="B26" s="1"/>
      <c r="C26" s="4" t="s">
        <v>74</v>
      </c>
      <c r="D26" s="3"/>
      <c r="E26" t="s">
        <v>12</v>
      </c>
      <c r="F26" s="10"/>
    </row>
    <row r="27" spans="1:6" x14ac:dyDescent="0.2">
      <c r="A27" s="1"/>
      <c r="B27" s="1"/>
      <c r="C27" s="4" t="s">
        <v>75</v>
      </c>
      <c r="D27" s="3"/>
      <c r="E27" t="s">
        <v>12</v>
      </c>
      <c r="F27" s="10"/>
    </row>
    <row r="28" spans="1:6" x14ac:dyDescent="0.2">
      <c r="A28" s="1"/>
      <c r="B28" s="1"/>
      <c r="C28" s="2"/>
    </row>
    <row r="29" spans="1:6" x14ac:dyDescent="0.2">
      <c r="A29" s="1"/>
      <c r="B29" s="1" t="s">
        <v>22</v>
      </c>
      <c r="C29" s="1" t="s">
        <v>76</v>
      </c>
    </row>
    <row r="30" spans="1:6" x14ac:dyDescent="0.2">
      <c r="A30" s="1"/>
      <c r="B30" s="1"/>
      <c r="C30" s="2" t="s">
        <v>80</v>
      </c>
      <c r="D30" s="3"/>
      <c r="E30" t="s">
        <v>12</v>
      </c>
      <c r="F30" s="10"/>
    </row>
    <row r="31" spans="1:6" x14ac:dyDescent="0.2">
      <c r="A31" s="1"/>
      <c r="B31" s="1"/>
      <c r="C31" s="2" t="s">
        <v>81</v>
      </c>
      <c r="D31" s="3"/>
      <c r="E31" t="s">
        <v>12</v>
      </c>
      <c r="F31" s="10"/>
    </row>
    <row r="32" spans="1:6" x14ac:dyDescent="0.2">
      <c r="A32" s="1"/>
      <c r="B32" s="1"/>
      <c r="C32" s="2" t="s">
        <v>82</v>
      </c>
      <c r="D32" s="3"/>
      <c r="E32" t="s">
        <v>12</v>
      </c>
      <c r="F32" s="10"/>
    </row>
    <row r="33" spans="1:6" x14ac:dyDescent="0.2">
      <c r="A33" s="1"/>
      <c r="B33" s="1"/>
      <c r="C33" s="2" t="s">
        <v>78</v>
      </c>
      <c r="D33" s="3"/>
      <c r="E33" t="s">
        <v>12</v>
      </c>
      <c r="F33" s="10"/>
    </row>
    <row r="34" spans="1:6" x14ac:dyDescent="0.2">
      <c r="A34" s="1"/>
      <c r="B34" s="1"/>
      <c r="C34" s="2"/>
    </row>
    <row r="35" spans="1:6" x14ac:dyDescent="0.2">
      <c r="A35" s="1"/>
      <c r="B35" s="1"/>
      <c r="C35" s="1" t="s">
        <v>83</v>
      </c>
    </row>
    <row r="36" spans="1:6" x14ac:dyDescent="0.2">
      <c r="A36" s="1"/>
      <c r="B36" s="1"/>
      <c r="C36" s="2" t="s">
        <v>82</v>
      </c>
      <c r="D36" s="3"/>
      <c r="E36" t="s">
        <v>12</v>
      </c>
      <c r="F36" s="10"/>
    </row>
    <row r="37" spans="1:6" x14ac:dyDescent="0.2">
      <c r="A37" s="1"/>
      <c r="B37" s="1"/>
      <c r="C37" s="2" t="s">
        <v>81</v>
      </c>
      <c r="D37" s="3"/>
      <c r="E37" t="s">
        <v>12</v>
      </c>
      <c r="F37" s="10"/>
    </row>
    <row r="38" spans="1:6" x14ac:dyDescent="0.2">
      <c r="A38" s="1"/>
      <c r="B38" s="1"/>
      <c r="C38" s="2" t="s">
        <v>78</v>
      </c>
      <c r="D38" s="3"/>
      <c r="E38" t="s">
        <v>12</v>
      </c>
      <c r="F38" s="10"/>
    </row>
    <row r="39" spans="1:6" x14ac:dyDescent="0.2">
      <c r="A39" s="1"/>
      <c r="B39" s="1"/>
      <c r="C39" s="2"/>
    </row>
    <row r="40" spans="1:6" x14ac:dyDescent="0.2">
      <c r="A40" s="1"/>
      <c r="B40" s="1"/>
      <c r="C40" s="1" t="s">
        <v>85</v>
      </c>
    </row>
    <row r="41" spans="1:6" x14ac:dyDescent="0.2">
      <c r="A41" s="1"/>
      <c r="B41" s="1"/>
      <c r="C41" s="2" t="s">
        <v>81</v>
      </c>
      <c r="D41" s="3"/>
      <c r="E41" t="s">
        <v>12</v>
      </c>
      <c r="F41" s="10"/>
    </row>
    <row r="42" spans="1:6" x14ac:dyDescent="0.2">
      <c r="A42" s="1"/>
      <c r="B42" s="1"/>
      <c r="C42" s="2" t="s">
        <v>82</v>
      </c>
      <c r="D42" s="3"/>
      <c r="E42" t="s">
        <v>12</v>
      </c>
      <c r="F42" s="10"/>
    </row>
    <row r="43" spans="1:6" x14ac:dyDescent="0.2">
      <c r="A43" s="1"/>
      <c r="B43" s="1"/>
      <c r="C43" s="2"/>
    </row>
    <row r="44" spans="1:6" x14ac:dyDescent="0.2">
      <c r="A44" s="1"/>
      <c r="B44" s="1"/>
      <c r="C44" s="1" t="s">
        <v>87</v>
      </c>
    </row>
    <row r="45" spans="1:6" x14ac:dyDescent="0.2">
      <c r="A45" s="1"/>
      <c r="B45" s="1"/>
      <c r="C45" s="2" t="s">
        <v>81</v>
      </c>
      <c r="D45" s="3"/>
      <c r="E45" t="s">
        <v>12</v>
      </c>
      <c r="F45" s="10"/>
    </row>
    <row r="46" spans="1:6" x14ac:dyDescent="0.2">
      <c r="A46" s="1"/>
      <c r="B46" s="1"/>
      <c r="C46" s="2" t="s">
        <v>82</v>
      </c>
      <c r="D46" s="3"/>
      <c r="E46" t="s">
        <v>12</v>
      </c>
      <c r="F46" s="10"/>
    </row>
    <row r="47" spans="1:6" x14ac:dyDescent="0.2">
      <c r="A47" s="1"/>
      <c r="B47" s="1"/>
      <c r="C47" s="2"/>
    </row>
    <row r="48" spans="1:6" x14ac:dyDescent="0.2">
      <c r="A48" s="1"/>
      <c r="B48" s="1"/>
      <c r="C48" s="1" t="s">
        <v>86</v>
      </c>
    </row>
    <row r="49" spans="1:6" x14ac:dyDescent="0.2">
      <c r="A49" s="1"/>
      <c r="B49" s="1"/>
      <c r="C49" s="2" t="s">
        <v>81</v>
      </c>
      <c r="D49" s="3"/>
      <c r="E49" t="s">
        <v>12</v>
      </c>
      <c r="F49" s="10"/>
    </row>
    <row r="50" spans="1:6" x14ac:dyDescent="0.2">
      <c r="A50" s="1"/>
      <c r="B50" s="1"/>
      <c r="C50" s="2" t="s">
        <v>82</v>
      </c>
      <c r="D50" s="3"/>
      <c r="E50" t="s">
        <v>12</v>
      </c>
      <c r="F50" s="10"/>
    </row>
    <row r="51" spans="1:6" x14ac:dyDescent="0.2">
      <c r="A51" s="1"/>
      <c r="B51" s="1"/>
      <c r="C51" s="2"/>
    </row>
    <row r="52" spans="1:6" x14ac:dyDescent="0.2">
      <c r="A52" s="1"/>
      <c r="B52" s="1"/>
      <c r="C52" s="1" t="s">
        <v>88</v>
      </c>
    </row>
    <row r="53" spans="1:6" x14ac:dyDescent="0.2">
      <c r="A53" s="1"/>
      <c r="B53" s="1"/>
      <c r="C53" s="2" t="s">
        <v>120</v>
      </c>
      <c r="D53" s="3"/>
      <c r="E53" t="s">
        <v>12</v>
      </c>
      <c r="F53" s="10"/>
    </row>
    <row r="54" spans="1:6" x14ac:dyDescent="0.2">
      <c r="A54" s="1"/>
      <c r="B54" s="1"/>
      <c r="C54" s="2" t="s">
        <v>68</v>
      </c>
      <c r="D54" s="3"/>
      <c r="E54" t="s">
        <v>12</v>
      </c>
      <c r="F54" s="10"/>
    </row>
    <row r="55" spans="1:6" x14ac:dyDescent="0.2">
      <c r="A55" s="1"/>
      <c r="B55" s="1"/>
      <c r="C55" s="2"/>
    </row>
    <row r="56" spans="1:6" x14ac:dyDescent="0.2">
      <c r="A56" s="1"/>
      <c r="B56" s="1"/>
      <c r="C56" s="1" t="s">
        <v>92</v>
      </c>
    </row>
    <row r="57" spans="1:6" x14ac:dyDescent="0.2">
      <c r="A57" s="1"/>
      <c r="B57" s="1"/>
      <c r="C57" s="2" t="s">
        <v>121</v>
      </c>
      <c r="D57" s="3"/>
      <c r="E57" t="s">
        <v>12</v>
      </c>
      <c r="F57" s="10"/>
    </row>
    <row r="58" spans="1:6" x14ac:dyDescent="0.2">
      <c r="A58" s="1"/>
      <c r="B58" s="1"/>
      <c r="C58" s="2" t="s">
        <v>93</v>
      </c>
      <c r="D58" s="3"/>
      <c r="E58" t="s">
        <v>12</v>
      </c>
      <c r="F58" s="10"/>
    </row>
    <row r="59" spans="1:6" x14ac:dyDescent="0.2">
      <c r="A59" s="1"/>
      <c r="B59" s="1"/>
      <c r="C59" s="2"/>
    </row>
    <row r="60" spans="1:6" x14ac:dyDescent="0.2">
      <c r="A60" s="1"/>
      <c r="B60" s="1"/>
      <c r="C60" s="1" t="s">
        <v>103</v>
      </c>
    </row>
    <row r="61" spans="1:6" x14ac:dyDescent="0.2">
      <c r="A61" s="1"/>
      <c r="B61" s="1"/>
      <c r="C61" s="2" t="s">
        <v>104</v>
      </c>
      <c r="D61" s="3"/>
      <c r="E61" t="s">
        <v>12</v>
      </c>
      <c r="F61" s="10"/>
    </row>
    <row r="62" spans="1:6" x14ac:dyDescent="0.2">
      <c r="A62" s="1"/>
      <c r="B62" s="1"/>
      <c r="C62" t="s">
        <v>105</v>
      </c>
      <c r="D62" s="3"/>
      <c r="E62" t="s">
        <v>12</v>
      </c>
      <c r="F62" s="10"/>
    </row>
    <row r="63" spans="1:6" x14ac:dyDescent="0.2">
      <c r="A63" s="1"/>
      <c r="B63" s="1"/>
      <c r="C63" s="2" t="s">
        <v>106</v>
      </c>
      <c r="D63" s="3"/>
      <c r="E63" t="s">
        <v>12</v>
      </c>
      <c r="F63" s="10"/>
    </row>
    <row r="64" spans="1:6" x14ac:dyDescent="0.2">
      <c r="A64" s="1"/>
      <c r="B64" s="1"/>
      <c r="C64" s="2"/>
    </row>
    <row r="65" spans="1:6" x14ac:dyDescent="0.2">
      <c r="A65" s="1"/>
      <c r="B65" s="1"/>
      <c r="C65" s="1" t="s">
        <v>122</v>
      </c>
    </row>
    <row r="66" spans="1:6" x14ac:dyDescent="0.2">
      <c r="A66" s="1"/>
      <c r="B66" s="1"/>
      <c r="C66" s="2" t="s">
        <v>6</v>
      </c>
      <c r="D66" s="3"/>
      <c r="E66" t="s">
        <v>12</v>
      </c>
      <c r="F66" s="10"/>
    </row>
    <row r="67" spans="1:6" x14ac:dyDescent="0.2">
      <c r="A67" s="1"/>
      <c r="B67" s="1"/>
      <c r="C67" s="2" t="s">
        <v>121</v>
      </c>
      <c r="D67" s="3"/>
      <c r="E67" t="s">
        <v>12</v>
      </c>
      <c r="F67" s="10"/>
    </row>
    <row r="68" spans="1:6" x14ac:dyDescent="0.2">
      <c r="A68" s="1"/>
      <c r="B68" s="1"/>
      <c r="C6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workbookViewId="0">
      <selection activeCell="D6" sqref="D6"/>
    </sheetView>
  </sheetViews>
  <sheetFormatPr baseColWidth="10" defaultColWidth="8.83203125" defaultRowHeight="15" x14ac:dyDescent="0.2"/>
  <cols>
    <col min="2" max="2" width="12.6640625" bestFit="1" customWidth="1"/>
    <col min="3" max="3" width="32.33203125" bestFit="1" customWidth="1"/>
    <col min="4" max="4" width="12" bestFit="1" customWidth="1"/>
    <col min="6" max="6" width="7" bestFit="1" customWidth="1"/>
    <col min="7" max="7" width="13.5" customWidth="1"/>
    <col min="8" max="8" width="130.6640625" customWidth="1"/>
  </cols>
  <sheetData>
    <row r="2" spans="1:14" ht="21" x14ac:dyDescent="0.25">
      <c r="A2" s="9" t="s">
        <v>184</v>
      </c>
    </row>
    <row r="3" spans="1:14" ht="31" thickBot="1" x14ac:dyDescent="0.25">
      <c r="A3" s="15"/>
      <c r="B3" s="15"/>
      <c r="C3" s="15"/>
      <c r="D3" s="16" t="s">
        <v>10</v>
      </c>
      <c r="E3" s="16" t="s">
        <v>11</v>
      </c>
      <c r="F3" s="16"/>
      <c r="G3" s="26" t="s">
        <v>169</v>
      </c>
      <c r="H3" s="16" t="s">
        <v>13</v>
      </c>
    </row>
    <row r="4" spans="1:14" x14ac:dyDescent="0.2">
      <c r="A4" s="5" t="s">
        <v>0</v>
      </c>
      <c r="B4" s="5"/>
      <c r="C4" s="8" t="s">
        <v>7</v>
      </c>
      <c r="D4" s="7">
        <v>1440</v>
      </c>
      <c r="E4" s="6" t="s">
        <v>5</v>
      </c>
      <c r="F4" s="6"/>
      <c r="G4" s="6"/>
      <c r="H4" s="17" t="s">
        <v>189</v>
      </c>
    </row>
    <row r="5" spans="1:14" x14ac:dyDescent="0.2">
      <c r="A5" s="11"/>
      <c r="B5" s="11"/>
      <c r="C5" s="18" t="s">
        <v>176</v>
      </c>
      <c r="D5" s="13">
        <v>69870</v>
      </c>
      <c r="E5" s="12" t="s">
        <v>5</v>
      </c>
      <c r="F5" s="12"/>
      <c r="G5" s="12"/>
      <c r="H5" s="14" t="s">
        <v>188</v>
      </c>
    </row>
    <row r="6" spans="1:14" x14ac:dyDescent="0.2">
      <c r="A6" s="11"/>
      <c r="B6" s="11"/>
      <c r="C6" s="4" t="s">
        <v>123</v>
      </c>
      <c r="D6" s="42">
        <f>15000000000*(Algemeen!D5/16900726)</f>
        <v>5729043.8292414183</v>
      </c>
      <c r="E6" s="19" t="s">
        <v>1</v>
      </c>
      <c r="F6" s="19"/>
      <c r="G6" s="19"/>
      <c r="H6" s="10" t="s">
        <v>165</v>
      </c>
    </row>
    <row r="7" spans="1:14" x14ac:dyDescent="0.2">
      <c r="A7" s="1"/>
      <c r="B7" s="1"/>
      <c r="C7" s="2"/>
    </row>
    <row r="8" spans="1:14" x14ac:dyDescent="0.2">
      <c r="A8" s="1"/>
      <c r="B8" s="1" t="s">
        <v>124</v>
      </c>
      <c r="C8" s="1" t="s">
        <v>125</v>
      </c>
    </row>
    <row r="9" spans="1:14" x14ac:dyDescent="0.2">
      <c r="A9" s="1"/>
      <c r="B9" s="1"/>
      <c r="C9" s="2" t="s">
        <v>126</v>
      </c>
      <c r="D9" s="28">
        <f>((D4/D5)*46676676)*G9</f>
        <v>30.783758838986689</v>
      </c>
      <c r="E9" s="12" t="s">
        <v>3</v>
      </c>
      <c r="F9" s="12"/>
      <c r="G9" s="19">
        <f>32*10^-6</f>
        <v>3.1999999999999999E-5</v>
      </c>
      <c r="H9" s="25" t="s">
        <v>196</v>
      </c>
    </row>
    <row r="10" spans="1:14" x14ac:dyDescent="0.2">
      <c r="A10" s="1"/>
      <c r="B10" s="1"/>
      <c r="C10" s="2" t="s">
        <v>127</v>
      </c>
      <c r="D10" s="28">
        <f>((D4/D5)*36959014)*G10</f>
        <v>27.4217158402748</v>
      </c>
      <c r="E10" s="12" t="s">
        <v>3</v>
      </c>
      <c r="F10" s="12"/>
      <c r="G10" s="19">
        <f>36*10^-6</f>
        <v>3.6000000000000001E-5</v>
      </c>
      <c r="H10" s="10" t="s">
        <v>195</v>
      </c>
    </row>
    <row r="11" spans="1:14" x14ac:dyDescent="0.2">
      <c r="A11" s="1"/>
      <c r="B11" s="1"/>
      <c r="C11" s="2" t="s">
        <v>128</v>
      </c>
      <c r="D11" s="28">
        <f>((D4/D5)*2495268)*G11</f>
        <v>1.3113817226277373</v>
      </c>
      <c r="E11" s="12" t="s">
        <v>3</v>
      </c>
      <c r="F11" s="12"/>
      <c r="G11" s="12">
        <f>25.5*10^-6</f>
        <v>2.55E-5</v>
      </c>
      <c r="H11" s="25" t="s">
        <v>194</v>
      </c>
      <c r="K11" t="s">
        <v>170</v>
      </c>
      <c r="L11" t="s">
        <v>171</v>
      </c>
      <c r="M11" t="s">
        <v>174</v>
      </c>
      <c r="N11" t="s">
        <v>175</v>
      </c>
    </row>
    <row r="12" spans="1:14" x14ac:dyDescent="0.2">
      <c r="A12" s="1"/>
      <c r="B12" s="1"/>
      <c r="C12" s="2" t="s">
        <v>129</v>
      </c>
      <c r="D12" s="27">
        <f>(118/18445)*F12*(D4/D5)</f>
        <v>1.5191580786111587E-2</v>
      </c>
      <c r="E12" s="12" t="s">
        <v>3</v>
      </c>
      <c r="F12" s="12">
        <v>115.22</v>
      </c>
      <c r="G12" s="12"/>
      <c r="H12" s="10" t="s">
        <v>172</v>
      </c>
      <c r="J12" s="29" t="s">
        <v>173</v>
      </c>
      <c r="K12">
        <v>7420</v>
      </c>
      <c r="L12">
        <v>36750</v>
      </c>
      <c r="M12">
        <f>L12*0.3</f>
        <v>11025</v>
      </c>
      <c r="N12">
        <f>K12+M12</f>
        <v>18445</v>
      </c>
    </row>
    <row r="13" spans="1:14" x14ac:dyDescent="0.2">
      <c r="A13" s="1"/>
      <c r="B13" s="1"/>
      <c r="C13" s="35" t="s">
        <v>9</v>
      </c>
      <c r="D13" s="32">
        <v>0</v>
      </c>
      <c r="E13" s="33" t="s">
        <v>3</v>
      </c>
      <c r="F13" s="33"/>
      <c r="G13" s="33"/>
      <c r="H13" s="34" t="s">
        <v>163</v>
      </c>
    </row>
    <row r="14" spans="1:14" x14ac:dyDescent="0.2">
      <c r="A14" s="1"/>
      <c r="B14" s="1"/>
      <c r="C14" s="35" t="s">
        <v>130</v>
      </c>
      <c r="D14" s="32">
        <v>0</v>
      </c>
      <c r="E14" s="33" t="s">
        <v>3</v>
      </c>
      <c r="F14" s="33"/>
      <c r="G14" s="33"/>
      <c r="H14" s="34" t="s">
        <v>163</v>
      </c>
    </row>
    <row r="15" spans="1:14" x14ac:dyDescent="0.2">
      <c r="A15" s="1"/>
      <c r="B15" s="1"/>
      <c r="C15" s="4" t="s">
        <v>131</v>
      </c>
      <c r="D15" s="3">
        <v>0</v>
      </c>
      <c r="E15" s="12" t="s">
        <v>3</v>
      </c>
      <c r="F15" s="31">
        <v>694.8</v>
      </c>
      <c r="G15" s="12"/>
      <c r="H15" s="10"/>
    </row>
    <row r="16" spans="1:14" x14ac:dyDescent="0.2">
      <c r="A16" s="1"/>
      <c r="B16" s="1"/>
      <c r="C16" s="4" t="s">
        <v>132</v>
      </c>
      <c r="D16" s="3">
        <v>0</v>
      </c>
      <c r="E16" s="12" t="s">
        <v>3</v>
      </c>
      <c r="F16" s="12"/>
      <c r="G16" s="12"/>
      <c r="H16" s="10"/>
    </row>
    <row r="17" spans="1:8" x14ac:dyDescent="0.2">
      <c r="A17" s="1"/>
      <c r="B17" s="1"/>
      <c r="C17" s="4" t="s">
        <v>133</v>
      </c>
      <c r="D17" s="3">
        <v>0</v>
      </c>
      <c r="E17" s="12" t="s">
        <v>3</v>
      </c>
      <c r="F17" s="30">
        <v>160.86000000000001</v>
      </c>
      <c r="G17" s="12"/>
      <c r="H17" s="10"/>
    </row>
    <row r="18" spans="1:8" x14ac:dyDescent="0.2">
      <c r="A18" s="1"/>
      <c r="B18" s="1"/>
      <c r="C18" s="4" t="s">
        <v>134</v>
      </c>
      <c r="D18" s="3">
        <v>0</v>
      </c>
      <c r="E18" s="12" t="s">
        <v>3</v>
      </c>
      <c r="F18" s="12"/>
      <c r="G18" s="12"/>
      <c r="H18" s="10"/>
    </row>
    <row r="19" spans="1:8" x14ac:dyDescent="0.2">
      <c r="A19" s="1"/>
      <c r="B19" s="1"/>
      <c r="C19" s="2"/>
    </row>
    <row r="20" spans="1:8" x14ac:dyDescent="0.2">
      <c r="A20" s="1"/>
      <c r="B20" s="1" t="s">
        <v>135</v>
      </c>
      <c r="C20" s="1" t="s">
        <v>136</v>
      </c>
    </row>
    <row r="21" spans="1:8" x14ac:dyDescent="0.2">
      <c r="A21" s="1"/>
      <c r="B21" s="1"/>
      <c r="C21" s="2" t="s">
        <v>8</v>
      </c>
      <c r="D21" s="3">
        <v>0</v>
      </c>
      <c r="E21" s="12" t="s">
        <v>3</v>
      </c>
      <c r="F21" s="12"/>
      <c r="G21" s="12"/>
      <c r="H21" s="10" t="s">
        <v>168</v>
      </c>
    </row>
    <row r="22" spans="1:8" x14ac:dyDescent="0.2">
      <c r="A22" s="1"/>
      <c r="B22" s="1"/>
      <c r="C22" s="4" t="s">
        <v>129</v>
      </c>
      <c r="D22" s="3">
        <v>0</v>
      </c>
      <c r="E22" s="12" t="s">
        <v>3</v>
      </c>
      <c r="F22" s="12"/>
      <c r="G22" s="12"/>
      <c r="H22" s="10" t="s">
        <v>168</v>
      </c>
    </row>
    <row r="23" spans="1:8" x14ac:dyDescent="0.2">
      <c r="A23" s="1"/>
      <c r="B23" s="1"/>
      <c r="C23" s="4" t="s">
        <v>127</v>
      </c>
      <c r="D23" s="3">
        <v>0</v>
      </c>
      <c r="E23" s="12" t="s">
        <v>3</v>
      </c>
      <c r="F23" s="12"/>
      <c r="G23" s="12"/>
      <c r="H23" s="10" t="s">
        <v>168</v>
      </c>
    </row>
    <row r="24" spans="1:8" x14ac:dyDescent="0.2">
      <c r="A24" s="1"/>
      <c r="B24" s="1"/>
      <c r="C24" s="4" t="s">
        <v>130</v>
      </c>
      <c r="D24" s="3">
        <v>0</v>
      </c>
      <c r="E24" s="12" t="s">
        <v>3</v>
      </c>
      <c r="F24" s="12"/>
      <c r="G24" s="12"/>
      <c r="H24" s="10" t="s">
        <v>168</v>
      </c>
    </row>
    <row r="25" spans="1:8" x14ac:dyDescent="0.2">
      <c r="A25" s="1"/>
      <c r="B25" s="1"/>
      <c r="C25" s="4" t="s">
        <v>137</v>
      </c>
      <c r="D25" s="3">
        <v>0</v>
      </c>
      <c r="E25" s="12" t="s">
        <v>3</v>
      </c>
      <c r="F25" s="12"/>
      <c r="G25" s="12"/>
      <c r="H25" s="10" t="s">
        <v>168</v>
      </c>
    </row>
    <row r="26" spans="1:8" x14ac:dyDescent="0.2">
      <c r="A26" s="1"/>
      <c r="B26" s="1"/>
      <c r="C26" s="2"/>
    </row>
    <row r="27" spans="1:8" x14ac:dyDescent="0.2">
      <c r="A27" s="1"/>
      <c r="B27" s="1" t="s">
        <v>138</v>
      </c>
      <c r="C27" s="1" t="s">
        <v>139</v>
      </c>
    </row>
    <row r="28" spans="1:8" x14ac:dyDescent="0.2">
      <c r="A28" s="1"/>
      <c r="B28" s="1"/>
      <c r="C28" s="4" t="s">
        <v>127</v>
      </c>
      <c r="D28" s="3">
        <v>0</v>
      </c>
      <c r="E28" s="12" t="s">
        <v>3</v>
      </c>
      <c r="F28" s="12"/>
      <c r="G28" s="12"/>
      <c r="H28" s="10" t="s">
        <v>168</v>
      </c>
    </row>
    <row r="29" spans="1:8" x14ac:dyDescent="0.2">
      <c r="A29" s="1"/>
      <c r="B29" s="1"/>
      <c r="C29" s="4" t="s">
        <v>130</v>
      </c>
      <c r="D29" s="3">
        <v>0</v>
      </c>
      <c r="E29" s="12" t="s">
        <v>3</v>
      </c>
      <c r="F29" s="12"/>
      <c r="G29" s="12"/>
      <c r="H29" s="10" t="s">
        <v>168</v>
      </c>
    </row>
    <row r="30" spans="1:8" x14ac:dyDescent="0.2">
      <c r="A30" s="1"/>
      <c r="B30" s="1"/>
      <c r="C30" s="4" t="s">
        <v>140</v>
      </c>
      <c r="D30" s="3">
        <v>0</v>
      </c>
      <c r="E30" s="12" t="s">
        <v>3</v>
      </c>
      <c r="F30" s="12"/>
      <c r="G30" s="12"/>
      <c r="H30" s="10" t="s">
        <v>168</v>
      </c>
    </row>
    <row r="31" spans="1:8" x14ac:dyDescent="0.2">
      <c r="A31" s="1"/>
      <c r="B31" s="1"/>
      <c r="C31" s="4" t="s">
        <v>134</v>
      </c>
      <c r="D31" s="3">
        <v>0</v>
      </c>
      <c r="E31" s="12" t="s">
        <v>3</v>
      </c>
      <c r="F31" s="12"/>
      <c r="G31" s="12"/>
      <c r="H31" s="10" t="s">
        <v>168</v>
      </c>
    </row>
    <row r="32" spans="1:8" x14ac:dyDescent="0.2">
      <c r="A32" s="1"/>
      <c r="B32" s="1"/>
      <c r="C32" s="4" t="s">
        <v>141</v>
      </c>
      <c r="D32" s="3">
        <v>0</v>
      </c>
      <c r="E32" s="12" t="s">
        <v>3</v>
      </c>
      <c r="F32" s="12"/>
      <c r="G32" s="12"/>
      <c r="H32" s="10" t="s">
        <v>168</v>
      </c>
    </row>
    <row r="33" spans="1:8" x14ac:dyDescent="0.2">
      <c r="A33" s="1"/>
      <c r="B33" s="1"/>
      <c r="C33" s="2"/>
    </row>
    <row r="34" spans="1:8" x14ac:dyDescent="0.2">
      <c r="A34" s="1"/>
      <c r="B34" s="1" t="s">
        <v>142</v>
      </c>
      <c r="C34" s="1" t="s">
        <v>143</v>
      </c>
    </row>
    <row r="35" spans="1:8" x14ac:dyDescent="0.2">
      <c r="A35" s="1"/>
      <c r="B35" s="1"/>
      <c r="C35" s="2" t="s">
        <v>144</v>
      </c>
      <c r="D35" s="3">
        <v>0</v>
      </c>
      <c r="E35" s="12" t="s">
        <v>3</v>
      </c>
      <c r="F35" s="12"/>
      <c r="G35" s="12"/>
      <c r="H35" s="10" t="s">
        <v>168</v>
      </c>
    </row>
    <row r="36" spans="1:8" x14ac:dyDescent="0.2">
      <c r="A36" s="1"/>
      <c r="B36" s="1"/>
      <c r="C36" s="2" t="s">
        <v>126</v>
      </c>
      <c r="D36" s="3">
        <v>0</v>
      </c>
      <c r="E36" s="12" t="s">
        <v>3</v>
      </c>
      <c r="F36" s="12"/>
      <c r="G36" s="12"/>
      <c r="H36" s="10" t="s">
        <v>168</v>
      </c>
    </row>
    <row r="37" spans="1:8" x14ac:dyDescent="0.2">
      <c r="A37" s="1"/>
      <c r="B37" s="1"/>
      <c r="C37" s="2" t="s">
        <v>9</v>
      </c>
      <c r="D37" s="3">
        <v>0</v>
      </c>
      <c r="E37" s="12" t="s">
        <v>3</v>
      </c>
      <c r="F37" s="12"/>
      <c r="G37" s="12"/>
      <c r="H37" s="10" t="s">
        <v>168</v>
      </c>
    </row>
    <row r="38" spans="1:8" x14ac:dyDescent="0.2">
      <c r="A38" s="1"/>
      <c r="B38" s="1"/>
      <c r="C38" s="2"/>
    </row>
    <row r="39" spans="1:8" x14ac:dyDescent="0.2">
      <c r="A39" s="1"/>
      <c r="B39" s="1" t="s">
        <v>22</v>
      </c>
      <c r="C39" s="1" t="s">
        <v>145</v>
      </c>
    </row>
    <row r="40" spans="1:8" x14ac:dyDescent="0.2">
      <c r="A40" s="1"/>
      <c r="B40" s="1"/>
      <c r="C40" s="4" t="s">
        <v>146</v>
      </c>
      <c r="D40" s="3"/>
      <c r="E40" s="12" t="s">
        <v>12</v>
      </c>
      <c r="F40" s="12"/>
      <c r="G40" s="12"/>
      <c r="H40" s="10"/>
    </row>
    <row r="41" spans="1:8" x14ac:dyDescent="0.2">
      <c r="A41" s="1"/>
      <c r="B41" s="1"/>
      <c r="C41" s="4" t="s">
        <v>147</v>
      </c>
      <c r="D41" s="3"/>
      <c r="E41" s="12" t="s">
        <v>12</v>
      </c>
      <c r="F41" s="12"/>
      <c r="G41" s="12"/>
      <c r="H41" s="10"/>
    </row>
    <row r="42" spans="1:8" x14ac:dyDescent="0.2">
      <c r="A42" s="1"/>
      <c r="B42" s="1"/>
      <c r="C42" s="4" t="s">
        <v>148</v>
      </c>
      <c r="D42" s="3"/>
      <c r="E42" s="12" t="s">
        <v>12</v>
      </c>
      <c r="F42" s="12"/>
      <c r="G42" s="12"/>
      <c r="H42" s="10"/>
    </row>
    <row r="43" spans="1:8" x14ac:dyDescent="0.2">
      <c r="A43" s="1"/>
      <c r="B43" s="1"/>
      <c r="C43" s="4" t="s">
        <v>149</v>
      </c>
      <c r="D43" s="3"/>
      <c r="E43" s="12" t="s">
        <v>12</v>
      </c>
      <c r="F43" s="12"/>
      <c r="G43" s="12"/>
      <c r="H43" s="10"/>
    </row>
    <row r="44" spans="1:8" x14ac:dyDescent="0.2">
      <c r="A44" s="1"/>
      <c r="B44" s="1"/>
      <c r="C44" s="2"/>
    </row>
    <row r="45" spans="1:8" x14ac:dyDescent="0.2">
      <c r="A45" s="1"/>
      <c r="B45" s="1"/>
      <c r="C45" s="1" t="s">
        <v>150</v>
      </c>
    </row>
    <row r="46" spans="1:8" x14ac:dyDescent="0.2">
      <c r="A46" s="1"/>
      <c r="B46" s="1"/>
      <c r="C46" s="4" t="s">
        <v>146</v>
      </c>
      <c r="D46" s="3"/>
      <c r="E46" s="12" t="s">
        <v>12</v>
      </c>
      <c r="F46" s="12"/>
      <c r="G46" s="12"/>
      <c r="H46" s="10"/>
    </row>
    <row r="47" spans="1:8" x14ac:dyDescent="0.2">
      <c r="A47" s="1"/>
      <c r="B47" s="1"/>
      <c r="C47" s="4" t="s">
        <v>147</v>
      </c>
      <c r="D47" s="3"/>
      <c r="E47" s="12" t="s">
        <v>12</v>
      </c>
      <c r="F47" s="12"/>
      <c r="G47" s="12"/>
      <c r="H47" s="10"/>
    </row>
    <row r="48" spans="1:8" x14ac:dyDescent="0.2">
      <c r="A48" s="1"/>
      <c r="B48" s="1"/>
      <c r="C48" s="4" t="s">
        <v>148</v>
      </c>
      <c r="D48" s="3"/>
      <c r="E48" s="12" t="s">
        <v>12</v>
      </c>
      <c r="F48" s="12"/>
      <c r="G48" s="12"/>
      <c r="H48" s="10"/>
    </row>
    <row r="49" spans="1:8" x14ac:dyDescent="0.2">
      <c r="A49" s="1"/>
      <c r="B49" s="1"/>
      <c r="C49" s="2"/>
    </row>
    <row r="50" spans="1:8" x14ac:dyDescent="0.2">
      <c r="A50" s="1"/>
      <c r="B50" s="1"/>
      <c r="C50" s="20" t="s">
        <v>151</v>
      </c>
    </row>
    <row r="51" spans="1:8" x14ac:dyDescent="0.2">
      <c r="A51" s="1"/>
      <c r="B51" s="1"/>
      <c r="C51" s="4" t="s">
        <v>146</v>
      </c>
      <c r="D51" s="3"/>
      <c r="E51" s="12" t="s">
        <v>12</v>
      </c>
      <c r="F51" s="12"/>
      <c r="G51" s="12"/>
      <c r="H51" s="10"/>
    </row>
    <row r="52" spans="1:8" x14ac:dyDescent="0.2">
      <c r="A52" s="1"/>
      <c r="B52" s="1"/>
      <c r="C52" s="4" t="s">
        <v>147</v>
      </c>
      <c r="D52" s="3"/>
      <c r="E52" s="12" t="s">
        <v>12</v>
      </c>
      <c r="F52" s="12"/>
      <c r="G52" s="12"/>
      <c r="H52" s="10"/>
    </row>
    <row r="53" spans="1:8" x14ac:dyDescent="0.2">
      <c r="A53" s="1"/>
      <c r="B53" s="1"/>
      <c r="C53" s="4" t="s">
        <v>149</v>
      </c>
      <c r="D53" s="3"/>
      <c r="E53" s="12" t="s">
        <v>12</v>
      </c>
      <c r="F53" s="12"/>
      <c r="G53" s="12"/>
      <c r="H53" s="10"/>
    </row>
    <row r="54" spans="1:8" x14ac:dyDescent="0.2">
      <c r="A54" s="1"/>
      <c r="B54" s="1"/>
      <c r="C54" s="4" t="s">
        <v>152</v>
      </c>
      <c r="D54" s="3"/>
      <c r="E54" s="12" t="s">
        <v>12</v>
      </c>
      <c r="F54" s="12"/>
      <c r="G54" s="12"/>
      <c r="H54" s="10"/>
    </row>
    <row r="55" spans="1:8" x14ac:dyDescent="0.2">
      <c r="A55" s="1"/>
      <c r="B55" s="1"/>
      <c r="C55" s="4" t="s">
        <v>148</v>
      </c>
      <c r="D55" s="3"/>
      <c r="E55" s="12" t="s">
        <v>12</v>
      </c>
      <c r="F55" s="12"/>
      <c r="G55" s="12"/>
      <c r="H55" s="10"/>
    </row>
    <row r="56" spans="1:8" x14ac:dyDescent="0.2">
      <c r="A56" s="1"/>
      <c r="B56" s="1"/>
      <c r="C56" s="4"/>
    </row>
    <row r="57" spans="1:8" x14ac:dyDescent="0.2">
      <c r="A57" s="1"/>
      <c r="B57" s="1"/>
      <c r="C57" s="20" t="s">
        <v>153</v>
      </c>
    </row>
    <row r="58" spans="1:8" x14ac:dyDescent="0.2">
      <c r="A58" s="1"/>
      <c r="B58" s="1"/>
      <c r="C58" s="4" t="s">
        <v>147</v>
      </c>
      <c r="D58" s="3"/>
      <c r="E58" s="12" t="s">
        <v>12</v>
      </c>
      <c r="F58" s="12"/>
      <c r="G58" s="12"/>
      <c r="H58" s="10"/>
    </row>
    <row r="59" spans="1:8" x14ac:dyDescent="0.2">
      <c r="A59" s="1"/>
      <c r="B59" s="1"/>
      <c r="C59" s="4" t="s">
        <v>146</v>
      </c>
      <c r="D59" s="3"/>
      <c r="E59" s="12" t="s">
        <v>12</v>
      </c>
      <c r="F59" s="12"/>
      <c r="G59" s="12"/>
      <c r="H59" s="10"/>
    </row>
    <row r="60" spans="1:8" x14ac:dyDescent="0.2">
      <c r="A60" s="1"/>
      <c r="B60" s="1"/>
      <c r="C60" s="4" t="s">
        <v>148</v>
      </c>
      <c r="D60" s="3"/>
      <c r="E60" s="12" t="s">
        <v>12</v>
      </c>
      <c r="F60" s="12"/>
      <c r="G60" s="12"/>
      <c r="H60" s="10"/>
    </row>
    <row r="61" spans="1:8" x14ac:dyDescent="0.2">
      <c r="A61" s="1"/>
      <c r="B61" s="1"/>
      <c r="C61" s="4"/>
    </row>
    <row r="62" spans="1:8" x14ac:dyDescent="0.2">
      <c r="A62" s="1"/>
      <c r="B62" s="1"/>
      <c r="C62" s="20" t="s">
        <v>154</v>
      </c>
    </row>
    <row r="63" spans="1:8" x14ac:dyDescent="0.2">
      <c r="A63" s="1"/>
      <c r="B63" s="1"/>
      <c r="C63" s="4" t="s">
        <v>146</v>
      </c>
      <c r="D63" s="3"/>
      <c r="E63" s="12" t="s">
        <v>12</v>
      </c>
      <c r="F63" s="12"/>
      <c r="G63" s="12"/>
      <c r="H63" s="10"/>
    </row>
    <row r="64" spans="1:8" x14ac:dyDescent="0.2">
      <c r="A64" s="1"/>
      <c r="B64" s="1"/>
      <c r="C64" s="4" t="s">
        <v>147</v>
      </c>
      <c r="D64" s="3"/>
      <c r="E64" s="12" t="s">
        <v>12</v>
      </c>
      <c r="F64" s="12"/>
      <c r="G64" s="12"/>
      <c r="H64" s="10"/>
    </row>
    <row r="65" spans="1:8" x14ac:dyDescent="0.2">
      <c r="A65" s="1"/>
      <c r="B65" s="1"/>
      <c r="C65" s="4" t="s">
        <v>148</v>
      </c>
      <c r="D65" s="3"/>
      <c r="E65" s="12" t="s">
        <v>12</v>
      </c>
      <c r="F65" s="12"/>
      <c r="G65" s="12"/>
      <c r="H65" s="10"/>
    </row>
    <row r="66" spans="1:8" x14ac:dyDescent="0.2">
      <c r="A66" s="1"/>
      <c r="B66" s="1"/>
      <c r="C66" s="4"/>
    </row>
    <row r="67" spans="1:8" x14ac:dyDescent="0.2">
      <c r="A67" s="1"/>
      <c r="B67" s="1"/>
      <c r="C67" s="20" t="s">
        <v>155</v>
      </c>
    </row>
    <row r="68" spans="1:8" x14ac:dyDescent="0.2">
      <c r="A68" s="1"/>
      <c r="B68" s="1"/>
      <c r="C68" s="4" t="s">
        <v>147</v>
      </c>
      <c r="D68" s="3"/>
      <c r="E68" s="12" t="s">
        <v>12</v>
      </c>
      <c r="F68" s="12"/>
      <c r="G68" s="12"/>
      <c r="H68" s="10"/>
    </row>
    <row r="69" spans="1:8" x14ac:dyDescent="0.2">
      <c r="A69" s="1"/>
      <c r="B69" s="1"/>
      <c r="C69" s="4" t="s">
        <v>148</v>
      </c>
      <c r="D69" s="3"/>
      <c r="E69" s="12" t="s">
        <v>12</v>
      </c>
      <c r="F69" s="12"/>
      <c r="G69" s="12"/>
      <c r="H69" s="10"/>
    </row>
    <row r="70" spans="1:8" x14ac:dyDescent="0.2">
      <c r="A70" s="1"/>
      <c r="B70" s="1"/>
      <c r="C70" s="4"/>
    </row>
    <row r="71" spans="1:8" x14ac:dyDescent="0.2">
      <c r="A71" s="1"/>
      <c r="B71" s="1"/>
      <c r="C71" s="20" t="s">
        <v>151</v>
      </c>
      <c r="H71" t="s">
        <v>159</v>
      </c>
    </row>
    <row r="72" spans="1:8" x14ac:dyDescent="0.2">
      <c r="A72" s="1"/>
      <c r="B72" s="1"/>
      <c r="C72" s="4" t="s">
        <v>156</v>
      </c>
      <c r="D72" s="3"/>
      <c r="E72" s="12" t="s">
        <v>12</v>
      </c>
      <c r="F72" s="12"/>
      <c r="G72" s="12"/>
      <c r="H72" s="10"/>
    </row>
    <row r="73" spans="1:8" x14ac:dyDescent="0.2">
      <c r="A73" s="1"/>
      <c r="B73" s="1"/>
      <c r="C73" s="4" t="s">
        <v>157</v>
      </c>
      <c r="D73" s="3"/>
      <c r="E73" s="12" t="s">
        <v>12</v>
      </c>
      <c r="F73" s="12"/>
      <c r="G73" s="12"/>
      <c r="H73" s="10"/>
    </row>
    <row r="74" spans="1:8" x14ac:dyDescent="0.2">
      <c r="A74" s="1"/>
      <c r="B74" s="1"/>
      <c r="C74" s="4" t="s">
        <v>158</v>
      </c>
      <c r="D74" s="3"/>
      <c r="E74" s="12" t="s">
        <v>12</v>
      </c>
      <c r="F74" s="12"/>
      <c r="G74" s="12"/>
      <c r="H74" s="10"/>
    </row>
    <row r="75" spans="1:8" x14ac:dyDescent="0.2">
      <c r="A75" s="1"/>
      <c r="B75" s="1"/>
      <c r="C75" s="4"/>
    </row>
    <row r="76" spans="1:8" x14ac:dyDescent="0.2">
      <c r="A76" s="1"/>
      <c r="B76" s="1"/>
      <c r="C76" s="20" t="s">
        <v>160</v>
      </c>
    </row>
    <row r="77" spans="1:8" x14ac:dyDescent="0.2">
      <c r="A77" s="1"/>
      <c r="B77" s="1"/>
      <c r="C77" s="4" t="s">
        <v>156</v>
      </c>
      <c r="D77" s="3"/>
      <c r="E77" s="12" t="s">
        <v>12</v>
      </c>
      <c r="F77" s="12"/>
      <c r="G77" s="12"/>
      <c r="H77" s="10"/>
    </row>
    <row r="78" spans="1:8" x14ac:dyDescent="0.2">
      <c r="A78" s="1"/>
      <c r="B78" s="1"/>
      <c r="C78" s="4" t="s">
        <v>158</v>
      </c>
      <c r="D78" s="3"/>
      <c r="E78" s="12" t="s">
        <v>12</v>
      </c>
      <c r="F78" s="12"/>
      <c r="G78" s="12"/>
      <c r="H78" s="10"/>
    </row>
    <row r="79" spans="1:8" x14ac:dyDescent="0.2">
      <c r="A79" s="1"/>
      <c r="B79" s="1"/>
      <c r="C79" s="4"/>
    </row>
    <row r="80" spans="1:8" x14ac:dyDescent="0.2">
      <c r="A80" s="1"/>
      <c r="B80" s="1"/>
      <c r="C80" s="20" t="s">
        <v>161</v>
      </c>
    </row>
    <row r="81" spans="1:8" x14ac:dyDescent="0.2">
      <c r="A81" s="1"/>
      <c r="B81" s="1"/>
      <c r="C81" s="4" t="s">
        <v>162</v>
      </c>
      <c r="D81" s="3"/>
      <c r="E81" s="12" t="s">
        <v>3</v>
      </c>
      <c r="F81" s="12"/>
      <c r="G81" s="12"/>
      <c r="H81" s="10"/>
    </row>
    <row r="82" spans="1:8" x14ac:dyDescent="0.2">
      <c r="A82" s="1"/>
      <c r="B82" s="1"/>
      <c r="C82" s="2"/>
      <c r="D82" s="21"/>
      <c r="E82" s="21"/>
      <c r="F82" s="21"/>
      <c r="G82" s="21"/>
      <c r="H8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Algemeen</vt:lpstr>
      <vt:lpstr>Huishoudens</vt:lpstr>
      <vt:lpstr>Gebouwen</vt:lpstr>
      <vt:lpstr>Transport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Venema</dc:creator>
  <cp:lastModifiedBy>Microsoft Office User</cp:lastModifiedBy>
  <dcterms:created xsi:type="dcterms:W3CDTF">2018-05-07T13:32:32Z</dcterms:created>
  <dcterms:modified xsi:type="dcterms:W3CDTF">2018-06-22T11:32:07Z</dcterms:modified>
</cp:coreProperties>
</file>