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23"/>
  <workbookPr showInkAnnotation="0" codeName="ThisWorkbook" autoCompressPictures="0"/>
  <mc:AlternateContent xmlns:mc="http://schemas.openxmlformats.org/markup-compatibility/2006">
    <mc:Choice Requires="x15">
      <x15ac:absPath xmlns:x15ac="http://schemas.microsoft.com/office/spreadsheetml/2010/11/ac" url="/Users/marliekeverweij/Projects/etdataset/nodes_source_analyses/buildings/"/>
    </mc:Choice>
  </mc:AlternateContent>
  <xr:revisionPtr revIDLastSave="0" documentId="13_ncr:1_{514C2306-C084-4D41-9C24-0B4BFE60622B}" xr6:coauthVersionLast="33" xr6:coauthVersionMax="33" xr10:uidLastSave="{00000000-0000-0000-0000-000000000000}"/>
  <bookViews>
    <workbookView xWindow="0" yWindow="460" windowWidth="25600" windowHeight="26820" tabRatio="762" activeTab="1" xr2:uid="{00000000-000D-0000-FFFF-FFFF00000000}"/>
  </bookViews>
  <sheets>
    <sheet name="Cover sheet" sheetId="14" r:id="rId1"/>
    <sheet name="Dashboard" sheetId="12" r:id="rId2"/>
    <sheet name="Research data" sheetId="13" r:id="rId3"/>
    <sheet name="Sources" sheetId="15" r:id="rId4"/>
    <sheet name="Notes" sheetId="21" r:id="rId5"/>
  </sheets>
  <externalReferences>
    <externalReference r:id="rId6"/>
  </externalReferences>
  <definedNames>
    <definedName name="exchange_rate_2011_2010">#REF!</definedName>
    <definedName name="Final_demand_residences">'[1]Fuel aggregation'!$L$11</definedName>
    <definedName name="hours_a_year">#REF!</definedName>
    <definedName name="km2_to_m2">#REF!</definedName>
    <definedName name="kW_to_MW">#REF!</definedName>
    <definedName name="kW_to_W">#REF!</definedName>
    <definedName name="kWp_to_MWp">#REF!</definedName>
    <definedName name="m2_to_km2">#REF!</definedName>
    <definedName name="STC">#REF!</definedName>
    <definedName name="STC_insolation">#REF!</definedName>
    <definedName name="W_to_MW">#REF!</definedName>
    <definedName name="Wp_to_kWp">#REF!</definedName>
    <definedName name="WP_to_MWp">#REF!</definedName>
  </definedNames>
  <calcPr calcId="179017"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F39" i="21" l="1"/>
  <c r="I19" i="13"/>
  <c r="K20" i="13"/>
  <c r="I18" i="13"/>
  <c r="I8" i="13"/>
  <c r="I6" i="13"/>
  <c r="E73" i="21"/>
  <c r="F42" i="21"/>
  <c r="F40" i="21"/>
  <c r="F41" i="21"/>
  <c r="I22" i="13"/>
  <c r="E12" i="21"/>
  <c r="G11" i="13"/>
  <c r="E31" i="12"/>
  <c r="G12" i="13"/>
  <c r="E32" i="12"/>
  <c r="I13" i="13"/>
  <c r="G13" i="13"/>
  <c r="E33" i="12"/>
  <c r="M24" i="13"/>
  <c r="G24" i="13"/>
  <c r="G22" i="13"/>
  <c r="I25" i="13"/>
  <c r="G25" i="13"/>
  <c r="I17" i="13"/>
  <c r="G17" i="13"/>
  <c r="G18" i="13"/>
  <c r="G6" i="13"/>
  <c r="E11" i="12"/>
  <c r="G8" i="13"/>
  <c r="G7" i="13"/>
  <c r="G16" i="13"/>
  <c r="E20" i="12"/>
  <c r="G23" i="13"/>
  <c r="E24" i="12"/>
  <c r="G21" i="13"/>
  <c r="E22" i="12"/>
  <c r="E16" i="12"/>
</calcChain>
</file>

<file path=xl/sharedStrings.xml><?xml version="1.0" encoding="utf-8"?>
<sst xmlns="http://schemas.openxmlformats.org/spreadsheetml/2006/main" count="238" uniqueCount="172">
  <si>
    <t>Source</t>
  </si>
  <si>
    <t>Construction time</t>
  </si>
  <si>
    <t>years</t>
  </si>
  <si>
    <t>%</t>
  </si>
  <si>
    <t>km2</t>
  </si>
  <si>
    <t>-</t>
  </si>
  <si>
    <t>Technical lifetime</t>
  </si>
  <si>
    <t>Value</t>
  </si>
  <si>
    <t>Other</t>
  </si>
  <si>
    <t>Module price</t>
  </si>
  <si>
    <t>Installation costs</t>
  </si>
  <si>
    <t>Initial investment costs</t>
  </si>
  <si>
    <t>Fixed operating and maintenance costs</t>
  </si>
  <si>
    <t>NL</t>
  </si>
  <si>
    <t>yes=1, no=0</t>
  </si>
  <si>
    <t>cost_of_installing</t>
  </si>
  <si>
    <t>hours_prod_nl</t>
  </si>
  <si>
    <t>Definition</t>
  </si>
  <si>
    <t>Unit</t>
  </si>
  <si>
    <t>Land use of plant in NL</t>
  </si>
  <si>
    <t>Link</t>
  </si>
  <si>
    <t>Cover Sheet</t>
  </si>
  <si>
    <t>Document</t>
  </si>
  <si>
    <t>Country</t>
  </si>
  <si>
    <t>Organization</t>
  </si>
  <si>
    <t>Quintel Intelligence</t>
  </si>
  <si>
    <t>Definition on the sources</t>
  </si>
  <si>
    <t>ECN</t>
  </si>
  <si>
    <t>Coments</t>
  </si>
  <si>
    <t>Weighted average cost of capita</t>
  </si>
  <si>
    <t>Installation cost</t>
  </si>
  <si>
    <t>Technical lifetime of the plant</t>
  </si>
  <si>
    <t xml:space="preserve">Construction time of the plant </t>
  </si>
  <si>
    <t>Electricity output capacity</t>
  </si>
  <si>
    <t xml:space="preserve">       Electricity output capacity</t>
  </si>
  <si>
    <t>Type</t>
  </si>
  <si>
    <t>Date published</t>
  </si>
  <si>
    <t>Date retrieved</t>
  </si>
  <si>
    <t>Attribute</t>
  </si>
  <si>
    <t>euro</t>
  </si>
  <si>
    <t>availability</t>
  </si>
  <si>
    <t>free_co2_factor</t>
  </si>
  <si>
    <t>forecasting_error</t>
  </si>
  <si>
    <t>land_use_per_unit</t>
  </si>
  <si>
    <t>takes_part_in_ets</t>
  </si>
  <si>
    <t>part_load_efficiency_penalty</t>
  </si>
  <si>
    <t>part_load_operating_point</t>
  </si>
  <si>
    <t>electricity_output_capacity</t>
  </si>
  <si>
    <t>heat_output_capacity</t>
  </si>
  <si>
    <t>initial_investment</t>
  </si>
  <si>
    <t>ccs_investment</t>
  </si>
  <si>
    <t>decommissioning_costs</t>
  </si>
  <si>
    <t>fixed_operation_and_maintenance_costs_per_year</t>
  </si>
  <si>
    <t>variable_operation_and_maintenance_costs_per_full_load_hour</t>
  </si>
  <si>
    <t>variable_operation_and_maintenance_costs_for_ccs_per_full_load_hour</t>
  </si>
  <si>
    <t>construction_time</t>
  </si>
  <si>
    <t>technical_lifetime</t>
  </si>
  <si>
    <t>wacc</t>
  </si>
  <si>
    <t>hours_prep_nl</t>
  </si>
  <si>
    <t>hours_place_nl</t>
  </si>
  <si>
    <t>hours_remov_nl</t>
  </si>
  <si>
    <t>hours_maint_nl</t>
  </si>
  <si>
    <t>euro/year</t>
  </si>
  <si>
    <t>euro/FLH</t>
  </si>
  <si>
    <r>
      <t>Fixed operati</t>
    </r>
    <r>
      <rPr>
        <sz val="12"/>
        <color theme="1"/>
        <rFont val="Calibri"/>
        <family val="2"/>
        <scheme val="minor"/>
      </rPr>
      <t>onal</t>
    </r>
    <r>
      <rPr>
        <sz val="12"/>
        <color theme="1"/>
        <rFont val="Calibri"/>
        <family val="2"/>
        <scheme val="minor"/>
      </rPr>
      <t xml:space="preserve"> and maintenance costs</t>
    </r>
    <r>
      <rPr>
        <sz val="12"/>
        <color theme="1"/>
        <rFont val="Calibri"/>
        <family val="2"/>
        <scheme val="minor"/>
      </rPr>
      <t xml:space="preserve"> per year</t>
    </r>
  </si>
  <si>
    <r>
      <t>Variable operati</t>
    </r>
    <r>
      <rPr>
        <sz val="12"/>
        <color theme="1"/>
        <rFont val="Calibri"/>
        <family val="2"/>
        <scheme val="minor"/>
      </rPr>
      <t>onal</t>
    </r>
    <r>
      <rPr>
        <sz val="12"/>
        <color theme="1"/>
        <rFont val="Calibri"/>
        <family val="2"/>
        <scheme val="minor"/>
      </rPr>
      <t xml:space="preserve"> and maintenance costs</t>
    </r>
  </si>
  <si>
    <t>Notes</t>
  </si>
  <si>
    <t>Investment cost with ccs</t>
  </si>
  <si>
    <r>
      <t>Variable operational and maintenance costs</t>
    </r>
    <r>
      <rPr>
        <sz val="12"/>
        <color theme="1"/>
        <rFont val="Calibri"/>
        <family val="2"/>
        <scheme val="minor"/>
      </rPr>
      <t xml:space="preserve"> for ccs</t>
    </r>
  </si>
  <si>
    <t>Heat output capacity</t>
  </si>
  <si>
    <t>Author</t>
  </si>
  <si>
    <t>Maria Tsagkaraki</t>
  </si>
  <si>
    <t>Legend</t>
  </si>
  <si>
    <t>Cells</t>
  </si>
  <si>
    <t>Intermediate (calculation)</t>
  </si>
  <si>
    <t>Result</t>
  </si>
  <si>
    <t>Manual input</t>
  </si>
  <si>
    <t>Reference to manual input or data input</t>
  </si>
  <si>
    <t>Tabs</t>
  </si>
  <si>
    <t>Introductory</t>
  </si>
  <si>
    <t>Dashboard</t>
  </si>
  <si>
    <t>Research data</t>
  </si>
  <si>
    <t>Sources</t>
  </si>
  <si>
    <t>Results</t>
  </si>
  <si>
    <t>Main calculations</t>
  </si>
  <si>
    <t>Additional calculations</t>
  </si>
  <si>
    <t>Output to csv</t>
  </si>
  <si>
    <t>Technical</t>
  </si>
  <si>
    <t>Cost</t>
  </si>
  <si>
    <t>Parameters</t>
  </si>
  <si>
    <t xml:space="preserve">Technical </t>
  </si>
  <si>
    <t>Costs</t>
  </si>
  <si>
    <t xml:space="preserve">Fixed operational and maintenance costs </t>
  </si>
  <si>
    <r>
      <t>euro/</t>
    </r>
    <r>
      <rPr>
        <sz val="12"/>
        <color theme="1"/>
        <rFont val="Calibri"/>
        <family val="2"/>
        <scheme val="minor"/>
      </rPr>
      <t>FLH</t>
    </r>
  </si>
  <si>
    <t xml:space="preserve">         Initial investment costs </t>
  </si>
  <si>
    <r>
      <t>output</t>
    </r>
    <r>
      <rPr>
        <sz val="12"/>
        <color theme="1"/>
        <rFont val="Calibri"/>
        <family val="2"/>
        <scheme val="minor"/>
      </rPr>
      <t>.</t>
    </r>
    <r>
      <rPr>
        <sz val="12"/>
        <color theme="1"/>
        <rFont val="Calibri"/>
        <family val="2"/>
        <scheme val="minor"/>
      </rPr>
      <t>electricity</t>
    </r>
  </si>
  <si>
    <t xml:space="preserve">Land use of plant </t>
  </si>
  <si>
    <r>
      <t>euro/</t>
    </r>
    <r>
      <rPr>
        <sz val="12"/>
        <color theme="1"/>
        <rFont val="Calibri"/>
        <family val="2"/>
        <scheme val="minor"/>
      </rPr>
      <t>K</t>
    </r>
    <r>
      <rPr>
        <sz val="12"/>
        <color theme="1"/>
        <rFont val="Calibri"/>
        <family val="2"/>
        <scheme val="minor"/>
      </rPr>
      <t>Wp</t>
    </r>
  </si>
  <si>
    <r>
      <t>euro/</t>
    </r>
    <r>
      <rPr>
        <sz val="12"/>
        <color theme="1"/>
        <rFont val="Calibri"/>
        <family val="2"/>
        <scheme val="minor"/>
      </rPr>
      <t>K</t>
    </r>
    <r>
      <rPr>
        <sz val="12"/>
        <color theme="1"/>
        <rFont val="Calibri"/>
        <family val="2"/>
        <scheme val="minor"/>
      </rPr>
      <t>Wp</t>
    </r>
  </si>
  <si>
    <r>
      <t>euro/M</t>
    </r>
    <r>
      <rPr>
        <sz val="12"/>
        <color theme="1"/>
        <rFont val="Calibri"/>
        <family val="2"/>
        <scheme val="minor"/>
      </rPr>
      <t>Wp</t>
    </r>
  </si>
  <si>
    <r>
      <t xml:space="preserve">       </t>
    </r>
    <r>
      <rPr>
        <sz val="12"/>
        <color theme="1"/>
        <rFont val="Calibri"/>
        <family val="2"/>
        <scheme val="minor"/>
      </rPr>
      <t xml:space="preserve"> Initial investment costs </t>
    </r>
  </si>
  <si>
    <r>
      <t>euro/</t>
    </r>
    <r>
      <rPr>
        <sz val="12"/>
        <color theme="1"/>
        <rFont val="Calibri"/>
        <family val="2"/>
        <scheme val="minor"/>
      </rPr>
      <t>K</t>
    </r>
    <r>
      <rPr>
        <sz val="12"/>
        <color theme="1"/>
        <rFont val="Calibri"/>
        <family val="2"/>
        <scheme val="minor"/>
      </rPr>
      <t>Wp/year</t>
    </r>
  </si>
  <si>
    <t>Subject year</t>
  </si>
  <si>
    <t>m2</t>
  </si>
  <si>
    <t>EUR/kWp</t>
  </si>
  <si>
    <t>ETM Library URL</t>
  </si>
  <si>
    <t>euro/kwp</t>
  </si>
  <si>
    <t>initial_investment + installing_cost</t>
  </si>
  <si>
    <t>modules</t>
  </si>
  <si>
    <t>BOS, inverter, instal.</t>
  </si>
  <si>
    <t>fixed o&amp;m/year</t>
  </si>
  <si>
    <t>assumption: all o&amp;m  fixed</t>
  </si>
  <si>
    <t>variable o&amp;m/flh</t>
  </si>
  <si>
    <t>Fraunhofer Institute</t>
  </si>
  <si>
    <t>DE</t>
  </si>
  <si>
    <t>02/02/2016</t>
  </si>
  <si>
    <t>2015</t>
  </si>
  <si>
    <t>http://refman.et-model.com/publications/2032</t>
  </si>
  <si>
    <t>https://www.ise.fraunhofer.de/en/publications/veroeffentlichungen-pdf-dateien-en/studien-und-konzeptpapiere/recent-facts-about-photovoltaics-in-germany.pdf</t>
  </si>
  <si>
    <t xml:space="preserve">Approximately the weighted average </t>
  </si>
  <si>
    <t>of mono- and multi crystalline Si</t>
  </si>
  <si>
    <t>output.electricity</t>
  </si>
  <si>
    <t>http://geothermie.nl/fileadmin/user_upload/documents/bestanden/SDE/ecn_einadvies_2016_e15052.pdf</t>
  </si>
  <si>
    <t>http://refman.et-model.com/publications/2033</t>
  </si>
  <si>
    <r>
      <t xml:space="preserve">       </t>
    </r>
    <r>
      <rPr>
        <sz val="12"/>
        <color theme="1"/>
        <rFont val="Calibri"/>
        <family val="2"/>
        <scheme val="minor"/>
      </rPr>
      <t>output.electricity</t>
    </r>
  </si>
  <si>
    <t>Fraunhofer Institute, ECN</t>
  </si>
  <si>
    <t>NA</t>
  </si>
  <si>
    <r>
      <t>Dec</t>
    </r>
    <r>
      <rPr>
        <sz val="12"/>
        <color theme="1"/>
        <rFont val="Calibri"/>
        <family val="2"/>
        <scheme val="minor"/>
      </rPr>
      <t>o</t>
    </r>
    <r>
      <rPr>
        <sz val="12"/>
        <color theme="1"/>
        <rFont val="Calibri"/>
        <family val="2"/>
        <scheme val="minor"/>
      </rPr>
      <t xml:space="preserve">mmissioning cost </t>
    </r>
  </si>
  <si>
    <t>kWp/m2</t>
  </si>
  <si>
    <t>definition</t>
  </si>
  <si>
    <r>
      <t>M</t>
    </r>
    <r>
      <rPr>
        <sz val="12"/>
        <color theme="1"/>
        <rFont val="Calibri"/>
        <family val="2"/>
        <scheme val="minor"/>
      </rPr>
      <t>Wp</t>
    </r>
  </si>
  <si>
    <r>
      <t xml:space="preserve">       Electricity output capacity</t>
    </r>
    <r>
      <rPr>
        <sz val="12"/>
        <color theme="1"/>
        <rFont val="Calibri"/>
        <family val="2"/>
        <scheme val="minor"/>
      </rPr>
      <t xml:space="preserve"> per m2</t>
    </r>
  </si>
  <si>
    <t>yrs</t>
  </si>
  <si>
    <t>average</t>
  </si>
  <si>
    <r>
      <rPr>
        <sz val="12"/>
        <color theme="1"/>
        <rFont val="Calibri"/>
        <family val="2"/>
        <scheme val="minor"/>
      </rPr>
      <t>Assumption</t>
    </r>
  </si>
  <si>
    <t>MWp</t>
  </si>
  <si>
    <t>Quintel Assumption</t>
  </si>
  <si>
    <t xml:space="preserve">The electricity output capacity is given in Megawatt peaks. This value is multiplied in ETE </t>
  </si>
  <si>
    <t>with country specific full_load_hours which (here) have units of MWh/MWp.</t>
  </si>
  <si>
    <t>Its value follows from the land use of the plant and the electricity output capacity per km2</t>
  </si>
  <si>
    <t>variable o&amp;m</t>
  </si>
  <si>
    <t>Hit by a perpendicular, 1000W/m2 intense bundle</t>
  </si>
  <si>
    <t>of artificial sunlight. Hence, the efficiency times</t>
  </si>
  <si>
    <t>this 1.0 kWp/m2 intensity gives the output capacity:</t>
  </si>
  <si>
    <t>electricity output capacity</t>
  </si>
  <si>
    <t xml:space="preserve">This sheet summarizes all node attributes formatted in the way they are used by the Energy Transition Model. Use the Excel formulas to find the original data and sources for these numbers. You can also use this document to update the attribute value. Once you have finished updating, save this document and run rake import:node NODE="nodename" to update the node attributes on ETSource. 
</t>
  </si>
  <si>
    <t>https://www.ise.fraunhofer.de/content/dam/ise/de/documents/publications/studies/AgoraEnergiewende_Current_and_Future_Cost_of_PV_Feb2015_web.pdf</t>
  </si>
  <si>
    <t>p.21</t>
  </si>
  <si>
    <t>p. 9</t>
  </si>
  <si>
    <t>p.40</t>
  </si>
  <si>
    <t>inverter</t>
  </si>
  <si>
    <t>Fraunnhofer 2015</t>
  </si>
  <si>
    <t>bos (incl installation)</t>
  </si>
  <si>
    <t>Fraunhofer 2015</t>
  </si>
  <si>
    <t>Fraunhofer 2018</t>
  </si>
  <si>
    <t xml:space="preserve">This efficiency equals the power output per surface  </t>
  </si>
  <si>
    <t>area (kWp/m2) for standard testing conditions (STC):</t>
  </si>
  <si>
    <t>kWp/panel</t>
  </si>
  <si>
    <t xml:space="preserve"> inverter price</t>
  </si>
  <si>
    <t>Combining Fraunhofer 2018 with 2015</t>
  </si>
  <si>
    <t>Initial investment cost = module price (excl bos and installation)</t>
  </si>
  <si>
    <t>from Fraunhofer 2015</t>
  </si>
  <si>
    <t>calculated</t>
  </si>
  <si>
    <t>Bos incl instal</t>
  </si>
  <si>
    <t>Inverter</t>
  </si>
  <si>
    <t>Solarworld</t>
  </si>
  <si>
    <t>https://refman.energytransitionmodel.com/publications/2080</t>
  </si>
  <si>
    <t>2017</t>
  </si>
  <si>
    <t>22/02/2016</t>
  </si>
  <si>
    <t>inverter_cost</t>
  </si>
  <si>
    <t>1.6m2</t>
  </si>
  <si>
    <t>buildings_solar_PV_solar_radiation.central_producer.ad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</si>
</sst>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
    <numFmt numFmtId="165" formatCode="0.0000"/>
    <numFmt numFmtId="166" formatCode="0.000"/>
    <numFmt numFmtId="167" formatCode="0.000000000"/>
    <numFmt numFmtId="168" formatCode="0.0000000"/>
    <numFmt numFmtId="169" formatCode="0.000000"/>
  </numFmts>
  <fonts count="40">
    <font>
      <sz val="12"/>
      <color theme="1"/>
      <name val="Lettertype hoofdtekst"/>
      <family val="2"/>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Arial"/>
      <family val="2"/>
    </font>
    <font>
      <u/>
      <sz val="12"/>
      <color theme="10"/>
      <name val="Lettertype hoofdtekst"/>
      <family val="2"/>
    </font>
    <font>
      <u/>
      <sz val="12"/>
      <color theme="11"/>
      <name val="Lettertype hoofdtekst"/>
      <family val="2"/>
    </font>
    <font>
      <b/>
      <sz val="14"/>
      <color theme="1"/>
      <name val="Lettertype hoofdtekst"/>
    </font>
    <font>
      <b/>
      <sz val="12"/>
      <color theme="1"/>
      <name val="Calibri"/>
      <family val="2"/>
      <scheme val="minor"/>
    </font>
    <font>
      <sz val="12"/>
      <color rgb="FF000000"/>
      <name val="Calibri"/>
      <family val="2"/>
      <scheme val="minor"/>
    </font>
    <font>
      <b/>
      <sz val="12"/>
      <color rgb="FF000000"/>
      <name val="Calibri"/>
      <family val="2"/>
      <scheme val="minor"/>
    </font>
    <font>
      <b/>
      <sz val="11"/>
      <color rgb="FF000000"/>
      <name val="Calibri"/>
      <family val="2"/>
      <scheme val="minor"/>
    </font>
    <font>
      <b/>
      <sz val="16"/>
      <color rgb="FF1F497D"/>
      <name val="Calibri"/>
      <family val="2"/>
      <scheme val="minor"/>
    </font>
    <font>
      <sz val="12"/>
      <name val="Calibri"/>
      <family val="2"/>
      <scheme val="minor"/>
    </font>
    <font>
      <sz val="11"/>
      <color theme="1"/>
      <name val="Calibri"/>
      <family val="2"/>
    </font>
    <font>
      <i/>
      <sz val="12"/>
      <color theme="1"/>
      <name val="Calibri"/>
      <family val="2"/>
      <scheme val="minor"/>
    </font>
    <font>
      <sz val="12"/>
      <color rgb="FF000000"/>
      <name val="Calibri"/>
      <family val="2"/>
    </font>
    <font>
      <b/>
      <sz val="12"/>
      <color rgb="FF000000"/>
      <name val="Calibri"/>
      <family val="2"/>
    </font>
  </fonts>
  <fills count="13">
    <fill>
      <patternFill patternType="none"/>
    </fill>
    <fill>
      <patternFill patternType="gray125"/>
    </fill>
    <fill>
      <patternFill patternType="solid">
        <fgColor theme="0"/>
        <bgColor indexed="64"/>
      </patternFill>
    </fill>
    <fill>
      <patternFill patternType="solid">
        <fgColor theme="0"/>
        <bgColor rgb="FF000000"/>
      </patternFill>
    </fill>
    <fill>
      <patternFill patternType="solid">
        <fgColor theme="2"/>
        <bgColor indexed="64"/>
      </patternFill>
    </fill>
    <fill>
      <patternFill patternType="solid">
        <fgColor rgb="FFFFFF00"/>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7" tint="0.39997558519241921"/>
        <bgColor indexed="64"/>
      </patternFill>
    </fill>
    <fill>
      <patternFill patternType="solid">
        <fgColor rgb="FFFFFFFF"/>
        <bgColor rgb="FF000000"/>
      </patternFill>
    </fill>
  </fills>
  <borders count="22">
    <border>
      <left/>
      <right/>
      <top/>
      <bottom/>
      <diagonal/>
    </border>
    <border>
      <left style="thin">
        <color auto="1"/>
      </left>
      <right/>
      <top/>
      <bottom style="thin">
        <color auto="1"/>
      </bottom>
      <diagonal/>
    </border>
    <border>
      <left/>
      <right/>
      <top style="thin">
        <color auto="1"/>
      </top>
      <bottom/>
      <diagonal/>
    </border>
    <border>
      <left style="medium">
        <color auto="1"/>
      </left>
      <right/>
      <top style="medium">
        <color auto="1"/>
      </top>
      <bottom/>
      <diagonal/>
    </border>
    <border>
      <left/>
      <right/>
      <top style="medium">
        <color auto="1"/>
      </top>
      <bottom/>
      <diagonal/>
    </border>
    <border>
      <left/>
      <right style="medium">
        <color auto="1"/>
      </right>
      <top/>
      <bottom/>
      <diagonal/>
    </border>
    <border>
      <left style="medium">
        <color auto="1"/>
      </left>
      <right/>
      <top/>
      <bottom/>
      <diagonal/>
    </border>
    <border>
      <left style="thin">
        <color auto="1"/>
      </left>
      <right/>
      <top/>
      <bottom/>
      <diagonal/>
    </border>
    <border>
      <left/>
      <right style="thin">
        <color auto="1"/>
      </right>
      <top/>
      <bottom/>
      <diagonal/>
    </border>
    <border>
      <left/>
      <right/>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style="thin">
        <color auto="1"/>
      </right>
      <top style="thin">
        <color auto="1"/>
      </top>
      <bottom/>
      <diagonal/>
    </border>
    <border>
      <left/>
      <right style="thin">
        <color auto="1"/>
      </right>
      <top/>
      <bottom style="thin">
        <color auto="1"/>
      </bottom>
      <diagonal/>
    </border>
    <border>
      <left/>
      <right style="medium">
        <color auto="1"/>
      </right>
      <top style="medium">
        <color auto="1"/>
      </top>
      <bottom/>
      <diagonal/>
    </border>
    <border>
      <left style="medium">
        <color auto="1"/>
      </left>
      <right/>
      <top/>
      <bottom style="thin">
        <color auto="1"/>
      </bottom>
      <diagonal/>
    </border>
    <border>
      <left style="thin">
        <color auto="1"/>
      </left>
      <right/>
      <top style="thin">
        <color auto="1"/>
      </top>
      <bottom/>
      <diagonal/>
    </border>
    <border>
      <left style="medium">
        <color auto="1"/>
      </left>
      <right style="medium">
        <color auto="1"/>
      </right>
      <top style="medium">
        <color auto="1"/>
      </top>
      <bottom style="medium">
        <color auto="1"/>
      </bottom>
      <diagonal/>
    </border>
    <border>
      <left/>
      <right style="medium">
        <color auto="1"/>
      </right>
      <top/>
      <bottom style="thin">
        <color auto="1"/>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s>
  <cellStyleXfs count="333">
    <xf numFmtId="0" fontId="0" fillId="0" borderId="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alignment vertical="top"/>
      <protection locked="0"/>
    </xf>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cellStyleXfs>
  <cellXfs count="206">
    <xf numFmtId="0" fontId="0" fillId="0" borderId="0" xfId="0"/>
    <xf numFmtId="0" fontId="0" fillId="2" borderId="0" xfId="0" applyFont="1" applyFill="1" applyBorder="1"/>
    <xf numFmtId="0" fontId="0" fillId="2" borderId="0" xfId="0" applyFont="1" applyFill="1"/>
    <xf numFmtId="0" fontId="0" fillId="2" borderId="0" xfId="0" applyFill="1" applyBorder="1"/>
    <xf numFmtId="0" fontId="0" fillId="2" borderId="0" xfId="0" applyFill="1"/>
    <xf numFmtId="0" fontId="29" fillId="2" borderId="0" xfId="0" applyFont="1" applyFill="1"/>
    <xf numFmtId="0" fontId="0" fillId="2" borderId="12" xfId="0" applyFill="1" applyBorder="1"/>
    <xf numFmtId="0" fontId="31" fillId="3" borderId="7" xfId="0" applyFont="1" applyFill="1" applyBorder="1"/>
    <xf numFmtId="0" fontId="32" fillId="3" borderId="17" xfId="0" applyFont="1" applyFill="1" applyBorder="1"/>
    <xf numFmtId="0" fontId="31" fillId="3" borderId="13" xfId="0" applyFont="1" applyFill="1" applyBorder="1"/>
    <xf numFmtId="0" fontId="33" fillId="3" borderId="7" xfId="0" applyFont="1" applyFill="1" applyBorder="1" applyAlignment="1">
      <alignment vertical="center"/>
    </xf>
    <xf numFmtId="2" fontId="31" fillId="3" borderId="8" xfId="0" applyNumberFormat="1" applyFont="1" applyFill="1" applyBorder="1" applyAlignment="1">
      <alignment horizontal="left"/>
    </xf>
    <xf numFmtId="0" fontId="33" fillId="3" borderId="1" xfId="0" applyFont="1" applyFill="1" applyBorder="1" applyAlignment="1">
      <alignment vertical="center"/>
    </xf>
    <xf numFmtId="0" fontId="31" fillId="3" borderId="14" xfId="0" applyFont="1" applyFill="1" applyBorder="1"/>
    <xf numFmtId="0" fontId="31" fillId="3" borderId="0" xfId="0" applyFont="1" applyFill="1" applyBorder="1"/>
    <xf numFmtId="0" fontId="25" fillId="2" borderId="0" xfId="0" applyFont="1" applyFill="1"/>
    <xf numFmtId="0" fontId="25" fillId="2" borderId="0" xfId="0" applyFont="1" applyFill="1" applyBorder="1"/>
    <xf numFmtId="0" fontId="30" fillId="2" borderId="0" xfId="0" applyNumberFormat="1" applyFont="1" applyFill="1" applyBorder="1" applyAlignment="1" applyProtection="1">
      <alignment vertical="center"/>
    </xf>
    <xf numFmtId="1" fontId="30" fillId="2" borderId="0" xfId="0" applyNumberFormat="1" applyFont="1" applyFill="1" applyBorder="1" applyAlignment="1" applyProtection="1">
      <alignment vertical="center"/>
    </xf>
    <xf numFmtId="1" fontId="30" fillId="2" borderId="0" xfId="0" applyNumberFormat="1" applyFont="1" applyFill="1" applyBorder="1" applyAlignment="1" applyProtection="1">
      <alignment horizontal="right" vertical="center"/>
    </xf>
    <xf numFmtId="2" fontId="30" fillId="2" borderId="0" xfId="0" applyNumberFormat="1" applyFont="1" applyFill="1" applyBorder="1" applyAlignment="1" applyProtection="1">
      <alignment horizontal="right" vertical="center"/>
    </xf>
    <xf numFmtId="0" fontId="30" fillId="0" borderId="0" xfId="0" applyNumberFormat="1" applyFont="1" applyFill="1" applyBorder="1" applyAlignment="1" applyProtection="1">
      <alignment horizontal="left" vertical="center"/>
    </xf>
    <xf numFmtId="0" fontId="29" fillId="2" borderId="5" xfId="0" applyFont="1" applyFill="1" applyBorder="1"/>
    <xf numFmtId="0" fontId="30" fillId="2" borderId="0" xfId="0" applyFont="1" applyFill="1" applyBorder="1"/>
    <xf numFmtId="0" fontId="30" fillId="2" borderId="9" xfId="0" applyFont="1" applyFill="1" applyBorder="1"/>
    <xf numFmtId="0" fontId="0" fillId="2" borderId="15" xfId="0" applyFill="1" applyBorder="1"/>
    <xf numFmtId="0" fontId="30" fillId="0" borderId="9" xfId="0" applyFont="1" applyFill="1" applyBorder="1"/>
    <xf numFmtId="0" fontId="32" fillId="0" borderId="9" xfId="0" applyFont="1" applyFill="1" applyBorder="1"/>
    <xf numFmtId="49" fontId="30" fillId="2" borderId="0" xfId="0" applyNumberFormat="1" applyFont="1" applyFill="1" applyBorder="1"/>
    <xf numFmtId="49" fontId="30" fillId="2" borderId="9" xfId="0" applyNumberFormat="1" applyFont="1" applyFill="1" applyBorder="1"/>
    <xf numFmtId="0" fontId="30" fillId="2" borderId="4" xfId="0" applyFont="1" applyFill="1" applyBorder="1"/>
    <xf numFmtId="0" fontId="30" fillId="2" borderId="0" xfId="0" applyNumberFormat="1" applyFont="1" applyFill="1" applyBorder="1"/>
    <xf numFmtId="0" fontId="24" fillId="2" borderId="3" xfId="0" applyFont="1" applyFill="1" applyBorder="1"/>
    <xf numFmtId="0" fontId="24" fillId="0" borderId="0" xfId="0" applyFont="1" applyFill="1" applyBorder="1"/>
    <xf numFmtId="0" fontId="32" fillId="0" borderId="0" xfId="0" applyFont="1" applyFill="1" applyBorder="1"/>
    <xf numFmtId="0" fontId="24" fillId="2" borderId="0" xfId="0" applyFont="1" applyFill="1" applyBorder="1"/>
    <xf numFmtId="0" fontId="24" fillId="2" borderId="18" xfId="0" applyFont="1" applyFill="1" applyBorder="1"/>
    <xf numFmtId="0" fontId="24" fillId="2" borderId="6" xfId="0" applyFont="1" applyFill="1" applyBorder="1"/>
    <xf numFmtId="0" fontId="31" fillId="0" borderId="0" xfId="0" applyFont="1" applyFill="1" applyBorder="1"/>
    <xf numFmtId="2" fontId="24" fillId="2" borderId="18" xfId="0" applyNumberFormat="1" applyFont="1" applyFill="1" applyBorder="1"/>
    <xf numFmtId="0" fontId="24" fillId="2" borderId="10" xfId="0" applyFont="1" applyFill="1" applyBorder="1"/>
    <xf numFmtId="0" fontId="24" fillId="2" borderId="11" xfId="0" applyFont="1" applyFill="1" applyBorder="1"/>
    <xf numFmtId="0" fontId="24" fillId="2" borderId="0" xfId="0" applyFont="1" applyFill="1"/>
    <xf numFmtId="0" fontId="30" fillId="0" borderId="16" xfId="0" applyFont="1" applyFill="1" applyBorder="1"/>
    <xf numFmtId="0" fontId="30" fillId="2" borderId="6" xfId="0" applyFont="1" applyFill="1" applyBorder="1"/>
    <xf numFmtId="0" fontId="24" fillId="2" borderId="4" xfId="0" applyFont="1" applyFill="1" applyBorder="1"/>
    <xf numFmtId="0" fontId="30" fillId="2" borderId="0" xfId="0" applyFont="1" applyFill="1"/>
    <xf numFmtId="0" fontId="24" fillId="2" borderId="0" xfId="0" applyNumberFormat="1" applyFont="1" applyFill="1" applyBorder="1" applyAlignment="1" applyProtection="1">
      <alignment horizontal="left" vertical="center"/>
    </xf>
    <xf numFmtId="1" fontId="24" fillId="2" borderId="0" xfId="0" applyNumberFormat="1" applyFont="1" applyFill="1" applyBorder="1" applyAlignment="1" applyProtection="1">
      <alignment vertical="center"/>
    </xf>
    <xf numFmtId="0" fontId="24" fillId="0" borderId="0" xfId="0" applyNumberFormat="1" applyFont="1" applyFill="1" applyBorder="1" applyAlignment="1" applyProtection="1">
      <alignment horizontal="left" vertical="center"/>
    </xf>
    <xf numFmtId="166" fontId="24" fillId="0" borderId="0" xfId="0" applyNumberFormat="1" applyFont="1" applyFill="1" applyBorder="1" applyAlignment="1" applyProtection="1">
      <alignment vertical="center"/>
    </xf>
    <xf numFmtId="166" fontId="24" fillId="2" borderId="0" xfId="0" applyNumberFormat="1" applyFont="1" applyFill="1" applyBorder="1" applyAlignment="1" applyProtection="1">
      <alignment vertical="center"/>
    </xf>
    <xf numFmtId="10" fontId="24" fillId="0" borderId="0" xfId="0" applyNumberFormat="1" applyFont="1" applyFill="1" applyBorder="1" applyAlignment="1" applyProtection="1">
      <alignment horizontal="left" vertical="center" indent="2"/>
    </xf>
    <xf numFmtId="165" fontId="24" fillId="2" borderId="0" xfId="0" applyNumberFormat="1" applyFont="1" applyFill="1" applyBorder="1" applyAlignment="1" applyProtection="1">
      <alignment horizontal="right" vertical="center"/>
    </xf>
    <xf numFmtId="2" fontId="24" fillId="2" borderId="0" xfId="0" applyNumberFormat="1" applyFont="1" applyFill="1" applyBorder="1" applyAlignment="1" applyProtection="1">
      <alignment horizontal="right" vertical="center"/>
    </xf>
    <xf numFmtId="164" fontId="24" fillId="0" borderId="0" xfId="0" applyNumberFormat="1" applyFont="1" applyFill="1" applyBorder="1" applyAlignment="1" applyProtection="1">
      <alignment horizontal="left" vertical="center" indent="2"/>
    </xf>
    <xf numFmtId="2" fontId="24" fillId="2" borderId="20" xfId="0" applyNumberFormat="1" applyFont="1" applyFill="1" applyBorder="1" applyAlignment="1" applyProtection="1">
      <alignment horizontal="right" vertical="center"/>
    </xf>
    <xf numFmtId="164" fontId="24" fillId="2" borderId="0" xfId="0" applyNumberFormat="1" applyFont="1" applyFill="1" applyBorder="1" applyAlignment="1" applyProtection="1">
      <alignment horizontal="right" vertical="center"/>
    </xf>
    <xf numFmtId="2" fontId="24" fillId="2" borderId="18" xfId="0" applyNumberFormat="1" applyFont="1" applyFill="1" applyBorder="1" applyAlignment="1" applyProtection="1">
      <alignment horizontal="right" vertical="center"/>
    </xf>
    <xf numFmtId="0" fontId="24" fillId="0" borderId="0" xfId="0" applyNumberFormat="1" applyFont="1" applyFill="1" applyBorder="1" applyAlignment="1" applyProtection="1">
      <alignment horizontal="left" vertical="center" indent="2"/>
    </xf>
    <xf numFmtId="2" fontId="24" fillId="2" borderId="21" xfId="0" applyNumberFormat="1" applyFont="1" applyFill="1" applyBorder="1" applyAlignment="1" applyProtection="1">
      <alignment horizontal="right" vertical="center"/>
    </xf>
    <xf numFmtId="1" fontId="24" fillId="2" borderId="0" xfId="0" applyNumberFormat="1" applyFont="1" applyFill="1" applyBorder="1" applyAlignment="1" applyProtection="1">
      <alignment horizontal="right" vertical="center"/>
    </xf>
    <xf numFmtId="3" fontId="24" fillId="2" borderId="0" xfId="0" applyNumberFormat="1" applyFont="1" applyFill="1" applyBorder="1" applyAlignment="1" applyProtection="1">
      <alignment horizontal="right" vertical="center"/>
    </xf>
    <xf numFmtId="0" fontId="24" fillId="0" borderId="0" xfId="0" applyNumberFormat="1" applyFont="1" applyFill="1" applyBorder="1" applyAlignment="1" applyProtection="1">
      <alignment horizontal="left" vertical="center" indent="3"/>
    </xf>
    <xf numFmtId="0" fontId="24" fillId="0" borderId="0" xfId="0" applyNumberFormat="1" applyFont="1" applyFill="1" applyBorder="1" applyAlignment="1" applyProtection="1">
      <alignment horizontal="left" vertical="center" indent="4"/>
    </xf>
    <xf numFmtId="3" fontId="24" fillId="0" borderId="0" xfId="0" applyNumberFormat="1" applyFont="1" applyFill="1" applyBorder="1" applyAlignment="1" applyProtection="1">
      <alignment horizontal="left" vertical="center" indent="3"/>
    </xf>
    <xf numFmtId="2" fontId="24" fillId="2" borderId="0" xfId="0" applyNumberFormat="1" applyFont="1" applyFill="1" applyBorder="1"/>
    <xf numFmtId="164" fontId="24" fillId="2" borderId="0" xfId="0" applyNumberFormat="1" applyFont="1" applyFill="1" applyBorder="1"/>
    <xf numFmtId="3" fontId="24" fillId="0" borderId="0" xfId="0" applyNumberFormat="1" applyFont="1" applyFill="1" applyBorder="1" applyAlignment="1" applyProtection="1">
      <alignment horizontal="left" vertical="center" indent="4"/>
    </xf>
    <xf numFmtId="3" fontId="24" fillId="0" borderId="11" xfId="0" applyNumberFormat="1" applyFont="1" applyFill="1" applyBorder="1" applyAlignment="1" applyProtection="1">
      <alignment horizontal="left" vertical="center" indent="3"/>
    </xf>
    <xf numFmtId="0" fontId="31" fillId="3" borderId="17" xfId="0" applyFont="1" applyFill="1" applyBorder="1"/>
    <xf numFmtId="0" fontId="31" fillId="3" borderId="2" xfId="0" applyFont="1" applyFill="1" applyBorder="1"/>
    <xf numFmtId="0" fontId="24" fillId="2" borderId="2" xfId="0" applyFont="1" applyFill="1" applyBorder="1"/>
    <xf numFmtId="0" fontId="34" fillId="3" borderId="0" xfId="0" applyFont="1" applyFill="1" applyBorder="1"/>
    <xf numFmtId="0" fontId="24" fillId="2" borderId="7" xfId="0" applyFont="1" applyFill="1" applyBorder="1"/>
    <xf numFmtId="0" fontId="30" fillId="2" borderId="9" xfId="0" applyNumberFormat="1" applyFont="1" applyFill="1" applyBorder="1"/>
    <xf numFmtId="0" fontId="30" fillId="0" borderId="0" xfId="0" applyFont="1" applyFill="1" applyBorder="1"/>
    <xf numFmtId="0" fontId="29" fillId="0" borderId="19" xfId="0" applyFont="1" applyFill="1" applyBorder="1"/>
    <xf numFmtId="0" fontId="32" fillId="3" borderId="0" xfId="0" applyFont="1" applyFill="1" applyBorder="1"/>
    <xf numFmtId="10" fontId="24" fillId="2" borderId="0" xfId="0" applyNumberFormat="1" applyFont="1" applyFill="1" applyBorder="1" applyAlignment="1" applyProtection="1">
      <alignment horizontal="left" vertical="center" indent="2"/>
    </xf>
    <xf numFmtId="0" fontId="30" fillId="2" borderId="0" xfId="0" applyNumberFormat="1" applyFont="1" applyFill="1" applyBorder="1" applyAlignment="1" applyProtection="1">
      <alignment horizontal="left" vertical="center"/>
    </xf>
    <xf numFmtId="2" fontId="23" fillId="2" borderId="18" xfId="0" applyNumberFormat="1" applyFont="1" applyFill="1" applyBorder="1" applyAlignment="1" applyProtection="1">
      <alignment horizontal="right" vertical="center"/>
    </xf>
    <xf numFmtId="0" fontId="22" fillId="0" borderId="0" xfId="0" applyFont="1" applyFill="1" applyBorder="1"/>
    <xf numFmtId="0" fontId="21" fillId="0" borderId="0" xfId="0" applyFont="1" applyFill="1" applyBorder="1"/>
    <xf numFmtId="0" fontId="20" fillId="0" borderId="0" xfId="0" applyFont="1" applyFill="1" applyBorder="1"/>
    <xf numFmtId="0" fontId="19" fillId="0" borderId="0" xfId="0" applyNumberFormat="1" applyFont="1" applyFill="1" applyBorder="1" applyAlignment="1" applyProtection="1">
      <alignment horizontal="left" vertical="center" indent="2"/>
    </xf>
    <xf numFmtId="3" fontId="19" fillId="0" borderId="0" xfId="0" applyNumberFormat="1" applyFont="1" applyFill="1" applyBorder="1" applyAlignment="1" applyProtection="1">
      <alignment horizontal="left" vertical="center" indent="2"/>
    </xf>
    <xf numFmtId="164" fontId="24" fillId="2" borderId="18" xfId="0" applyNumberFormat="1" applyFont="1" applyFill="1" applyBorder="1"/>
    <xf numFmtId="165" fontId="24" fillId="2" borderId="18" xfId="0" applyNumberFormat="1" applyFont="1" applyFill="1" applyBorder="1" applyAlignment="1" applyProtection="1">
      <alignment vertical="center"/>
    </xf>
    <xf numFmtId="2" fontId="35" fillId="2" borderId="18" xfId="0" applyNumberFormat="1" applyFont="1" applyFill="1" applyBorder="1"/>
    <xf numFmtId="0" fontId="18" fillId="2" borderId="18" xfId="0" applyFont="1" applyFill="1" applyBorder="1"/>
    <xf numFmtId="0" fontId="18" fillId="0" borderId="0" xfId="0" applyFont="1" applyFill="1" applyBorder="1"/>
    <xf numFmtId="0" fontId="17" fillId="2" borderId="0" xfId="0" applyFont="1" applyFill="1"/>
    <xf numFmtId="0" fontId="17" fillId="2" borderId="0" xfId="0" applyFont="1" applyFill="1" applyBorder="1"/>
    <xf numFmtId="0" fontId="17" fillId="2" borderId="6" xfId="0" applyFont="1" applyFill="1" applyBorder="1"/>
    <xf numFmtId="49" fontId="17" fillId="2" borderId="0" xfId="0" applyNumberFormat="1" applyFont="1" applyFill="1" applyBorder="1"/>
    <xf numFmtId="0" fontId="17" fillId="2" borderId="0" xfId="0" applyNumberFormat="1" applyFont="1" applyFill="1" applyBorder="1"/>
    <xf numFmtId="49" fontId="17" fillId="2" borderId="0" xfId="0" applyNumberFormat="1" applyFont="1" applyFill="1"/>
    <xf numFmtId="0" fontId="17" fillId="2" borderId="0" xfId="0" applyNumberFormat="1" applyFont="1" applyFill="1"/>
    <xf numFmtId="0" fontId="17" fillId="2" borderId="3" xfId="0" applyFont="1" applyFill="1" applyBorder="1"/>
    <xf numFmtId="0" fontId="17" fillId="2" borderId="4" xfId="0" applyFont="1" applyFill="1" applyBorder="1"/>
    <xf numFmtId="49" fontId="17" fillId="2" borderId="4" xfId="0" applyNumberFormat="1" applyFont="1" applyFill="1" applyBorder="1"/>
    <xf numFmtId="0" fontId="17" fillId="2" borderId="4" xfId="0" applyNumberFormat="1" applyFont="1" applyFill="1" applyBorder="1"/>
    <xf numFmtId="0" fontId="17" fillId="2" borderId="16" xfId="0" applyFont="1" applyFill="1" applyBorder="1"/>
    <xf numFmtId="0" fontId="17" fillId="2" borderId="0" xfId="0" applyFont="1" applyFill="1" applyBorder="1" applyAlignment="1">
      <alignment vertical="top"/>
    </xf>
    <xf numFmtId="0" fontId="17" fillId="0" borderId="0" xfId="0" applyFont="1" applyFill="1" applyBorder="1" applyAlignment="1">
      <alignment vertical="top"/>
    </xf>
    <xf numFmtId="0" fontId="17" fillId="2" borderId="0" xfId="0" applyFont="1" applyFill="1" applyBorder="1" applyAlignment="1">
      <alignment vertical="top" wrapText="1"/>
    </xf>
    <xf numFmtId="49" fontId="17" fillId="2" borderId="0" xfId="0" applyNumberFormat="1" applyFont="1" applyFill="1" applyBorder="1" applyAlignment="1">
      <alignment vertical="top" wrapText="1"/>
    </xf>
    <xf numFmtId="0" fontId="17" fillId="2" borderId="0" xfId="0" applyNumberFormat="1" applyFont="1" applyFill="1" applyBorder="1" applyAlignment="1">
      <alignment vertical="top" wrapText="1"/>
    </xf>
    <xf numFmtId="0" fontId="35" fillId="2" borderId="0" xfId="177" applyFont="1" applyFill="1" applyBorder="1" applyAlignment="1" applyProtection="1">
      <alignment vertical="top"/>
    </xf>
    <xf numFmtId="0" fontId="17" fillId="2" borderId="0" xfId="0" applyFont="1" applyFill="1" applyBorder="1" applyAlignment="1">
      <alignment wrapText="1"/>
    </xf>
    <xf numFmtId="49" fontId="17" fillId="2" borderId="0" xfId="0" applyNumberFormat="1" applyFont="1" applyFill="1" applyBorder="1" applyAlignment="1">
      <alignment wrapText="1"/>
    </xf>
    <xf numFmtId="0" fontId="17" fillId="2" borderId="0" xfId="0" applyNumberFormat="1" applyFont="1" applyFill="1" applyBorder="1" applyAlignment="1">
      <alignment wrapText="1"/>
    </xf>
    <xf numFmtId="0" fontId="17" fillId="0" borderId="0" xfId="0" applyFont="1" applyFill="1" applyBorder="1"/>
    <xf numFmtId="0" fontId="16" fillId="0" borderId="0" xfId="0" applyFont="1" applyFill="1" applyBorder="1"/>
    <xf numFmtId="0" fontId="31" fillId="2" borderId="0" xfId="0" applyFont="1" applyFill="1" applyBorder="1"/>
    <xf numFmtId="0" fontId="30" fillId="2" borderId="17" xfId="0" applyFont="1" applyFill="1" applyBorder="1"/>
    <xf numFmtId="0" fontId="15" fillId="2" borderId="2" xfId="0" applyFont="1" applyFill="1" applyBorder="1"/>
    <xf numFmtId="0" fontId="30" fillId="2" borderId="7" xfId="0" applyFont="1" applyFill="1" applyBorder="1"/>
    <xf numFmtId="0" fontId="15" fillId="2" borderId="0" xfId="0" applyFont="1" applyFill="1" applyBorder="1"/>
    <xf numFmtId="0" fontId="37" fillId="2" borderId="0" xfId="0" applyFont="1" applyFill="1" applyBorder="1"/>
    <xf numFmtId="0" fontId="15" fillId="2" borderId="18" xfId="0" applyFont="1" applyFill="1" applyBorder="1"/>
    <xf numFmtId="0" fontId="15" fillId="4" borderId="0" xfId="0" applyFont="1" applyFill="1" applyBorder="1"/>
    <xf numFmtId="0" fontId="15" fillId="5" borderId="0" xfId="0" applyFont="1" applyFill="1" applyBorder="1"/>
    <xf numFmtId="0" fontId="15" fillId="6" borderId="0" xfId="0" applyFont="1" applyFill="1" applyBorder="1"/>
    <xf numFmtId="0" fontId="15" fillId="7" borderId="0" xfId="0" applyFont="1" applyFill="1" applyBorder="1"/>
    <xf numFmtId="0" fontId="15" fillId="2" borderId="7" xfId="0" applyFont="1" applyFill="1" applyBorder="1"/>
    <xf numFmtId="0" fontId="15" fillId="8" borderId="0" xfId="0" applyFont="1" applyFill="1" applyBorder="1"/>
    <xf numFmtId="0" fontId="15" fillId="9" borderId="0" xfId="0" applyFont="1" applyFill="1" applyBorder="1"/>
    <xf numFmtId="0" fontId="15" fillId="10" borderId="0" xfId="0" applyFont="1" applyFill="1" applyBorder="1"/>
    <xf numFmtId="0" fontId="15" fillId="11" borderId="0" xfId="0" applyFont="1" applyFill="1" applyBorder="1"/>
    <xf numFmtId="0" fontId="38" fillId="12" borderId="0" xfId="0" applyFont="1" applyFill="1" applyBorder="1" applyAlignment="1">
      <alignment horizontal="left" vertical="top" wrapText="1"/>
    </xf>
    <xf numFmtId="0" fontId="38" fillId="3" borderId="0" xfId="0" applyFont="1" applyFill="1" applyBorder="1" applyAlignment="1">
      <alignment horizontal="left" vertical="top" wrapText="1"/>
    </xf>
    <xf numFmtId="2" fontId="35" fillId="2" borderId="21" xfId="0" applyNumberFormat="1" applyFont="1" applyFill="1" applyBorder="1"/>
    <xf numFmtId="164" fontId="35" fillId="2" borderId="18" xfId="0" applyNumberFormat="1" applyFont="1" applyFill="1" applyBorder="1"/>
    <xf numFmtId="0" fontId="18" fillId="2" borderId="0" xfId="0" applyFont="1" applyFill="1" applyBorder="1"/>
    <xf numFmtId="2" fontId="35" fillId="2" borderId="0" xfId="0" applyNumberFormat="1" applyFont="1" applyFill="1" applyBorder="1"/>
    <xf numFmtId="167" fontId="24" fillId="2" borderId="0" xfId="0" applyNumberFormat="1" applyFont="1" applyFill="1" applyBorder="1"/>
    <xf numFmtId="0" fontId="36" fillId="2" borderId="0" xfId="0" applyFont="1" applyFill="1" applyBorder="1"/>
    <xf numFmtId="0" fontId="15" fillId="0" borderId="0" xfId="0" applyFont="1" applyFill="1" applyBorder="1"/>
    <xf numFmtId="0" fontId="0" fillId="2" borderId="5" xfId="0" applyFill="1" applyBorder="1"/>
    <xf numFmtId="0" fontId="0" fillId="2" borderId="5" xfId="0" applyFont="1" applyFill="1" applyBorder="1"/>
    <xf numFmtId="0" fontId="26" fillId="2" borderId="5" xfId="0" applyFont="1" applyFill="1" applyBorder="1"/>
    <xf numFmtId="166" fontId="15" fillId="0" borderId="0" xfId="0" applyNumberFormat="1" applyFont="1" applyFill="1" applyBorder="1" applyAlignment="1" applyProtection="1">
      <alignment vertical="center"/>
    </xf>
    <xf numFmtId="0" fontId="24" fillId="0" borderId="0" xfId="0" applyFont="1" applyFill="1"/>
    <xf numFmtId="0" fontId="15" fillId="0" borderId="0" xfId="0" applyNumberFormat="1" applyFont="1" applyFill="1" applyBorder="1" applyAlignment="1" applyProtection="1">
      <alignment horizontal="left" vertical="center"/>
    </xf>
    <xf numFmtId="0" fontId="14" fillId="0" borderId="0" xfId="0" applyFont="1" applyFill="1" applyBorder="1"/>
    <xf numFmtId="0" fontId="30" fillId="2" borderId="9" xfId="0" applyNumberFormat="1" applyFont="1" applyFill="1" applyBorder="1" applyAlignment="1" applyProtection="1">
      <alignment vertical="center"/>
    </xf>
    <xf numFmtId="10" fontId="13" fillId="0" borderId="0" xfId="0" applyNumberFormat="1" applyFont="1" applyFill="1" applyBorder="1" applyAlignment="1" applyProtection="1">
      <alignment horizontal="left" vertical="center" indent="2"/>
    </xf>
    <xf numFmtId="1" fontId="24" fillId="2" borderId="21" xfId="0" applyNumberFormat="1" applyFont="1" applyFill="1" applyBorder="1" applyAlignment="1" applyProtection="1">
      <alignment horizontal="right" vertical="center"/>
    </xf>
    <xf numFmtId="164" fontId="24" fillId="2" borderId="18" xfId="0" applyNumberFormat="1" applyFont="1" applyFill="1" applyBorder="1" applyAlignment="1" applyProtection="1">
      <alignment horizontal="right" vertical="center"/>
    </xf>
    <xf numFmtId="2" fontId="24" fillId="2" borderId="20" xfId="0" applyNumberFormat="1" applyFont="1" applyFill="1" applyBorder="1"/>
    <xf numFmtId="1" fontId="35" fillId="2" borderId="18" xfId="0" applyNumberFormat="1" applyFont="1" applyFill="1" applyBorder="1"/>
    <xf numFmtId="0" fontId="12" fillId="2" borderId="0" xfId="0" applyFont="1" applyFill="1" applyBorder="1"/>
    <xf numFmtId="0" fontId="12" fillId="2" borderId="0" xfId="0" applyFont="1" applyFill="1"/>
    <xf numFmtId="166" fontId="12" fillId="0" borderId="0" xfId="0" applyNumberFormat="1" applyFont="1" applyFill="1" applyBorder="1" applyAlignment="1" applyProtection="1">
      <alignment vertical="center"/>
    </xf>
    <xf numFmtId="0" fontId="12" fillId="0" borderId="0" xfId="0" applyNumberFormat="1" applyFont="1" applyFill="1" applyBorder="1" applyAlignment="1" applyProtection="1">
      <alignment horizontal="left" vertical="center"/>
    </xf>
    <xf numFmtId="166" fontId="11" fillId="0" borderId="0" xfId="0" applyNumberFormat="1" applyFont="1" applyFill="1" applyBorder="1" applyAlignment="1" applyProtection="1">
      <alignment vertical="center"/>
    </xf>
    <xf numFmtId="0" fontId="11" fillId="2" borderId="0" xfId="0" applyFont="1" applyFill="1" applyBorder="1"/>
    <xf numFmtId="0" fontId="10" fillId="0" borderId="0" xfId="0" applyFont="1" applyFill="1" applyBorder="1"/>
    <xf numFmtId="0" fontId="9" fillId="0" borderId="0" xfId="0" applyFont="1" applyFill="1" applyBorder="1"/>
    <xf numFmtId="0" fontId="12" fillId="2" borderId="3" xfId="0" applyFont="1" applyFill="1" applyBorder="1"/>
    <xf numFmtId="0" fontId="12" fillId="2" borderId="4" xfId="0" applyFont="1" applyFill="1" applyBorder="1"/>
    <xf numFmtId="0" fontId="12" fillId="2" borderId="15" xfId="0" applyFont="1" applyFill="1" applyBorder="1"/>
    <xf numFmtId="0" fontId="12" fillId="2" borderId="6" xfId="0" applyFont="1" applyFill="1" applyBorder="1"/>
    <xf numFmtId="0" fontId="12" fillId="2" borderId="5" xfId="0" applyFont="1" applyFill="1" applyBorder="1"/>
    <xf numFmtId="0" fontId="12" fillId="2" borderId="16" xfId="0" applyFont="1" applyFill="1" applyBorder="1"/>
    <xf numFmtId="0" fontId="12" fillId="2" borderId="9" xfId="0" applyFont="1" applyFill="1" applyBorder="1"/>
    <xf numFmtId="0" fontId="12" fillId="2" borderId="19" xfId="0" applyFont="1" applyFill="1" applyBorder="1"/>
    <xf numFmtId="0" fontId="8" fillId="2" borderId="0" xfId="0" applyFont="1" applyFill="1" applyBorder="1"/>
    <xf numFmtId="0" fontId="7" fillId="0" borderId="0" xfId="0" applyFont="1" applyFill="1" applyBorder="1"/>
    <xf numFmtId="0" fontId="38" fillId="12" borderId="0" xfId="0" applyFont="1" applyFill="1" applyBorder="1"/>
    <xf numFmtId="0" fontId="6" fillId="2" borderId="0" xfId="0" applyFont="1" applyFill="1" applyBorder="1" applyAlignment="1">
      <alignment vertical="top"/>
    </xf>
    <xf numFmtId="0" fontId="5" fillId="2" borderId="0" xfId="0" applyNumberFormat="1" applyFont="1" applyFill="1" applyBorder="1"/>
    <xf numFmtId="0" fontId="4" fillId="2" borderId="0" xfId="0" applyFont="1" applyFill="1" applyBorder="1"/>
    <xf numFmtId="0" fontId="39" fillId="12" borderId="9" xfId="0" applyFont="1" applyFill="1" applyBorder="1" applyAlignment="1">
      <alignment vertical="center"/>
    </xf>
    <xf numFmtId="0" fontId="39" fillId="12" borderId="0" xfId="0" applyFont="1" applyFill="1" applyAlignment="1">
      <alignment vertical="center"/>
    </xf>
    <xf numFmtId="0" fontId="38" fillId="12" borderId="0" xfId="0" applyFont="1" applyFill="1"/>
    <xf numFmtId="2" fontId="4" fillId="2" borderId="18" xfId="0" applyNumberFormat="1" applyFont="1" applyFill="1" applyBorder="1" applyAlignment="1" applyProtection="1">
      <alignment horizontal="right" vertical="center"/>
    </xf>
    <xf numFmtId="2" fontId="12" fillId="2" borderId="0" xfId="0" applyNumberFormat="1" applyFont="1" applyFill="1" applyBorder="1"/>
    <xf numFmtId="2" fontId="12" fillId="2" borderId="0" xfId="0" applyNumberFormat="1" applyFont="1" applyFill="1"/>
    <xf numFmtId="0" fontId="4" fillId="2" borderId="0" xfId="0" applyFont="1" applyFill="1"/>
    <xf numFmtId="0" fontId="4" fillId="0" borderId="0" xfId="0" applyFont="1" applyFill="1" applyBorder="1"/>
    <xf numFmtId="0" fontId="4" fillId="2" borderId="0" xfId="0" applyFont="1" applyFill="1" applyBorder="1" applyAlignment="1">
      <alignment vertical="top"/>
    </xf>
    <xf numFmtId="49" fontId="4" fillId="2" borderId="0" xfId="0" applyNumberFormat="1" applyFont="1" applyFill="1" applyBorder="1"/>
    <xf numFmtId="0" fontId="4" fillId="0" borderId="0" xfId="0" applyFont="1" applyFill="1" applyBorder="1" applyAlignment="1">
      <alignment vertical="top"/>
    </xf>
    <xf numFmtId="49" fontId="38" fillId="12" borderId="0" xfId="0" applyNumberFormat="1" applyFont="1" applyFill="1"/>
    <xf numFmtId="0" fontId="4" fillId="0" borderId="0" xfId="0" applyNumberFormat="1" applyFont="1" applyFill="1" applyBorder="1" applyAlignment="1" applyProtection="1">
      <alignment horizontal="left" vertical="center"/>
    </xf>
    <xf numFmtId="166" fontId="4" fillId="0" borderId="0" xfId="0" applyNumberFormat="1" applyFont="1" applyFill="1" applyBorder="1" applyAlignment="1" applyProtection="1">
      <alignment vertical="center"/>
    </xf>
    <xf numFmtId="0" fontId="4" fillId="2" borderId="18" xfId="0" applyFont="1" applyFill="1" applyBorder="1"/>
    <xf numFmtId="0" fontId="38" fillId="12" borderId="18" xfId="0" applyFont="1" applyFill="1" applyBorder="1"/>
    <xf numFmtId="0" fontId="4" fillId="2" borderId="20" xfId="0" applyFont="1" applyFill="1" applyBorder="1"/>
    <xf numFmtId="164" fontId="12" fillId="2" borderId="0" xfId="0" applyNumberFormat="1" applyFont="1" applyFill="1"/>
    <xf numFmtId="168" fontId="24" fillId="2" borderId="18" xfId="0" applyNumberFormat="1" applyFont="1" applyFill="1" applyBorder="1" applyAlignment="1" applyProtection="1">
      <alignment horizontal="right" vertical="center"/>
    </xf>
    <xf numFmtId="0" fontId="4" fillId="0" borderId="0" xfId="0" applyFont="1" applyFill="1"/>
    <xf numFmtId="0" fontId="3" fillId="2" borderId="0" xfId="0" applyFont="1" applyFill="1"/>
    <xf numFmtId="0" fontId="3" fillId="2" borderId="0" xfId="0" applyFont="1" applyFill="1" applyBorder="1"/>
    <xf numFmtId="0" fontId="3" fillId="0" borderId="0" xfId="0" applyNumberFormat="1" applyFont="1" applyFill="1" applyBorder="1" applyAlignment="1" applyProtection="1">
      <alignment horizontal="left" vertical="center" indent="3"/>
    </xf>
    <xf numFmtId="0" fontId="3" fillId="0" borderId="0" xfId="0" applyFont="1" applyFill="1" applyBorder="1"/>
    <xf numFmtId="0" fontId="27" fillId="2" borderId="0" xfId="177" applyNumberFormat="1" applyFill="1" applyAlignment="1" applyProtection="1"/>
    <xf numFmtId="49" fontId="3" fillId="2" borderId="0" xfId="0" applyNumberFormat="1" applyFont="1" applyFill="1"/>
    <xf numFmtId="0" fontId="2" fillId="2" borderId="18" xfId="0" applyFont="1" applyFill="1" applyBorder="1"/>
    <xf numFmtId="168" fontId="35" fillId="2" borderId="18" xfId="0" applyNumberFormat="1" applyFont="1" applyFill="1" applyBorder="1"/>
    <xf numFmtId="169" fontId="24" fillId="2" borderId="18" xfId="0" applyNumberFormat="1" applyFont="1" applyFill="1" applyBorder="1" applyAlignment="1" applyProtection="1">
      <alignment vertical="center"/>
    </xf>
    <xf numFmtId="0" fontId="38" fillId="12" borderId="7" xfId="0" applyFont="1" applyFill="1" applyBorder="1" applyAlignment="1">
      <alignment horizontal="left" vertical="top" wrapText="1"/>
    </xf>
    <xf numFmtId="0" fontId="38" fillId="12" borderId="0" xfId="0" applyFont="1" applyFill="1" applyBorder="1" applyAlignment="1">
      <alignment horizontal="left" vertical="top" wrapText="1"/>
    </xf>
  </cellXfs>
  <cellStyles count="33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16</xdr:col>
      <xdr:colOff>800100</xdr:colOff>
      <xdr:row>77</xdr:row>
      <xdr:rowOff>0</xdr:rowOff>
    </xdr:from>
    <xdr:to>
      <xdr:col>22</xdr:col>
      <xdr:colOff>800100</xdr:colOff>
      <xdr:row>110</xdr:row>
      <xdr:rowOff>114300</xdr:rowOff>
    </xdr:to>
    <xdr:pic>
      <xdr:nvPicPr>
        <xdr:cNvPr id="9" name="Picture 8">
          <a:extLst>
            <a:ext uri="{FF2B5EF4-FFF2-40B4-BE49-F238E27FC236}">
              <a16:creationId xmlns:a16="http://schemas.microsoft.com/office/drawing/2014/main" id="{00000000-0008-0000-0400-000009000000}"/>
            </a:ext>
          </a:extLst>
        </xdr:cNvPr>
        <xdr:cNvPicPr>
          <a:picLocks noChangeAspect="1"/>
        </xdr:cNvPicPr>
      </xdr:nvPicPr>
      <xdr:blipFill>
        <a:blip xmlns:r="http://schemas.openxmlformats.org/officeDocument/2006/relationships" r:embed="rId1"/>
        <a:stretch>
          <a:fillRect/>
        </a:stretch>
      </xdr:blipFill>
      <xdr:spPr>
        <a:xfrm>
          <a:off x="13208000" y="15659100"/>
          <a:ext cx="4876800" cy="6819900"/>
        </a:xfrm>
        <a:prstGeom prst="rect">
          <a:avLst/>
        </a:prstGeom>
      </xdr:spPr>
    </xdr:pic>
    <xdr:clientData/>
  </xdr:twoCellAnchor>
  <xdr:oneCellAnchor>
    <xdr:from>
      <xdr:col>4</xdr:col>
      <xdr:colOff>203200</xdr:colOff>
      <xdr:row>3</xdr:row>
      <xdr:rowOff>38100</xdr:rowOff>
    </xdr:from>
    <xdr:ext cx="4597400" cy="863600"/>
    <xdr:sp macro="" textlink="">
      <xdr:nvSpPr>
        <xdr:cNvPr id="15" name="TextBox 14">
          <a:extLst>
            <a:ext uri="{FF2B5EF4-FFF2-40B4-BE49-F238E27FC236}">
              <a16:creationId xmlns:a16="http://schemas.microsoft.com/office/drawing/2014/main" id="{00000000-0008-0000-0400-00000F000000}"/>
            </a:ext>
          </a:extLst>
        </xdr:cNvPr>
        <xdr:cNvSpPr txBox="1"/>
      </xdr:nvSpPr>
      <xdr:spPr>
        <a:xfrm>
          <a:off x="2260600" y="660400"/>
          <a:ext cx="4597400" cy="863600"/>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noAutofit/>
        </a:bodyPr>
        <a:lstStyle/>
        <a:p>
          <a:r>
            <a:rPr lang="en-US" sz="1100" baseline="0"/>
            <a:t>The Si technology was chosen because is commercially available, and very common, and used in Fraunhofer, 2018</a:t>
          </a:r>
          <a:endParaRPr lang="en-US" sz="1100"/>
        </a:p>
      </xdr:txBody>
    </xdr:sp>
    <xdr:clientData/>
  </xdr:oneCellAnchor>
  <xdr:twoCellAnchor editAs="oneCell">
    <xdr:from>
      <xdr:col>10</xdr:col>
      <xdr:colOff>101600</xdr:colOff>
      <xdr:row>89</xdr:row>
      <xdr:rowOff>177800</xdr:rowOff>
    </xdr:from>
    <xdr:to>
      <xdr:col>16</xdr:col>
      <xdr:colOff>139700</xdr:colOff>
      <xdr:row>110</xdr:row>
      <xdr:rowOff>25400</xdr:rowOff>
    </xdr:to>
    <xdr:pic>
      <xdr:nvPicPr>
        <xdr:cNvPr id="18" name="Picture 17">
          <a:extLst>
            <a:ext uri="{FF2B5EF4-FFF2-40B4-BE49-F238E27FC236}">
              <a16:creationId xmlns:a16="http://schemas.microsoft.com/office/drawing/2014/main" id="{00000000-0008-0000-0400-000012000000}"/>
            </a:ext>
          </a:extLst>
        </xdr:cNvPr>
        <xdr:cNvPicPr>
          <a:picLocks noChangeAspect="1"/>
        </xdr:cNvPicPr>
      </xdr:nvPicPr>
      <xdr:blipFill>
        <a:blip xmlns:r="http://schemas.openxmlformats.org/officeDocument/2006/relationships" r:embed="rId2"/>
        <a:stretch>
          <a:fillRect/>
        </a:stretch>
      </xdr:blipFill>
      <xdr:spPr>
        <a:xfrm>
          <a:off x="7632700" y="18275300"/>
          <a:ext cx="4914900" cy="4114800"/>
        </a:xfrm>
        <a:prstGeom prst="rect">
          <a:avLst/>
        </a:prstGeom>
      </xdr:spPr>
    </xdr:pic>
    <xdr:clientData/>
  </xdr:twoCellAnchor>
  <xdr:twoCellAnchor editAs="oneCell">
    <xdr:from>
      <xdr:col>9</xdr:col>
      <xdr:colOff>635000</xdr:colOff>
      <xdr:row>113</xdr:row>
      <xdr:rowOff>50800</xdr:rowOff>
    </xdr:from>
    <xdr:to>
      <xdr:col>21</xdr:col>
      <xdr:colOff>76200</xdr:colOff>
      <xdr:row>139</xdr:row>
      <xdr:rowOff>177800</xdr:rowOff>
    </xdr:to>
    <xdr:pic>
      <xdr:nvPicPr>
        <xdr:cNvPr id="5" name="Picture 4">
          <a:extLst>
            <a:ext uri="{FF2B5EF4-FFF2-40B4-BE49-F238E27FC236}">
              <a16:creationId xmlns:a16="http://schemas.microsoft.com/office/drawing/2014/main" id="{E3039526-1C45-154B-A59F-E44E59546992}"/>
            </a:ext>
          </a:extLst>
        </xdr:cNvPr>
        <xdr:cNvPicPr>
          <a:picLocks noChangeAspect="1"/>
        </xdr:cNvPicPr>
      </xdr:nvPicPr>
      <xdr:blipFill>
        <a:blip xmlns:r="http://schemas.openxmlformats.org/officeDocument/2006/relationships" r:embed="rId3"/>
        <a:stretch>
          <a:fillRect/>
        </a:stretch>
      </xdr:blipFill>
      <xdr:spPr>
        <a:xfrm>
          <a:off x="7531100" y="23025100"/>
          <a:ext cx="9194800" cy="5410200"/>
        </a:xfrm>
        <a:prstGeom prst="rect">
          <a:avLst/>
        </a:prstGeom>
      </xdr:spPr>
    </xdr:pic>
    <xdr:clientData/>
  </xdr:twoCellAnchor>
  <xdr:twoCellAnchor editAs="oneCell">
    <xdr:from>
      <xdr:col>10</xdr:col>
      <xdr:colOff>152400</xdr:colOff>
      <xdr:row>56</xdr:row>
      <xdr:rowOff>152400</xdr:rowOff>
    </xdr:from>
    <xdr:to>
      <xdr:col>15</xdr:col>
      <xdr:colOff>660400</xdr:colOff>
      <xdr:row>71</xdr:row>
      <xdr:rowOff>25400</xdr:rowOff>
    </xdr:to>
    <xdr:pic>
      <xdr:nvPicPr>
        <xdr:cNvPr id="7" name="Picture 6">
          <a:extLst>
            <a:ext uri="{FF2B5EF4-FFF2-40B4-BE49-F238E27FC236}">
              <a16:creationId xmlns:a16="http://schemas.microsoft.com/office/drawing/2014/main" id="{3A6BAB91-C455-0142-8FB1-D86CFB09C622}"/>
            </a:ext>
          </a:extLst>
        </xdr:cNvPr>
        <xdr:cNvPicPr>
          <a:picLocks noChangeAspect="1"/>
        </xdr:cNvPicPr>
      </xdr:nvPicPr>
      <xdr:blipFill>
        <a:blip xmlns:r="http://schemas.openxmlformats.org/officeDocument/2006/relationships" r:embed="rId4"/>
        <a:stretch>
          <a:fillRect/>
        </a:stretch>
      </xdr:blipFill>
      <xdr:spPr>
        <a:xfrm>
          <a:off x="7086600" y="11544300"/>
          <a:ext cx="4572000" cy="2921000"/>
        </a:xfrm>
        <a:prstGeom prst="rect">
          <a:avLst/>
        </a:prstGeom>
      </xdr:spPr>
    </xdr:pic>
    <xdr:clientData/>
  </xdr:twoCellAnchor>
  <xdr:twoCellAnchor editAs="oneCell">
    <xdr:from>
      <xdr:col>10</xdr:col>
      <xdr:colOff>241300</xdr:colOff>
      <xdr:row>73</xdr:row>
      <xdr:rowOff>0</xdr:rowOff>
    </xdr:from>
    <xdr:to>
      <xdr:col>20</xdr:col>
      <xdr:colOff>50800</xdr:colOff>
      <xdr:row>83</xdr:row>
      <xdr:rowOff>127000</xdr:rowOff>
    </xdr:to>
    <xdr:pic>
      <xdr:nvPicPr>
        <xdr:cNvPr id="12" name="Picture 11">
          <a:extLst>
            <a:ext uri="{FF2B5EF4-FFF2-40B4-BE49-F238E27FC236}">
              <a16:creationId xmlns:a16="http://schemas.microsoft.com/office/drawing/2014/main" id="{8E7F8B8F-97CB-504F-AAA4-89D389AD9F13}"/>
            </a:ext>
          </a:extLst>
        </xdr:cNvPr>
        <xdr:cNvPicPr>
          <a:picLocks noChangeAspect="1"/>
        </xdr:cNvPicPr>
      </xdr:nvPicPr>
      <xdr:blipFill>
        <a:blip xmlns:r="http://schemas.openxmlformats.org/officeDocument/2006/relationships" r:embed="rId5"/>
        <a:stretch>
          <a:fillRect/>
        </a:stretch>
      </xdr:blipFill>
      <xdr:spPr>
        <a:xfrm>
          <a:off x="7175500" y="14846300"/>
          <a:ext cx="7937500" cy="2159000"/>
        </a:xfrm>
        <a:prstGeom prst="rect">
          <a:avLst/>
        </a:prstGeom>
      </xdr:spPr>
    </xdr:pic>
    <xdr:clientData/>
  </xdr:twoCellAnchor>
  <xdr:twoCellAnchor editAs="oneCell">
    <xdr:from>
      <xdr:col>10</xdr:col>
      <xdr:colOff>139700</xdr:colOff>
      <xdr:row>19</xdr:row>
      <xdr:rowOff>0</xdr:rowOff>
    </xdr:from>
    <xdr:to>
      <xdr:col>20</xdr:col>
      <xdr:colOff>698500</xdr:colOff>
      <xdr:row>41</xdr:row>
      <xdr:rowOff>177800</xdr:rowOff>
    </xdr:to>
    <xdr:pic>
      <xdr:nvPicPr>
        <xdr:cNvPr id="17" name="Picture 16">
          <a:extLst>
            <a:ext uri="{FF2B5EF4-FFF2-40B4-BE49-F238E27FC236}">
              <a16:creationId xmlns:a16="http://schemas.microsoft.com/office/drawing/2014/main" id="{CCCB3F10-6F3B-E04D-8781-8D84EE47E24D}"/>
            </a:ext>
          </a:extLst>
        </xdr:cNvPr>
        <xdr:cNvPicPr>
          <a:picLocks noChangeAspect="1"/>
        </xdr:cNvPicPr>
      </xdr:nvPicPr>
      <xdr:blipFill>
        <a:blip xmlns:r="http://schemas.openxmlformats.org/officeDocument/2006/relationships" r:embed="rId6"/>
        <a:stretch>
          <a:fillRect/>
        </a:stretch>
      </xdr:blipFill>
      <xdr:spPr>
        <a:xfrm>
          <a:off x="7073900" y="3873500"/>
          <a:ext cx="8686800" cy="464820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dorinevandervlies/Projects/etdataset/nodes_source_analyses/households/6_residences_analysi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
      <sheetName val="Changelog"/>
      <sheetName val="Contents"/>
      <sheetName val="Introduction"/>
      <sheetName val="Dataflow"/>
      <sheetName val="Assumptions"/>
      <sheetName val="Dashboard"/>
      <sheetName val="Corrected energy balance step 2"/>
      <sheetName val="technical_specs"/>
      <sheetName val="Application Shares"/>
      <sheetName val="Technology Shares"/>
      <sheetName val="Houses Shares"/>
      <sheetName val="Final demand per energy carrier"/>
      <sheetName val="Technology split final demand"/>
      <sheetName val="Electricity producer Shares"/>
      <sheetName val="Fuel aggregation"/>
      <sheetName val="Useful-final demand percentage"/>
      <sheetName val="csv_final_demand_coal"/>
      <sheetName val="csv_final_demand_crude_oil"/>
      <sheetName val="csv_final_demand_network_gas"/>
      <sheetName val="csv_final_demand_woodpellets"/>
      <sheetName val="csv_final_demand_electricity"/>
      <sheetName val="csv_final_demand_steam"/>
      <sheetName val="csv_cooling_electricity"/>
      <sheetName val="csv_heating_network_gas"/>
      <sheetName val="csv_heating_electricity"/>
      <sheetName val="csv_heating_heat_pump"/>
      <sheetName val="csv_water_network_gas"/>
      <sheetName val="csv_water_electricity"/>
      <sheetName val="csv_cooking_electricity"/>
      <sheetName val="csv_lighting_electricity"/>
      <sheetName val="csv_appliances_electricity"/>
      <sheetName val="csv_solar_thermal_heater"/>
      <sheetName val="csv_cooling_old-new"/>
      <sheetName val="csv_heating_old-new"/>
      <sheetName val="csv_cooling_insulation_old"/>
      <sheetName val="csv_cooling_insulation_new"/>
      <sheetName val="csv_heating_insulation_new"/>
      <sheetName val="csv_heating_insulation_old"/>
      <sheetName val="csv_heating_micro_chp_gas"/>
      <sheetName val="csv_water_micro_chp_gas"/>
      <sheetName val="csv_water_fuell_cell_gas"/>
      <sheetName val="csv_solar_space_heating_chld"/>
      <sheetName val="csv_solar_hot_water_chld"/>
      <sheetName val="csv_add_on_space_heating_child"/>
      <sheetName val="csv_add_on_hot water_child"/>
      <sheetName val="csv_hot_water_from_el_add_on"/>
      <sheetName val="csv_export_to_area_analysi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ow r="11">
          <cell r="L11">
            <v>0</v>
          </cell>
        </row>
      </sheetData>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s://refman.energytransitionmodel.com/publications/2080"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22"/>
  <sheetViews>
    <sheetView workbookViewId="0">
      <selection activeCell="C5" sqref="C5"/>
    </sheetView>
  </sheetViews>
  <sheetFormatPr baseColWidth="10" defaultColWidth="10.6640625" defaultRowHeight="16"/>
  <cols>
    <col min="1" max="1" width="3.5" style="74" customWidth="1"/>
    <col min="2" max="2" width="8.6640625" style="35" customWidth="1"/>
    <col min="3" max="3" width="38.5" style="35" customWidth="1"/>
    <col min="4" max="16384" width="10.6640625" style="35"/>
  </cols>
  <sheetData>
    <row r="1" spans="1:3" s="72" customFormat="1">
      <c r="A1" s="70"/>
      <c r="B1" s="71"/>
      <c r="C1" s="71"/>
    </row>
    <row r="2" spans="1:3" ht="21">
      <c r="A2" s="7"/>
      <c r="B2" s="73" t="s">
        <v>21</v>
      </c>
      <c r="C2" s="73"/>
    </row>
    <row r="3" spans="1:3">
      <c r="A3" s="7"/>
      <c r="B3" s="14"/>
      <c r="C3" s="14"/>
    </row>
    <row r="4" spans="1:3">
      <c r="A4" s="7"/>
      <c r="B4" s="8" t="s">
        <v>22</v>
      </c>
      <c r="C4" s="9" t="s">
        <v>171</v>
      </c>
    </row>
    <row r="5" spans="1:3">
      <c r="A5" s="7"/>
      <c r="B5" s="10" t="s">
        <v>70</v>
      </c>
      <c r="C5" s="11" t="s">
        <v>71</v>
      </c>
    </row>
    <row r="6" spans="1:3">
      <c r="A6" s="7"/>
      <c r="B6" s="12" t="s">
        <v>24</v>
      </c>
      <c r="C6" s="13" t="s">
        <v>25</v>
      </c>
    </row>
    <row r="7" spans="1:3">
      <c r="A7" s="7"/>
      <c r="B7" s="14"/>
      <c r="C7" s="14"/>
    </row>
    <row r="8" spans="1:3">
      <c r="A8" s="7"/>
      <c r="B8" s="116" t="s">
        <v>72</v>
      </c>
      <c r="C8" s="117"/>
    </row>
    <row r="9" spans="1:3">
      <c r="A9" s="7"/>
      <c r="B9" s="118"/>
      <c r="C9" s="119"/>
    </row>
    <row r="10" spans="1:3">
      <c r="A10" s="7"/>
      <c r="B10" s="118" t="s">
        <v>73</v>
      </c>
      <c r="C10" s="120" t="s">
        <v>74</v>
      </c>
    </row>
    <row r="11" spans="1:3" ht="17" thickBot="1">
      <c r="A11" s="7"/>
      <c r="B11" s="118"/>
      <c r="C11" s="23" t="s">
        <v>75</v>
      </c>
    </row>
    <row r="12" spans="1:3" ht="17" thickBot="1">
      <c r="A12" s="7"/>
      <c r="B12" s="118"/>
      <c r="C12" s="121" t="s">
        <v>76</v>
      </c>
    </row>
    <row r="13" spans="1:3">
      <c r="A13" s="7"/>
      <c r="B13" s="118"/>
      <c r="C13" s="119" t="s">
        <v>77</v>
      </c>
    </row>
    <row r="14" spans="1:3">
      <c r="A14" s="7"/>
      <c r="B14" s="118"/>
      <c r="C14" s="119"/>
    </row>
    <row r="15" spans="1:3">
      <c r="A15" s="7"/>
      <c r="B15" s="118" t="s">
        <v>78</v>
      </c>
      <c r="C15" s="122" t="s">
        <v>79</v>
      </c>
    </row>
    <row r="16" spans="1:3">
      <c r="A16" s="7"/>
      <c r="B16" s="118"/>
      <c r="C16" s="123" t="s">
        <v>80</v>
      </c>
    </row>
    <row r="17" spans="1:3">
      <c r="A17" s="7"/>
      <c r="B17" s="118"/>
      <c r="C17" s="124" t="s">
        <v>81</v>
      </c>
    </row>
    <row r="18" spans="1:3">
      <c r="A18" s="7"/>
      <c r="B18" s="118"/>
      <c r="C18" s="125" t="s">
        <v>82</v>
      </c>
    </row>
    <row r="19" spans="1:3">
      <c r="A19" s="7"/>
      <c r="B19" s="126"/>
      <c r="C19" s="127" t="s">
        <v>83</v>
      </c>
    </row>
    <row r="20" spans="1:3">
      <c r="A20" s="7"/>
      <c r="B20" s="126"/>
      <c r="C20" s="128" t="s">
        <v>84</v>
      </c>
    </row>
    <row r="21" spans="1:3">
      <c r="A21" s="7"/>
      <c r="B21" s="126"/>
      <c r="C21" s="129" t="s">
        <v>85</v>
      </c>
    </row>
    <row r="22" spans="1:3">
      <c r="A22" s="7"/>
      <c r="B22" s="126"/>
      <c r="C22" s="130" t="s">
        <v>86</v>
      </c>
    </row>
  </sheetData>
  <pageMargins left="0.75" right="0.75" top="1" bottom="1" header="0.5" footer="0.5"/>
  <pageSetup paperSize="9"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rgb="FFFFFF00"/>
  </sheetPr>
  <dimension ref="A1:K62"/>
  <sheetViews>
    <sheetView tabSelected="1" topLeftCell="A5" workbookViewId="0">
      <selection activeCell="A18" sqref="A18:XFD22"/>
    </sheetView>
  </sheetViews>
  <sheetFormatPr baseColWidth="10" defaultColWidth="10.6640625" defaultRowHeight="16"/>
  <cols>
    <col min="1" max="1" width="2.83203125" style="4" customWidth="1"/>
    <col min="2" max="2" width="3.6640625" style="4" customWidth="1"/>
    <col min="3" max="3" width="37.5" style="4" customWidth="1"/>
    <col min="4" max="4" width="12.5" style="4" customWidth="1"/>
    <col min="5" max="5" width="29.33203125" style="4" customWidth="1"/>
    <col min="6" max="6" width="3" style="4" customWidth="1"/>
    <col min="7" max="7" width="32.5" style="4" customWidth="1"/>
    <col min="8" max="8" width="3.5" style="4" customWidth="1"/>
    <col min="9" max="9" width="41.6640625" style="4" customWidth="1"/>
    <col min="10" max="10" width="3.5" style="4" customWidth="1"/>
    <col min="11" max="16384" width="10.6640625" style="4"/>
  </cols>
  <sheetData>
    <row r="1" spans="1:11">
      <c r="D1" s="3"/>
      <c r="E1" s="3"/>
      <c r="F1" s="3"/>
      <c r="G1" s="3"/>
    </row>
    <row r="2" spans="1:11" ht="16" customHeight="1">
      <c r="B2" s="204" t="s">
        <v>145</v>
      </c>
      <c r="C2" s="205"/>
      <c r="D2" s="205"/>
      <c r="E2" s="205"/>
      <c r="F2" s="205"/>
      <c r="G2" s="16"/>
      <c r="H2" s="15"/>
      <c r="I2" s="15"/>
    </row>
    <row r="3" spans="1:11">
      <c r="B3" s="204"/>
      <c r="C3" s="205"/>
      <c r="D3" s="205"/>
      <c r="E3" s="205"/>
      <c r="F3" s="205"/>
      <c r="G3" s="16"/>
      <c r="H3" s="15"/>
      <c r="I3" s="15"/>
    </row>
    <row r="4" spans="1:11">
      <c r="B4" s="204"/>
      <c r="C4" s="205"/>
      <c r="D4" s="205"/>
      <c r="E4" s="205"/>
      <c r="F4" s="205"/>
      <c r="G4" s="16"/>
      <c r="H4" s="15"/>
      <c r="I4" s="15"/>
    </row>
    <row r="5" spans="1:11">
      <c r="B5" s="204"/>
      <c r="C5" s="205"/>
      <c r="D5" s="205"/>
      <c r="E5" s="205"/>
      <c r="F5" s="205"/>
      <c r="G5" s="15"/>
      <c r="H5" s="15"/>
      <c r="I5" s="15"/>
    </row>
    <row r="6" spans="1:11" ht="17" thickBot="1">
      <c r="B6" s="131"/>
      <c r="C6" s="131"/>
      <c r="D6" s="131"/>
      <c r="E6" s="132"/>
      <c r="F6" s="15"/>
      <c r="G6" s="15"/>
      <c r="H6" s="15"/>
      <c r="I6" s="15"/>
    </row>
    <row r="7" spans="1:11">
      <c r="B7" s="32"/>
      <c r="C7" s="30"/>
      <c r="D7" s="30"/>
      <c r="E7" s="30"/>
      <c r="F7" s="30"/>
      <c r="G7" s="30"/>
      <c r="H7" s="30"/>
      <c r="I7" s="30"/>
      <c r="J7" s="25"/>
    </row>
    <row r="8" spans="1:11" s="5" customFormat="1" ht="18">
      <c r="B8" s="43"/>
      <c r="C8" s="26" t="s">
        <v>38</v>
      </c>
      <c r="D8" s="27" t="s">
        <v>18</v>
      </c>
      <c r="E8" s="24" t="s">
        <v>7</v>
      </c>
      <c r="F8" s="26"/>
      <c r="G8" s="26" t="s">
        <v>17</v>
      </c>
      <c r="H8" s="26"/>
      <c r="I8" s="26" t="s">
        <v>0</v>
      </c>
      <c r="J8" s="77"/>
    </row>
    <row r="9" spans="1:11" s="5" customFormat="1" ht="18">
      <c r="B9" s="44"/>
      <c r="C9" s="23"/>
      <c r="D9" s="78"/>
      <c r="E9" s="23"/>
      <c r="F9" s="23"/>
      <c r="G9" s="23"/>
      <c r="H9" s="23"/>
      <c r="I9" s="23"/>
      <c r="J9" s="22"/>
    </row>
    <row r="10" spans="1:11" s="5" customFormat="1" ht="19" thickBot="1">
      <c r="B10" s="44"/>
      <c r="C10" s="23" t="s">
        <v>87</v>
      </c>
      <c r="D10" s="78"/>
      <c r="E10" s="23"/>
      <c r="F10" s="23"/>
      <c r="G10" s="23"/>
      <c r="H10" s="23"/>
      <c r="I10" s="23"/>
      <c r="J10" s="22"/>
    </row>
    <row r="11" spans="1:11" s="5" customFormat="1" ht="19" thickBot="1">
      <c r="B11" s="44"/>
      <c r="C11" s="146" t="s">
        <v>95</v>
      </c>
      <c r="D11" s="34" t="s">
        <v>5</v>
      </c>
      <c r="E11" s="39">
        <f>'Research data'!G6</f>
        <v>0.17</v>
      </c>
      <c r="F11" s="33"/>
      <c r="G11" s="33"/>
      <c r="H11" s="76"/>
      <c r="I11" s="189" t="s">
        <v>113</v>
      </c>
      <c r="J11" s="22"/>
    </row>
    <row r="12" spans="1:11" ht="17" thickBot="1">
      <c r="B12" s="37"/>
      <c r="C12" s="83" t="s">
        <v>40</v>
      </c>
      <c r="D12" s="38" t="s">
        <v>5</v>
      </c>
      <c r="E12" s="36">
        <v>0.98</v>
      </c>
      <c r="F12" s="33"/>
      <c r="G12" s="33"/>
      <c r="H12" s="33"/>
      <c r="I12" s="36"/>
      <c r="J12" s="140"/>
      <c r="K12" s="3"/>
    </row>
    <row r="13" spans="1:11" ht="17" thickBot="1">
      <c r="B13" s="37"/>
      <c r="C13" s="82" t="s">
        <v>42</v>
      </c>
      <c r="D13" s="38" t="s">
        <v>5</v>
      </c>
      <c r="E13" s="36">
        <v>0.05</v>
      </c>
      <c r="F13" s="33"/>
      <c r="G13" s="33"/>
      <c r="H13" s="33"/>
      <c r="I13" s="36"/>
      <c r="J13" s="140"/>
      <c r="K13" s="3"/>
    </row>
    <row r="14" spans="1:11" ht="17" thickBot="1">
      <c r="A14" s="2"/>
      <c r="B14" s="37"/>
      <c r="C14" s="84" t="s">
        <v>45</v>
      </c>
      <c r="D14" s="38" t="s">
        <v>5</v>
      </c>
      <c r="E14" s="36">
        <v>0.1</v>
      </c>
      <c r="F14" s="33"/>
      <c r="G14" s="33"/>
      <c r="H14" s="33"/>
      <c r="I14" s="36"/>
      <c r="J14" s="141"/>
      <c r="K14" s="1"/>
    </row>
    <row r="15" spans="1:11" ht="17" thickBot="1">
      <c r="A15" s="2"/>
      <c r="B15" s="37"/>
      <c r="C15" s="91" t="s">
        <v>46</v>
      </c>
      <c r="D15" s="38" t="s">
        <v>5</v>
      </c>
      <c r="E15" s="36">
        <v>0.7</v>
      </c>
      <c r="F15" s="33"/>
      <c r="G15" s="33"/>
      <c r="H15" s="33"/>
      <c r="I15" s="36"/>
      <c r="J15" s="141"/>
      <c r="K15" s="1"/>
    </row>
    <row r="16" spans="1:11" s="2" customFormat="1" ht="17" thickBot="1">
      <c r="A16" s="4"/>
      <c r="B16" s="37"/>
      <c r="C16" s="91" t="s">
        <v>47</v>
      </c>
      <c r="D16" s="38" t="s">
        <v>135</v>
      </c>
      <c r="E16" s="36">
        <f>'Research data'!G7</f>
        <v>2.7200000000000005E-4</v>
      </c>
      <c r="F16" s="33"/>
      <c r="G16" s="114" t="s">
        <v>33</v>
      </c>
      <c r="H16" s="33"/>
      <c r="I16" s="189" t="s">
        <v>113</v>
      </c>
      <c r="J16" s="140"/>
      <c r="K16" s="4"/>
    </row>
    <row r="17" spans="1:11" s="2" customFormat="1" ht="17" thickBot="1">
      <c r="A17" s="4"/>
      <c r="B17" s="37"/>
      <c r="C17" s="91" t="s">
        <v>48</v>
      </c>
      <c r="D17" s="38" t="s">
        <v>135</v>
      </c>
      <c r="E17" s="87">
        <v>0</v>
      </c>
      <c r="F17" s="33"/>
      <c r="G17" s="114" t="s">
        <v>69</v>
      </c>
      <c r="H17" s="33"/>
      <c r="I17" s="189" t="s">
        <v>126</v>
      </c>
      <c r="J17" s="140"/>
      <c r="K17" s="4"/>
    </row>
    <row r="18" spans="1:11">
      <c r="B18" s="37"/>
      <c r="C18" s="135"/>
      <c r="D18" s="115"/>
      <c r="E18" s="137"/>
      <c r="F18" s="35"/>
      <c r="G18" s="138"/>
      <c r="H18" s="35"/>
      <c r="I18" s="35"/>
      <c r="J18" s="140"/>
    </row>
    <row r="19" spans="1:11" ht="17" thickBot="1">
      <c r="B19" s="37"/>
      <c r="C19" s="23" t="s">
        <v>88</v>
      </c>
      <c r="D19" s="115"/>
      <c r="E19" s="137"/>
      <c r="F19" s="35"/>
      <c r="G19" s="138"/>
      <c r="H19" s="35"/>
      <c r="I19" s="35"/>
      <c r="J19" s="140"/>
    </row>
    <row r="20" spans="1:11" ht="17" thickBot="1">
      <c r="B20" s="37"/>
      <c r="C20" s="91" t="s">
        <v>49</v>
      </c>
      <c r="D20" s="38" t="s">
        <v>39</v>
      </c>
      <c r="E20" s="89">
        <f>'Research data'!G16</f>
        <v>217.33</v>
      </c>
      <c r="F20" s="33"/>
      <c r="G20" s="113" t="s">
        <v>11</v>
      </c>
      <c r="H20" s="33"/>
      <c r="I20" s="190" t="s">
        <v>125</v>
      </c>
      <c r="J20" s="142"/>
    </row>
    <row r="21" spans="1:11" ht="17" thickBot="1">
      <c r="B21" s="37"/>
      <c r="C21" s="91" t="s">
        <v>50</v>
      </c>
      <c r="D21" s="38" t="s">
        <v>39</v>
      </c>
      <c r="E21" s="39">
        <v>0</v>
      </c>
      <c r="F21" s="33"/>
      <c r="G21" s="113" t="s">
        <v>67</v>
      </c>
      <c r="H21" s="33"/>
      <c r="I21" s="189" t="s">
        <v>126</v>
      </c>
      <c r="J21" s="142"/>
    </row>
    <row r="22" spans="1:11" ht="17" thickBot="1">
      <c r="B22" s="37"/>
      <c r="C22" s="91" t="s">
        <v>15</v>
      </c>
      <c r="D22" s="38" t="s">
        <v>39</v>
      </c>
      <c r="E22" s="39">
        <f>'Research data'!G21</f>
        <v>136.27200000000002</v>
      </c>
      <c r="F22" s="33"/>
      <c r="G22" s="113" t="s">
        <v>30</v>
      </c>
      <c r="H22" s="33"/>
      <c r="I22" s="190" t="s">
        <v>125</v>
      </c>
      <c r="J22" s="140"/>
    </row>
    <row r="23" spans="1:11" ht="17" thickBot="1">
      <c r="B23" s="37"/>
      <c r="C23" s="91" t="s">
        <v>51</v>
      </c>
      <c r="D23" s="38" t="s">
        <v>39</v>
      </c>
      <c r="E23" s="39">
        <v>0</v>
      </c>
      <c r="F23" s="33"/>
      <c r="G23" s="182" t="s">
        <v>127</v>
      </c>
      <c r="H23" s="33"/>
      <c r="I23" s="36"/>
      <c r="J23" s="140"/>
    </row>
    <row r="24" spans="1:11" ht="17" thickBot="1">
      <c r="B24" s="37"/>
      <c r="C24" s="91" t="s">
        <v>52</v>
      </c>
      <c r="D24" s="38" t="s">
        <v>62</v>
      </c>
      <c r="E24" s="133">
        <f>'Research data'!G23</f>
        <v>4.62</v>
      </c>
      <c r="F24" s="33"/>
      <c r="G24" s="113" t="s">
        <v>64</v>
      </c>
      <c r="H24" s="33"/>
      <c r="I24" s="189" t="s">
        <v>27</v>
      </c>
      <c r="J24" s="140"/>
    </row>
    <row r="25" spans="1:11" ht="17" thickBot="1">
      <c r="B25" s="37"/>
      <c r="C25" s="91" t="s">
        <v>53</v>
      </c>
      <c r="D25" s="38" t="s">
        <v>63</v>
      </c>
      <c r="E25" s="39">
        <v>0</v>
      </c>
      <c r="F25" s="33"/>
      <c r="G25" s="113" t="s">
        <v>65</v>
      </c>
      <c r="H25" s="33"/>
      <c r="I25" s="189" t="s">
        <v>27</v>
      </c>
      <c r="J25" s="140"/>
    </row>
    <row r="26" spans="1:11" ht="17" thickBot="1">
      <c r="B26" s="37"/>
      <c r="C26" s="91" t="s">
        <v>54</v>
      </c>
      <c r="D26" s="38" t="s">
        <v>63</v>
      </c>
      <c r="E26" s="151">
        <v>0</v>
      </c>
      <c r="F26" s="33"/>
      <c r="G26" s="113" t="s">
        <v>68</v>
      </c>
      <c r="H26" s="33"/>
      <c r="I26" s="191" t="s">
        <v>126</v>
      </c>
      <c r="J26" s="140"/>
    </row>
    <row r="27" spans="1:11" ht="17" thickBot="1">
      <c r="B27" s="37"/>
      <c r="C27" s="91" t="s">
        <v>57</v>
      </c>
      <c r="D27" s="38" t="s">
        <v>3</v>
      </c>
      <c r="E27" s="89">
        <v>0.04</v>
      </c>
      <c r="F27" s="33"/>
      <c r="G27" s="113" t="s">
        <v>29</v>
      </c>
      <c r="H27" s="33"/>
      <c r="I27" s="90"/>
      <c r="J27" s="140"/>
    </row>
    <row r="28" spans="1:11" ht="17" thickBot="1">
      <c r="B28" s="37"/>
      <c r="C28" s="84" t="s">
        <v>44</v>
      </c>
      <c r="D28" s="38" t="s">
        <v>14</v>
      </c>
      <c r="E28" s="87">
        <v>0</v>
      </c>
      <c r="F28" s="33"/>
      <c r="G28" s="33"/>
      <c r="H28" s="33"/>
      <c r="I28" s="36"/>
      <c r="J28" s="140"/>
    </row>
    <row r="29" spans="1:11">
      <c r="B29" s="37"/>
      <c r="C29" s="91"/>
      <c r="D29" s="38"/>
      <c r="E29" s="136"/>
      <c r="F29" s="33"/>
      <c r="G29" s="113"/>
      <c r="H29" s="33"/>
      <c r="I29" s="135"/>
      <c r="J29" s="140"/>
    </row>
    <row r="30" spans="1:11" ht="17" thickBot="1">
      <c r="B30" s="37"/>
      <c r="C30" s="23" t="s">
        <v>8</v>
      </c>
      <c r="D30" s="115"/>
      <c r="E30" s="67"/>
      <c r="F30" s="35"/>
      <c r="G30" s="93"/>
      <c r="H30" s="35"/>
      <c r="I30" s="35"/>
      <c r="J30" s="140"/>
    </row>
    <row r="31" spans="1:11" ht="17" thickBot="1">
      <c r="B31" s="37"/>
      <c r="C31" s="82" t="s">
        <v>43</v>
      </c>
      <c r="D31" s="38" t="s">
        <v>4</v>
      </c>
      <c r="E31" s="202">
        <f>'Research data'!G11</f>
        <v>1.6000000000000001E-6</v>
      </c>
      <c r="F31" s="33"/>
      <c r="G31" s="33" t="s">
        <v>19</v>
      </c>
      <c r="H31" s="33"/>
      <c r="I31" s="201" t="s">
        <v>170</v>
      </c>
      <c r="J31" s="140"/>
    </row>
    <row r="32" spans="1:11" ht="17" thickBot="1">
      <c r="B32" s="37"/>
      <c r="C32" s="91" t="s">
        <v>55</v>
      </c>
      <c r="D32" s="38" t="s">
        <v>2</v>
      </c>
      <c r="E32" s="134">
        <f>'Research data'!G12</f>
        <v>0.3</v>
      </c>
      <c r="F32" s="33"/>
      <c r="G32" s="113" t="s">
        <v>32</v>
      </c>
      <c r="H32" s="33"/>
      <c r="I32" s="189" t="s">
        <v>136</v>
      </c>
      <c r="J32" s="140"/>
    </row>
    <row r="33" spans="2:10" ht="17" thickBot="1">
      <c r="B33" s="37"/>
      <c r="C33" s="91" t="s">
        <v>56</v>
      </c>
      <c r="D33" s="38" t="s">
        <v>2</v>
      </c>
      <c r="E33" s="152">
        <f>'Research data'!G13</f>
        <v>25</v>
      </c>
      <c r="F33" s="33"/>
      <c r="G33" s="113" t="s">
        <v>31</v>
      </c>
      <c r="H33" s="33"/>
      <c r="I33" s="189" t="s">
        <v>113</v>
      </c>
      <c r="J33" s="140"/>
    </row>
    <row r="34" spans="2:10" ht="17" thickBot="1">
      <c r="B34" s="37"/>
      <c r="C34" s="139" t="s">
        <v>41</v>
      </c>
      <c r="D34" s="38" t="s">
        <v>5</v>
      </c>
      <c r="E34" s="87">
        <v>0</v>
      </c>
      <c r="F34" s="33"/>
      <c r="G34" s="33"/>
      <c r="H34" s="33"/>
      <c r="I34" s="36"/>
      <c r="J34" s="140"/>
    </row>
    <row r="35" spans="2:10" ht="17" thickBot="1">
      <c r="B35" s="37"/>
      <c r="C35" s="91" t="s">
        <v>58</v>
      </c>
      <c r="D35" s="38" t="s">
        <v>5</v>
      </c>
      <c r="E35" s="87">
        <v>0</v>
      </c>
      <c r="F35" s="33"/>
      <c r="G35" s="33"/>
      <c r="H35" s="33"/>
      <c r="I35" s="90"/>
      <c r="J35" s="140"/>
    </row>
    <row r="36" spans="2:10" ht="17" thickBot="1">
      <c r="B36" s="37"/>
      <c r="C36" s="84" t="s">
        <v>16</v>
      </c>
      <c r="D36" s="38" t="s">
        <v>5</v>
      </c>
      <c r="E36" s="87">
        <v>0</v>
      </c>
      <c r="F36" s="33"/>
      <c r="G36" s="33"/>
      <c r="H36" s="33"/>
      <c r="I36" s="36"/>
      <c r="J36" s="140"/>
    </row>
    <row r="37" spans="2:10" ht="17" thickBot="1">
      <c r="B37" s="37"/>
      <c r="C37" s="83" t="s">
        <v>59</v>
      </c>
      <c r="D37" s="38" t="s">
        <v>5</v>
      </c>
      <c r="E37" s="36">
        <v>16.670000000000002</v>
      </c>
      <c r="F37" s="33"/>
      <c r="G37" s="33"/>
      <c r="H37" s="33"/>
      <c r="I37" s="36"/>
      <c r="J37" s="140"/>
    </row>
    <row r="38" spans="2:10" ht="17" thickBot="1">
      <c r="B38" s="37"/>
      <c r="C38" s="83" t="s">
        <v>61</v>
      </c>
      <c r="D38" s="38" t="s">
        <v>5</v>
      </c>
      <c r="E38" s="36">
        <v>0.33</v>
      </c>
      <c r="F38" s="33"/>
      <c r="G38" s="33"/>
      <c r="H38" s="33"/>
      <c r="I38" s="36"/>
      <c r="J38" s="140"/>
    </row>
    <row r="39" spans="2:10" ht="17" thickBot="1">
      <c r="B39" s="37"/>
      <c r="C39" s="84" t="s">
        <v>60</v>
      </c>
      <c r="D39" s="38" t="s">
        <v>5</v>
      </c>
      <c r="E39" s="87">
        <v>0</v>
      </c>
      <c r="F39" s="33"/>
      <c r="G39" s="33"/>
      <c r="H39" s="33"/>
      <c r="I39" s="36"/>
      <c r="J39" s="140"/>
    </row>
    <row r="40" spans="2:10" ht="17" thickBot="1">
      <c r="B40" s="40"/>
      <c r="C40" s="41"/>
      <c r="D40" s="41"/>
      <c r="E40" s="41"/>
      <c r="F40" s="41"/>
      <c r="G40" s="41"/>
      <c r="H40" s="41"/>
      <c r="I40" s="41"/>
      <c r="J40" s="6"/>
    </row>
    <row r="41" spans="2:10">
      <c r="B41" s="42"/>
      <c r="C41" s="42"/>
      <c r="D41" s="42"/>
      <c r="E41" s="42"/>
      <c r="F41" s="42"/>
      <c r="G41" s="42"/>
      <c r="H41" s="42"/>
      <c r="I41" s="42"/>
    </row>
    <row r="42" spans="2:10" ht="20" customHeight="1">
      <c r="B42" s="15"/>
      <c r="C42" s="15"/>
      <c r="D42" s="15"/>
      <c r="E42" s="15"/>
      <c r="F42" s="15"/>
      <c r="G42" s="15"/>
      <c r="H42" s="15"/>
      <c r="I42" s="15"/>
    </row>
    <row r="43" spans="2:10">
      <c r="B43" s="15"/>
      <c r="C43" s="15"/>
      <c r="D43" s="15"/>
      <c r="E43" s="15"/>
      <c r="F43" s="15"/>
      <c r="G43" s="15"/>
      <c r="H43" s="15"/>
      <c r="I43" s="15"/>
    </row>
    <row r="44" spans="2:10">
      <c r="B44" s="15"/>
      <c r="C44" s="15"/>
      <c r="D44" s="15"/>
      <c r="E44" s="15"/>
      <c r="F44" s="15"/>
      <c r="G44" s="15"/>
      <c r="H44" s="15"/>
      <c r="I44" s="15"/>
    </row>
    <row r="45" spans="2:10">
      <c r="B45" s="15"/>
      <c r="C45" s="15"/>
      <c r="D45" s="15"/>
      <c r="E45" s="15"/>
      <c r="F45" s="15"/>
      <c r="G45" s="15"/>
      <c r="H45" s="15"/>
      <c r="I45" s="15"/>
    </row>
    <row r="46" spans="2:10">
      <c r="B46" s="15"/>
      <c r="C46" s="15"/>
      <c r="D46" s="15"/>
      <c r="E46" s="15"/>
      <c r="F46" s="15"/>
      <c r="G46" s="15"/>
      <c r="H46" s="15"/>
      <c r="I46" s="15"/>
    </row>
    <row r="47" spans="2:10">
      <c r="B47" s="15"/>
      <c r="C47" s="15"/>
      <c r="D47" s="15"/>
      <c r="E47" s="15"/>
      <c r="F47" s="15"/>
      <c r="G47" s="15"/>
      <c r="H47" s="15"/>
      <c r="I47" s="15"/>
    </row>
    <row r="48" spans="2:10">
      <c r="B48" s="15"/>
      <c r="C48" s="15"/>
      <c r="D48" s="15"/>
      <c r="E48" s="15"/>
      <c r="F48" s="15"/>
      <c r="G48" s="15"/>
      <c r="H48" s="15"/>
      <c r="I48" s="15"/>
    </row>
    <row r="49" spans="2:9">
      <c r="B49" s="15"/>
      <c r="C49" s="15"/>
      <c r="D49" s="15"/>
      <c r="E49" s="15"/>
      <c r="F49" s="15"/>
      <c r="G49" s="15"/>
      <c r="H49" s="15"/>
      <c r="I49" s="15"/>
    </row>
    <row r="50" spans="2:9">
      <c r="B50" s="15"/>
      <c r="C50" s="15"/>
      <c r="D50" s="15"/>
      <c r="E50" s="15"/>
      <c r="F50" s="15"/>
      <c r="G50" s="15"/>
      <c r="H50" s="15"/>
      <c r="I50" s="15"/>
    </row>
    <row r="51" spans="2:9">
      <c r="B51" s="15"/>
      <c r="C51" s="15"/>
      <c r="D51" s="15"/>
      <c r="E51" s="15"/>
      <c r="F51" s="15"/>
      <c r="G51" s="15"/>
      <c r="H51" s="15"/>
      <c r="I51" s="15"/>
    </row>
    <row r="52" spans="2:9">
      <c r="B52" s="15"/>
      <c r="C52" s="15"/>
      <c r="D52" s="15"/>
      <c r="E52" s="15"/>
      <c r="F52" s="15"/>
      <c r="G52" s="15"/>
      <c r="H52" s="15"/>
      <c r="I52" s="15"/>
    </row>
    <row r="53" spans="2:9">
      <c r="B53" s="15"/>
      <c r="C53" s="15"/>
      <c r="D53" s="15"/>
      <c r="E53" s="15"/>
      <c r="F53" s="15"/>
      <c r="G53" s="15"/>
      <c r="H53" s="15"/>
      <c r="I53" s="15"/>
    </row>
    <row r="54" spans="2:9">
      <c r="B54" s="15"/>
      <c r="C54" s="15"/>
      <c r="D54" s="15"/>
      <c r="E54" s="15"/>
      <c r="F54" s="15"/>
      <c r="G54" s="15"/>
      <c r="H54" s="15"/>
      <c r="I54" s="15"/>
    </row>
    <row r="55" spans="2:9">
      <c r="B55" s="15"/>
      <c r="C55" s="15"/>
      <c r="D55" s="15"/>
      <c r="E55" s="15"/>
      <c r="F55" s="15"/>
      <c r="G55" s="15"/>
      <c r="H55" s="15"/>
      <c r="I55" s="15"/>
    </row>
    <row r="56" spans="2:9">
      <c r="B56" s="15"/>
      <c r="C56" s="15"/>
      <c r="D56" s="15"/>
      <c r="E56" s="15"/>
      <c r="F56" s="15"/>
      <c r="G56" s="15"/>
      <c r="H56" s="15"/>
      <c r="I56" s="15"/>
    </row>
    <row r="57" spans="2:9">
      <c r="B57" s="15"/>
      <c r="C57" s="15"/>
      <c r="D57" s="15"/>
      <c r="E57" s="15"/>
      <c r="F57" s="15"/>
      <c r="G57" s="15"/>
      <c r="H57" s="15"/>
      <c r="I57" s="15"/>
    </row>
    <row r="58" spans="2:9">
      <c r="B58" s="15"/>
      <c r="C58" s="15"/>
      <c r="D58" s="15"/>
      <c r="E58" s="15"/>
      <c r="F58" s="15"/>
      <c r="G58" s="15"/>
      <c r="H58" s="15"/>
      <c r="I58" s="15"/>
    </row>
    <row r="59" spans="2:9">
      <c r="B59" s="15"/>
      <c r="C59" s="15"/>
      <c r="D59" s="15"/>
      <c r="E59" s="15"/>
      <c r="F59" s="15"/>
      <c r="G59" s="15"/>
      <c r="H59" s="15"/>
      <c r="I59" s="15"/>
    </row>
    <row r="60" spans="2:9">
      <c r="B60" s="15"/>
      <c r="C60" s="15"/>
      <c r="D60" s="15"/>
      <c r="E60" s="15"/>
      <c r="F60" s="15"/>
      <c r="G60" s="15"/>
      <c r="H60" s="15"/>
      <c r="I60" s="15"/>
    </row>
    <row r="61" spans="2:9">
      <c r="B61" s="15"/>
      <c r="C61" s="15"/>
      <c r="D61" s="15"/>
      <c r="E61" s="15"/>
      <c r="F61" s="15"/>
      <c r="G61" s="15"/>
      <c r="H61" s="15"/>
      <c r="I61" s="15"/>
    </row>
    <row r="62" spans="2:9">
      <c r="B62" s="15"/>
      <c r="C62" s="15"/>
      <c r="D62" s="15"/>
      <c r="E62" s="15"/>
      <c r="F62" s="15"/>
      <c r="G62" s="15"/>
      <c r="H62" s="15"/>
      <c r="I62" s="15"/>
    </row>
  </sheetData>
  <mergeCells count="1">
    <mergeCell ref="B2:F5"/>
  </mergeCells>
  <pageMargins left="0.75" right="0.75" top="1" bottom="1" header="0.5" footer="0.5"/>
  <pageSetup paperSize="9"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theme="6" tint="0.39997558519241921"/>
  </sheetPr>
  <dimension ref="B1:O25"/>
  <sheetViews>
    <sheetView workbookViewId="0">
      <selection activeCell="G21" sqref="G21"/>
    </sheetView>
  </sheetViews>
  <sheetFormatPr baseColWidth="10" defaultColWidth="10.6640625" defaultRowHeight="16"/>
  <cols>
    <col min="1" max="2" width="3.5" style="42" customWidth="1"/>
    <col min="3" max="3" width="35.83203125" style="42" customWidth="1"/>
    <col min="4" max="4" width="16.5" style="42" hidden="1" customWidth="1"/>
    <col min="5" max="5" width="13.83203125" style="42" hidden="1" customWidth="1"/>
    <col min="6" max="6" width="12.5" style="42" customWidth="1"/>
    <col min="7" max="7" width="15.1640625" style="42" customWidth="1"/>
    <col min="8" max="8" width="3.33203125" style="42" customWidth="1"/>
    <col min="9" max="9" width="13.33203125" style="42" customWidth="1"/>
    <col min="10" max="10" width="3.5" style="42" customWidth="1"/>
    <col min="11" max="11" width="15.33203125" style="42" customWidth="1"/>
    <col min="12" max="12" width="3.33203125" style="42" customWidth="1"/>
    <col min="13" max="13" width="10.5" style="42" customWidth="1"/>
    <col min="14" max="14" width="3.33203125" style="42" customWidth="1"/>
    <col min="15" max="15" width="56" style="42" customWidth="1"/>
    <col min="16" max="16384" width="10.6640625" style="42"/>
  </cols>
  <sheetData>
    <row r="1" spans="2:15" ht="17" thickBot="1"/>
    <row r="2" spans="2:15">
      <c r="B2" s="32"/>
      <c r="C2" s="45"/>
      <c r="D2" s="45"/>
      <c r="E2" s="45"/>
      <c r="F2" s="45"/>
      <c r="G2" s="45"/>
      <c r="H2" s="45"/>
      <c r="I2" s="45"/>
      <c r="J2" s="45"/>
      <c r="K2" s="45"/>
      <c r="L2" s="45"/>
      <c r="M2" s="45"/>
      <c r="N2" s="45"/>
      <c r="O2" s="45"/>
    </row>
    <row r="3" spans="2:15" s="46" customFormat="1">
      <c r="B3" s="44"/>
      <c r="C3" s="147" t="s">
        <v>89</v>
      </c>
      <c r="D3" s="17"/>
      <c r="E3" s="17"/>
      <c r="F3" s="147" t="s">
        <v>18</v>
      </c>
      <c r="G3" s="147" t="s">
        <v>83</v>
      </c>
      <c r="H3" s="147"/>
      <c r="I3" s="175" t="s">
        <v>154</v>
      </c>
      <c r="J3" s="147"/>
      <c r="K3" s="147" t="s">
        <v>153</v>
      </c>
      <c r="L3" s="147"/>
      <c r="M3" s="147" t="s">
        <v>27</v>
      </c>
      <c r="N3" s="147"/>
      <c r="O3" s="147" t="s">
        <v>28</v>
      </c>
    </row>
    <row r="4" spans="2:15">
      <c r="B4" s="37"/>
      <c r="C4" s="47"/>
      <c r="D4" s="47"/>
      <c r="E4" s="47"/>
      <c r="F4" s="47"/>
      <c r="G4" s="48"/>
      <c r="H4" s="48"/>
      <c r="I4" s="176"/>
      <c r="J4" s="18"/>
      <c r="K4" s="18"/>
      <c r="L4" s="18"/>
      <c r="M4" s="17"/>
      <c r="N4" s="18"/>
      <c r="O4" s="17"/>
    </row>
    <row r="5" spans="2:15" ht="17" thickBot="1">
      <c r="B5" s="37"/>
      <c r="C5" s="80" t="s">
        <v>90</v>
      </c>
      <c r="D5" s="80"/>
      <c r="E5" s="80"/>
      <c r="F5" s="80"/>
      <c r="G5" s="18"/>
      <c r="H5" s="18"/>
      <c r="I5" s="177"/>
      <c r="J5" s="18"/>
      <c r="K5" s="18"/>
      <c r="L5" s="18"/>
      <c r="M5" s="35"/>
      <c r="N5" s="18"/>
      <c r="O5" s="33"/>
    </row>
    <row r="6" spans="2:15" ht="17" thickBot="1">
      <c r="B6" s="37"/>
      <c r="C6" s="187" t="s">
        <v>124</v>
      </c>
      <c r="D6" s="80"/>
      <c r="E6" s="80"/>
      <c r="F6" s="188" t="s">
        <v>5</v>
      </c>
      <c r="G6" s="88">
        <f>I6</f>
        <v>0.17</v>
      </c>
      <c r="H6" s="18"/>
      <c r="I6" s="88">
        <f>I8</f>
        <v>0.17</v>
      </c>
      <c r="J6" s="18"/>
      <c r="K6" s="18"/>
      <c r="L6" s="18"/>
      <c r="M6" s="35"/>
      <c r="N6" s="18"/>
      <c r="O6" s="33"/>
    </row>
    <row r="7" spans="2:15" ht="17" thickBot="1">
      <c r="B7" s="37"/>
      <c r="C7" s="49" t="s">
        <v>34</v>
      </c>
      <c r="D7" s="80"/>
      <c r="E7" s="80"/>
      <c r="F7" s="188" t="s">
        <v>130</v>
      </c>
      <c r="G7" s="203">
        <f>G8*G11*1000000/1000</f>
        <v>2.7200000000000005E-4</v>
      </c>
      <c r="H7" s="18"/>
      <c r="I7" s="35"/>
      <c r="J7" s="18"/>
      <c r="K7" s="18"/>
      <c r="L7" s="18"/>
      <c r="M7" s="35"/>
      <c r="N7" s="18"/>
      <c r="O7" s="182" t="s">
        <v>137</v>
      </c>
    </row>
    <row r="8" spans="2:15" ht="17" thickBot="1">
      <c r="B8" s="37"/>
      <c r="C8" s="187" t="s">
        <v>131</v>
      </c>
      <c r="D8" s="49"/>
      <c r="E8" s="49"/>
      <c r="F8" s="188" t="s">
        <v>128</v>
      </c>
      <c r="G8" s="88">
        <f>I8</f>
        <v>0.17</v>
      </c>
      <c r="H8" s="51"/>
      <c r="I8" s="88">
        <f>Notes!E85</f>
        <v>0.17</v>
      </c>
      <c r="J8" s="48"/>
      <c r="K8" s="48"/>
      <c r="L8" s="48"/>
      <c r="M8" s="35"/>
      <c r="N8" s="48"/>
      <c r="O8" s="182" t="s">
        <v>138</v>
      </c>
    </row>
    <row r="9" spans="2:15">
      <c r="B9" s="37"/>
      <c r="C9" s="79"/>
      <c r="D9" s="79"/>
      <c r="E9" s="79"/>
      <c r="F9" s="35"/>
      <c r="G9" s="54"/>
      <c r="H9" s="54"/>
      <c r="I9" s="177"/>
      <c r="J9" s="54"/>
      <c r="K9" s="54"/>
      <c r="L9" s="54"/>
      <c r="M9" s="35"/>
      <c r="N9" s="54"/>
      <c r="O9" s="194" t="s">
        <v>139</v>
      </c>
    </row>
    <row r="10" spans="2:15" ht="17" thickBot="1">
      <c r="B10" s="37"/>
      <c r="C10" s="80" t="s">
        <v>8</v>
      </c>
      <c r="D10" s="80"/>
      <c r="E10" s="80"/>
      <c r="F10" s="80"/>
      <c r="G10" s="19"/>
      <c r="H10" s="19"/>
      <c r="I10" s="177"/>
      <c r="J10" s="19"/>
      <c r="K10" s="19"/>
      <c r="L10" s="19"/>
      <c r="M10" s="35"/>
      <c r="N10" s="19"/>
      <c r="O10" s="144"/>
    </row>
    <row r="11" spans="2:15" ht="17" thickBot="1">
      <c r="B11" s="37"/>
      <c r="C11" s="148" t="s">
        <v>96</v>
      </c>
      <c r="D11" s="52"/>
      <c r="E11" s="52"/>
      <c r="F11" s="50" t="s">
        <v>4</v>
      </c>
      <c r="G11" s="193">
        <f>Notes!E12</f>
        <v>1.6000000000000001E-6</v>
      </c>
      <c r="H11" s="53"/>
      <c r="I11" s="177"/>
      <c r="J11" s="53"/>
      <c r="K11" s="53"/>
      <c r="L11" s="53"/>
      <c r="M11" s="35"/>
      <c r="N11" s="53"/>
      <c r="O11" s="182" t="s">
        <v>17</v>
      </c>
    </row>
    <row r="12" spans="2:15" ht="17" thickBot="1">
      <c r="B12" s="37"/>
      <c r="C12" s="55" t="s">
        <v>1</v>
      </c>
      <c r="D12" s="55"/>
      <c r="E12" s="55"/>
      <c r="F12" s="50" t="s">
        <v>2</v>
      </c>
      <c r="G12" s="150">
        <f>0.3</f>
        <v>0.3</v>
      </c>
      <c r="H12" s="54"/>
      <c r="I12" s="177"/>
      <c r="J12" s="57"/>
      <c r="K12" s="57"/>
      <c r="L12" s="57"/>
      <c r="M12" s="35"/>
      <c r="N12" s="54"/>
      <c r="O12" s="182" t="s">
        <v>134</v>
      </c>
    </row>
    <row r="13" spans="2:15" ht="17" thickBot="1">
      <c r="B13" s="37"/>
      <c r="C13" s="59" t="s">
        <v>6</v>
      </c>
      <c r="D13" s="59"/>
      <c r="E13" s="59"/>
      <c r="F13" s="50" t="s">
        <v>2</v>
      </c>
      <c r="G13" s="149">
        <f>I13</f>
        <v>25</v>
      </c>
      <c r="H13" s="61"/>
      <c r="I13" s="58">
        <f>Notes!E61</f>
        <v>25</v>
      </c>
      <c r="J13" s="61"/>
      <c r="K13" s="61"/>
      <c r="L13" s="61"/>
      <c r="M13" s="35"/>
      <c r="N13" s="61"/>
      <c r="O13" s="82"/>
    </row>
    <row r="14" spans="2:15">
      <c r="B14" s="37"/>
      <c r="C14" s="80"/>
      <c r="D14" s="80"/>
      <c r="E14" s="80"/>
      <c r="F14" s="80"/>
      <c r="G14" s="20"/>
      <c r="H14" s="20"/>
      <c r="I14" s="177"/>
      <c r="J14" s="19"/>
      <c r="K14" s="19"/>
      <c r="L14" s="19"/>
      <c r="M14" s="35"/>
      <c r="N14" s="19"/>
      <c r="O14" s="33"/>
    </row>
    <row r="15" spans="2:15" ht="17" thickBot="1">
      <c r="B15" s="37"/>
      <c r="C15" s="21" t="s">
        <v>91</v>
      </c>
      <c r="D15" s="21"/>
      <c r="E15" s="21"/>
      <c r="F15" s="21"/>
      <c r="G15" s="20"/>
      <c r="H15" s="20"/>
      <c r="I15" s="177"/>
      <c r="J15" s="19"/>
      <c r="K15" s="19"/>
      <c r="L15" s="19"/>
      <c r="M15" s="35"/>
      <c r="N15" s="19"/>
      <c r="O15" s="33"/>
    </row>
    <row r="16" spans="2:15" ht="17" thickBot="1">
      <c r="B16" s="37"/>
      <c r="C16" s="145" t="s">
        <v>94</v>
      </c>
      <c r="D16" s="21"/>
      <c r="E16" s="21"/>
      <c r="F16" s="145" t="s">
        <v>39</v>
      </c>
      <c r="G16" s="81">
        <f>ROUND(G17*G7,2)</f>
        <v>217.33</v>
      </c>
      <c r="H16" s="20"/>
      <c r="I16" s="177"/>
      <c r="J16" s="19"/>
      <c r="K16" s="19"/>
      <c r="L16" s="19"/>
      <c r="M16" s="35"/>
      <c r="N16" s="19"/>
      <c r="O16" s="33"/>
    </row>
    <row r="17" spans="2:15" ht="17" thickBot="1">
      <c r="B17" s="37"/>
      <c r="C17" s="156" t="s">
        <v>94</v>
      </c>
      <c r="D17" s="85"/>
      <c r="E17" s="85"/>
      <c r="F17" s="155" t="s">
        <v>99</v>
      </c>
      <c r="G17" s="58">
        <f>I17</f>
        <v>799000</v>
      </c>
      <c r="H17" s="54"/>
      <c r="I17" s="58">
        <f>I18*1000</f>
        <v>799000</v>
      </c>
      <c r="J17" s="62"/>
      <c r="K17" s="62"/>
      <c r="L17" s="62"/>
      <c r="M17" s="35"/>
      <c r="N17" s="62"/>
      <c r="O17" s="198" t="s">
        <v>160</v>
      </c>
    </row>
    <row r="18" spans="2:15" ht="17" thickBot="1">
      <c r="B18" s="37"/>
      <c r="C18" s="156" t="s">
        <v>100</v>
      </c>
      <c r="D18" s="86"/>
      <c r="E18" s="86"/>
      <c r="F18" s="155" t="s">
        <v>97</v>
      </c>
      <c r="G18" s="60">
        <f>I18</f>
        <v>799</v>
      </c>
      <c r="H18" s="54"/>
      <c r="I18" s="58">
        <f>I19+K20</f>
        <v>799</v>
      </c>
      <c r="J18" s="54"/>
      <c r="K18" s="54"/>
      <c r="L18" s="54"/>
      <c r="M18" s="35"/>
      <c r="N18" s="54"/>
      <c r="O18" s="182"/>
    </row>
    <row r="19" spans="2:15" ht="17" thickBot="1">
      <c r="B19" s="37"/>
      <c r="C19" s="63" t="s">
        <v>9</v>
      </c>
      <c r="D19" s="63"/>
      <c r="E19" s="63"/>
      <c r="F19" s="155" t="s">
        <v>98</v>
      </c>
      <c r="G19" s="54"/>
      <c r="H19" s="54"/>
      <c r="I19" s="58">
        <f>Notes!F39</f>
        <v>689</v>
      </c>
      <c r="J19" s="54"/>
      <c r="K19" s="54"/>
      <c r="L19" s="54"/>
      <c r="M19" s="35"/>
      <c r="N19" s="54"/>
      <c r="O19" s="160"/>
    </row>
    <row r="20" spans="2:15" ht="17" thickBot="1">
      <c r="B20" s="37"/>
      <c r="C20" s="197" t="s">
        <v>158</v>
      </c>
      <c r="D20" s="63"/>
      <c r="E20" s="63"/>
      <c r="F20" s="155" t="s">
        <v>98</v>
      </c>
      <c r="G20" s="54"/>
      <c r="H20" s="54"/>
      <c r="J20" s="54"/>
      <c r="K20" s="58">
        <f>Notes!F118</f>
        <v>110</v>
      </c>
      <c r="L20" s="54"/>
      <c r="M20" s="35"/>
      <c r="N20" s="54"/>
      <c r="O20" s="159"/>
    </row>
    <row r="21" spans="2:15" ht="17" thickBot="1">
      <c r="B21" s="37"/>
      <c r="C21" s="63" t="s">
        <v>10</v>
      </c>
      <c r="D21" s="63"/>
      <c r="E21" s="63"/>
      <c r="F21" s="155" t="s">
        <v>39</v>
      </c>
      <c r="G21" s="58">
        <f>G22*G7*1000</f>
        <v>136.27200000000002</v>
      </c>
      <c r="H21" s="54"/>
      <c r="I21" s="54"/>
      <c r="J21" s="54"/>
      <c r="K21" s="54"/>
      <c r="L21" s="54"/>
      <c r="M21" s="35"/>
      <c r="N21" s="54"/>
      <c r="O21" s="160"/>
    </row>
    <row r="22" spans="2:15" ht="17" thickBot="1">
      <c r="B22" s="37"/>
      <c r="C22" s="63" t="s">
        <v>10</v>
      </c>
      <c r="D22" s="64"/>
      <c r="E22" s="64"/>
      <c r="F22" s="155" t="s">
        <v>98</v>
      </c>
      <c r="G22" s="58">
        <f>I22</f>
        <v>501</v>
      </c>
      <c r="H22" s="54"/>
      <c r="I22" s="58">
        <f>Notes!F41</f>
        <v>501</v>
      </c>
      <c r="J22" s="54"/>
      <c r="K22" s="54"/>
      <c r="L22" s="54"/>
      <c r="M22" s="35"/>
      <c r="N22" s="54"/>
      <c r="O22" s="198" t="s">
        <v>159</v>
      </c>
    </row>
    <row r="23" spans="2:15" ht="17" thickBot="1">
      <c r="B23" s="37"/>
      <c r="C23" s="86" t="s">
        <v>92</v>
      </c>
      <c r="D23" s="65"/>
      <c r="E23" s="65"/>
      <c r="F23" s="143" t="s">
        <v>62</v>
      </c>
      <c r="G23" s="39">
        <f>ROUND(G24*G7*1000,2)</f>
        <v>4.62</v>
      </c>
      <c r="H23" s="66"/>
      <c r="J23" s="66"/>
      <c r="K23" s="66"/>
      <c r="L23" s="66"/>
      <c r="M23" s="35"/>
      <c r="N23" s="62"/>
      <c r="O23" s="139"/>
    </row>
    <row r="24" spans="2:15" ht="17" thickBot="1">
      <c r="B24" s="37"/>
      <c r="C24" s="86" t="s">
        <v>92</v>
      </c>
      <c r="D24" s="68"/>
      <c r="E24" s="68"/>
      <c r="F24" s="157" t="s">
        <v>101</v>
      </c>
      <c r="G24" s="56">
        <f>M24</f>
        <v>17</v>
      </c>
      <c r="H24" s="54"/>
      <c r="J24" s="66"/>
      <c r="K24" s="66"/>
      <c r="L24" s="66"/>
      <c r="M24" s="39">
        <f>Notes!E97</f>
        <v>17</v>
      </c>
      <c r="N24" s="54"/>
      <c r="O24" s="170"/>
    </row>
    <row r="25" spans="2:15" ht="17" thickBot="1">
      <c r="B25" s="37"/>
      <c r="C25" s="86" t="s">
        <v>65</v>
      </c>
      <c r="D25" s="69"/>
      <c r="E25" s="69"/>
      <c r="F25" s="143" t="s">
        <v>93</v>
      </c>
      <c r="G25" s="58">
        <f>I25</f>
        <v>0</v>
      </c>
      <c r="H25" s="54"/>
      <c r="I25" s="178">
        <f>Notes!E101</f>
        <v>0</v>
      </c>
      <c r="J25" s="66"/>
      <c r="K25" s="66"/>
      <c r="L25" s="66"/>
      <c r="M25" s="66"/>
      <c r="N25" s="54"/>
      <c r="O25" s="33"/>
    </row>
  </sheetData>
  <pageMargins left="0.75" right="0.75" top="1" bottom="1" header="0.5" footer="0.5"/>
  <pageSetup paperSize="9" orientation="portrait" horizontalDpi="4294967292" verticalDpi="429496729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tabColor theme="6" tint="0.79998168889431442"/>
  </sheetPr>
  <dimension ref="B1:K20"/>
  <sheetViews>
    <sheetView workbookViewId="0">
      <selection activeCell="F36" sqref="F36"/>
    </sheetView>
  </sheetViews>
  <sheetFormatPr baseColWidth="10" defaultColWidth="33.1640625" defaultRowHeight="16"/>
  <cols>
    <col min="1" max="1" width="2.83203125" style="92" customWidth="1"/>
    <col min="2" max="2" width="4" style="92" customWidth="1"/>
    <col min="3" max="3" width="27.83203125" style="92" customWidth="1"/>
    <col min="4" max="4" width="16.1640625" style="92" customWidth="1"/>
    <col min="5" max="5" width="10.33203125" style="92" customWidth="1"/>
    <col min="6" max="6" width="13.33203125" style="92" customWidth="1"/>
    <col min="7" max="8" width="12.6640625" style="97" customWidth="1"/>
    <col min="9" max="9" width="33.1640625" style="98" customWidth="1"/>
    <col min="10" max="10" width="76.5" style="92" customWidth="1"/>
    <col min="11" max="16384" width="33.1640625" style="92"/>
  </cols>
  <sheetData>
    <row r="1" spans="2:11" ht="17" thickBot="1"/>
    <row r="2" spans="2:11">
      <c r="B2" s="99"/>
      <c r="C2" s="100"/>
      <c r="D2" s="100"/>
      <c r="E2" s="100"/>
      <c r="F2" s="100"/>
      <c r="G2" s="101"/>
      <c r="H2" s="101"/>
      <c r="I2" s="102"/>
      <c r="J2" s="100"/>
    </row>
    <row r="3" spans="2:11">
      <c r="B3" s="94"/>
      <c r="C3" s="23" t="s">
        <v>26</v>
      </c>
      <c r="D3" s="23"/>
      <c r="E3" s="23"/>
      <c r="F3" s="23"/>
      <c r="G3" s="28"/>
      <c r="H3" s="28"/>
      <c r="I3" s="31"/>
      <c r="J3" s="93"/>
    </row>
    <row r="4" spans="2:11">
      <c r="B4" s="94"/>
      <c r="C4" s="93"/>
      <c r="D4" s="93"/>
      <c r="E4" s="93"/>
      <c r="F4" s="93"/>
      <c r="G4" s="95"/>
      <c r="H4" s="95"/>
      <c r="I4" s="96"/>
      <c r="J4" s="93"/>
    </row>
    <row r="5" spans="2:11">
      <c r="B5" s="103"/>
      <c r="C5" s="24" t="s">
        <v>35</v>
      </c>
      <c r="D5" s="24" t="s">
        <v>0</v>
      </c>
      <c r="E5" s="24" t="s">
        <v>23</v>
      </c>
      <c r="F5" s="24" t="s">
        <v>36</v>
      </c>
      <c r="G5" s="29" t="s">
        <v>37</v>
      </c>
      <c r="H5" s="29" t="s">
        <v>102</v>
      </c>
      <c r="I5" s="75" t="s">
        <v>105</v>
      </c>
      <c r="J5" s="24" t="s">
        <v>20</v>
      </c>
    </row>
    <row r="6" spans="2:11">
      <c r="B6" s="94"/>
      <c r="C6" s="23"/>
      <c r="D6" s="23"/>
      <c r="E6" s="23"/>
      <c r="F6" s="23"/>
      <c r="G6" s="28"/>
      <c r="H6" s="28"/>
      <c r="I6" s="31"/>
      <c r="J6" s="23"/>
    </row>
    <row r="7" spans="2:11">
      <c r="B7" s="94"/>
      <c r="C7" s="104"/>
      <c r="D7" s="104"/>
      <c r="E7" s="106"/>
      <c r="F7" s="107"/>
      <c r="G7" s="107"/>
      <c r="H7" s="107"/>
      <c r="I7" s="108"/>
      <c r="J7" s="104"/>
    </row>
    <row r="8" spans="2:11">
      <c r="B8" s="94"/>
      <c r="D8" s="104" t="s">
        <v>27</v>
      </c>
      <c r="E8" s="93" t="s">
        <v>13</v>
      </c>
      <c r="F8" s="184" t="s">
        <v>116</v>
      </c>
      <c r="G8" s="184" t="s">
        <v>115</v>
      </c>
      <c r="H8" s="184" t="s">
        <v>116</v>
      </c>
      <c r="I8" s="98" t="s">
        <v>123</v>
      </c>
      <c r="J8" s="109" t="s">
        <v>122</v>
      </c>
      <c r="K8" s="173"/>
    </row>
    <row r="9" spans="2:11">
      <c r="B9" s="94"/>
      <c r="C9" s="105" t="s">
        <v>12</v>
      </c>
      <c r="D9" s="104"/>
      <c r="E9" s="93"/>
      <c r="F9" s="93"/>
      <c r="G9" s="95"/>
      <c r="H9" s="95"/>
      <c r="I9" s="96"/>
      <c r="J9" s="172"/>
    </row>
    <row r="10" spans="2:11">
      <c r="B10" s="94"/>
      <c r="D10" s="104"/>
      <c r="E10" s="93"/>
      <c r="F10" s="93"/>
      <c r="G10" s="95"/>
      <c r="H10" s="95"/>
      <c r="I10" s="96"/>
      <c r="J10" s="104"/>
    </row>
    <row r="11" spans="2:11">
      <c r="B11" s="94"/>
      <c r="C11" s="195" t="s">
        <v>169</v>
      </c>
      <c r="D11" s="183" t="s">
        <v>113</v>
      </c>
      <c r="E11" s="174" t="s">
        <v>114</v>
      </c>
      <c r="F11" s="184" t="s">
        <v>116</v>
      </c>
      <c r="G11" s="184" t="s">
        <v>115</v>
      </c>
      <c r="H11" s="184" t="s">
        <v>116</v>
      </c>
      <c r="I11" s="186" t="s">
        <v>117</v>
      </c>
      <c r="J11" s="177" t="s">
        <v>118</v>
      </c>
    </row>
    <row r="12" spans="2:11">
      <c r="B12" s="94"/>
      <c r="D12" s="104"/>
      <c r="E12" s="93"/>
      <c r="F12" s="93"/>
      <c r="G12" s="95"/>
      <c r="H12" s="95"/>
      <c r="I12" s="96"/>
      <c r="J12" s="104"/>
    </row>
    <row r="13" spans="2:11">
      <c r="B13" s="94"/>
      <c r="I13" s="96"/>
      <c r="J13" s="153"/>
    </row>
    <row r="14" spans="2:11">
      <c r="B14" s="94"/>
      <c r="D14" s="104"/>
      <c r="E14" s="110"/>
      <c r="F14" s="110"/>
      <c r="G14" s="111"/>
      <c r="H14" s="111"/>
      <c r="I14" s="112"/>
      <c r="J14" s="104"/>
    </row>
    <row r="15" spans="2:11">
      <c r="B15" s="94"/>
      <c r="D15" s="104"/>
      <c r="E15" s="110"/>
      <c r="F15" s="110"/>
      <c r="G15" s="111"/>
      <c r="H15" s="111"/>
      <c r="I15" s="112"/>
      <c r="J15" s="104"/>
    </row>
    <row r="16" spans="2:11">
      <c r="B16" s="94"/>
      <c r="C16" s="105" t="s">
        <v>11</v>
      </c>
      <c r="D16" s="183" t="s">
        <v>113</v>
      </c>
      <c r="E16" s="195" t="s">
        <v>114</v>
      </c>
      <c r="F16" s="92">
        <v>2018</v>
      </c>
      <c r="G16" s="200" t="s">
        <v>168</v>
      </c>
      <c r="H16" s="200" t="s">
        <v>167</v>
      </c>
      <c r="I16" s="199" t="s">
        <v>166</v>
      </c>
      <c r="J16" s="98" t="s">
        <v>146</v>
      </c>
    </row>
    <row r="17" spans="2:3">
      <c r="B17" s="94"/>
      <c r="C17" s="185" t="s">
        <v>15</v>
      </c>
    </row>
    <row r="18" spans="2:3">
      <c r="C18" s="174" t="s">
        <v>56</v>
      </c>
    </row>
    <row r="19" spans="2:3">
      <c r="C19" s="174" t="s">
        <v>140</v>
      </c>
    </row>
    <row r="20" spans="2:3">
      <c r="C20" s="105" t="s">
        <v>11</v>
      </c>
    </row>
  </sheetData>
  <hyperlinks>
    <hyperlink ref="I16" r:id="rId1" xr:uid="{87D8ABE8-2987-0649-A583-B11D84A9C022}"/>
  </hyperlinks>
  <pageMargins left="0.75" right="0.75" top="1" bottom="1" header="0.5" footer="0.5"/>
  <pageSetup paperSize="9" orientation="portrait" horizontalDpi="4294967292" verticalDpi="429496729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S337"/>
  <sheetViews>
    <sheetView topLeftCell="A2" workbookViewId="0">
      <selection activeCell="I30" sqref="I30"/>
    </sheetView>
  </sheetViews>
  <sheetFormatPr baseColWidth="10" defaultColWidth="10.6640625" defaultRowHeight="16"/>
  <cols>
    <col min="1" max="1" width="5.1640625" style="154" customWidth="1"/>
    <col min="2" max="2" width="3.6640625" style="154" customWidth="1"/>
    <col min="3" max="3" width="10.6640625" style="154"/>
    <col min="4" max="4" width="7.5" style="154" customWidth="1"/>
    <col min="5" max="5" width="13" style="154" customWidth="1"/>
    <col min="6" max="7" width="10.6640625" style="154"/>
    <col min="8" max="8" width="18.5" style="154" customWidth="1"/>
    <col min="9" max="16384" width="10.6640625" style="154"/>
  </cols>
  <sheetData>
    <row r="1" spans="2:14" ht="17" thickBot="1"/>
    <row r="2" spans="2:14">
      <c r="B2" s="161"/>
      <c r="C2" s="162"/>
      <c r="D2" s="162"/>
      <c r="E2" s="162"/>
      <c r="F2" s="162"/>
      <c r="G2" s="162"/>
      <c r="H2" s="162"/>
      <c r="I2" s="162"/>
      <c r="J2" s="162"/>
      <c r="K2" s="162"/>
      <c r="L2" s="162"/>
      <c r="M2" s="162"/>
      <c r="N2" s="163"/>
    </row>
    <row r="3" spans="2:14">
      <c r="B3" s="166"/>
      <c r="C3" s="24" t="s">
        <v>0</v>
      </c>
      <c r="D3" s="24"/>
      <c r="E3" s="24"/>
      <c r="F3" s="24" t="s">
        <v>66</v>
      </c>
      <c r="G3" s="24"/>
      <c r="H3" s="167"/>
      <c r="I3" s="167"/>
      <c r="J3" s="167"/>
      <c r="K3" s="167"/>
      <c r="L3" s="167"/>
      <c r="M3" s="167"/>
      <c r="N3" s="168"/>
    </row>
    <row r="4" spans="2:14">
      <c r="B4" s="164"/>
      <c r="C4" s="153"/>
      <c r="D4" s="153"/>
      <c r="E4" s="153"/>
      <c r="F4" s="153"/>
      <c r="G4" s="153"/>
      <c r="H4" s="153"/>
      <c r="I4" s="153"/>
      <c r="J4" s="153"/>
      <c r="K4" s="153"/>
      <c r="L4" s="153"/>
      <c r="M4" s="153"/>
      <c r="N4" s="165"/>
    </row>
    <row r="5" spans="2:14">
      <c r="B5" s="164"/>
      <c r="C5" s="46" t="s">
        <v>165</v>
      </c>
      <c r="D5" s="153"/>
      <c r="E5" s="153"/>
      <c r="F5" s="153"/>
      <c r="G5" s="153"/>
      <c r="H5" s="153"/>
      <c r="I5" s="153"/>
      <c r="J5" s="153"/>
      <c r="K5" s="153"/>
      <c r="L5" s="153"/>
      <c r="M5" s="153"/>
      <c r="N5" s="165"/>
    </row>
    <row r="6" spans="2:14">
      <c r="B6" s="164"/>
      <c r="C6" s="153"/>
      <c r="D6" s="153"/>
      <c r="E6" s="153"/>
      <c r="F6" s="153"/>
      <c r="G6" s="153"/>
      <c r="H6" s="153"/>
      <c r="I6" s="153"/>
      <c r="J6" s="153"/>
      <c r="K6" s="153"/>
      <c r="L6" s="153"/>
      <c r="M6" s="153"/>
      <c r="N6" s="165"/>
    </row>
    <row r="7" spans="2:14">
      <c r="B7" s="164"/>
      <c r="C7" s="153"/>
      <c r="D7" s="153"/>
      <c r="E7" s="153"/>
      <c r="F7" s="153"/>
      <c r="G7" s="153"/>
      <c r="H7" s="153"/>
      <c r="I7" s="153"/>
      <c r="J7" s="153"/>
      <c r="K7" s="153"/>
      <c r="L7" s="153"/>
      <c r="M7" s="153"/>
      <c r="N7" s="165"/>
    </row>
    <row r="8" spans="2:14">
      <c r="B8" s="164"/>
      <c r="C8" s="153"/>
      <c r="D8" s="153"/>
      <c r="E8" s="153"/>
      <c r="F8" s="153"/>
      <c r="G8" s="153"/>
      <c r="H8" s="153"/>
      <c r="I8" s="153"/>
      <c r="J8" s="153"/>
      <c r="K8" s="153"/>
      <c r="L8" s="153"/>
      <c r="M8" s="153"/>
      <c r="N8" s="165"/>
    </row>
    <row r="9" spans="2:14">
      <c r="B9" s="164"/>
      <c r="C9" s="153"/>
      <c r="D9" s="153"/>
      <c r="E9" s="153"/>
      <c r="F9" s="153"/>
      <c r="G9" s="153"/>
      <c r="H9" s="153"/>
      <c r="I9" s="153"/>
      <c r="J9" s="153"/>
      <c r="K9" s="153"/>
      <c r="L9" s="153"/>
      <c r="M9" s="153"/>
      <c r="N9" s="165"/>
    </row>
    <row r="10" spans="2:14">
      <c r="B10" s="164"/>
      <c r="C10" s="153"/>
      <c r="D10" s="153"/>
      <c r="E10" s="153"/>
      <c r="F10" s="153"/>
      <c r="G10" s="153"/>
      <c r="H10" s="153"/>
      <c r="I10" s="153"/>
      <c r="J10" s="153"/>
      <c r="K10" s="153"/>
      <c r="L10" s="153"/>
      <c r="M10" s="153"/>
      <c r="N10" s="165"/>
    </row>
    <row r="11" spans="2:14">
      <c r="B11" s="164"/>
      <c r="C11" s="153"/>
      <c r="D11" s="153"/>
      <c r="E11" s="192">
        <v>1.6</v>
      </c>
      <c r="F11" s="181" t="s">
        <v>103</v>
      </c>
      <c r="G11" s="181" t="s">
        <v>43</v>
      </c>
      <c r="H11" s="153"/>
      <c r="I11" s="153"/>
      <c r="J11" s="153"/>
      <c r="K11" s="153"/>
      <c r="L11" s="153"/>
      <c r="M11" s="153"/>
      <c r="N11" s="165"/>
    </row>
    <row r="12" spans="2:14">
      <c r="B12" s="164"/>
      <c r="C12" s="153"/>
      <c r="D12" s="153"/>
      <c r="E12" s="153">
        <f>E11/1000000</f>
        <v>1.6000000000000001E-6</v>
      </c>
      <c r="F12" s="174" t="s">
        <v>4</v>
      </c>
      <c r="G12" s="174" t="s">
        <v>129</v>
      </c>
      <c r="H12" s="153"/>
      <c r="I12" s="153"/>
      <c r="J12" s="153"/>
      <c r="K12" s="153"/>
      <c r="L12" s="153"/>
      <c r="M12" s="153"/>
      <c r="N12" s="165"/>
    </row>
    <row r="13" spans="2:14">
      <c r="B13" s="164"/>
      <c r="D13" s="153"/>
      <c r="E13" s="153"/>
      <c r="F13" s="153"/>
      <c r="G13" s="153"/>
      <c r="H13" s="153"/>
      <c r="I13" s="153"/>
      <c r="J13" s="153"/>
      <c r="K13" s="153"/>
      <c r="L13" s="153"/>
      <c r="M13" s="153"/>
      <c r="N13" s="165"/>
    </row>
    <row r="14" spans="2:14">
      <c r="B14" s="164"/>
      <c r="D14" s="153"/>
      <c r="H14" s="153"/>
      <c r="I14" s="153"/>
      <c r="J14" s="153"/>
      <c r="K14" s="153"/>
      <c r="L14" s="153"/>
      <c r="M14" s="153"/>
      <c r="N14" s="165"/>
    </row>
    <row r="15" spans="2:14">
      <c r="B15" s="164"/>
      <c r="C15" s="153"/>
      <c r="D15" s="153"/>
      <c r="E15" s="153"/>
      <c r="F15" s="153"/>
      <c r="G15" s="153"/>
      <c r="H15" s="153"/>
      <c r="I15" s="153"/>
      <c r="J15" s="153"/>
      <c r="K15" s="153"/>
      <c r="L15" s="153"/>
      <c r="M15" s="153"/>
      <c r="N15" s="165"/>
    </row>
    <row r="16" spans="2:14">
      <c r="B16" s="164"/>
      <c r="C16" s="153"/>
      <c r="D16" s="153"/>
      <c r="E16" s="153"/>
      <c r="F16" s="153"/>
      <c r="G16" s="153"/>
      <c r="H16" s="153"/>
      <c r="I16" s="153"/>
      <c r="J16" s="153"/>
      <c r="K16" s="153"/>
      <c r="L16" s="153"/>
      <c r="M16" s="153"/>
      <c r="N16" s="165"/>
    </row>
    <row r="17" spans="2:19">
      <c r="B17" s="164"/>
      <c r="C17" s="153"/>
      <c r="D17" s="153"/>
      <c r="E17" s="153"/>
      <c r="F17" s="153"/>
      <c r="G17" s="153"/>
      <c r="H17" s="153"/>
      <c r="I17" s="153"/>
      <c r="J17" s="153"/>
      <c r="K17" s="153"/>
      <c r="L17" s="153"/>
      <c r="M17" s="153"/>
      <c r="N17" s="165"/>
    </row>
    <row r="18" spans="2:19">
      <c r="B18" s="164"/>
      <c r="C18" s="153"/>
      <c r="D18" s="153"/>
      <c r="E18" s="153"/>
      <c r="F18" s="153"/>
      <c r="G18" s="153"/>
      <c r="H18" s="153"/>
      <c r="I18" s="153"/>
      <c r="J18" s="153"/>
      <c r="K18" s="153"/>
      <c r="L18" s="153"/>
      <c r="M18" s="153"/>
      <c r="N18" s="165"/>
      <c r="S18" s="23"/>
    </row>
    <row r="19" spans="2:19">
      <c r="B19" s="164"/>
      <c r="C19" s="23" t="s">
        <v>154</v>
      </c>
      <c r="D19" s="153"/>
      <c r="E19" s="153"/>
      <c r="F19" s="153"/>
      <c r="G19" s="153"/>
      <c r="H19" s="153"/>
      <c r="I19" s="153"/>
      <c r="J19" s="153"/>
      <c r="K19" s="153"/>
      <c r="L19" s="153"/>
      <c r="M19" s="153"/>
      <c r="N19" s="165"/>
    </row>
    <row r="20" spans="2:19">
      <c r="B20" s="164"/>
      <c r="C20" s="196"/>
      <c r="D20" s="153"/>
      <c r="E20" s="153"/>
      <c r="F20" s="153"/>
      <c r="G20" s="153"/>
      <c r="H20" s="153"/>
      <c r="I20" s="153"/>
      <c r="J20" s="153"/>
      <c r="K20" s="153"/>
      <c r="L20" s="153"/>
      <c r="M20" s="153"/>
      <c r="N20" s="165"/>
    </row>
    <row r="21" spans="2:19">
      <c r="B21" s="164"/>
      <c r="C21" s="153"/>
      <c r="D21" s="153"/>
      <c r="E21" s="153"/>
      <c r="F21" s="153"/>
      <c r="G21" s="153"/>
      <c r="H21" s="153"/>
      <c r="I21" s="153"/>
      <c r="J21" s="153"/>
      <c r="K21" s="153"/>
      <c r="L21" s="153"/>
      <c r="M21" s="153"/>
      <c r="N21" s="165"/>
    </row>
    <row r="22" spans="2:19">
      <c r="B22" s="164"/>
      <c r="C22" s="153"/>
      <c r="D22" s="153"/>
      <c r="E22" s="153"/>
      <c r="F22" s="153"/>
      <c r="G22" s="153"/>
      <c r="H22" s="153"/>
      <c r="I22" s="153"/>
      <c r="J22" s="153"/>
      <c r="K22" s="153"/>
      <c r="L22" s="153"/>
      <c r="M22" s="153"/>
      <c r="N22" s="165"/>
    </row>
    <row r="23" spans="2:19">
      <c r="B23" s="164"/>
      <c r="C23" s="153"/>
      <c r="D23" s="153"/>
      <c r="E23" s="153"/>
      <c r="F23" s="153"/>
      <c r="G23" s="153"/>
      <c r="H23" s="153"/>
      <c r="I23" s="153"/>
      <c r="J23" s="153"/>
      <c r="K23" s="153"/>
      <c r="L23" s="153"/>
      <c r="M23" s="153"/>
      <c r="N23" s="165"/>
    </row>
    <row r="24" spans="2:19">
      <c r="B24" s="164"/>
      <c r="C24" s="153"/>
      <c r="D24" s="153"/>
      <c r="E24" s="153"/>
      <c r="F24" s="153"/>
      <c r="G24" s="181"/>
      <c r="H24" s="153"/>
      <c r="I24" s="153"/>
      <c r="J24" s="153"/>
      <c r="K24" s="153"/>
      <c r="L24" s="153"/>
      <c r="M24" s="153"/>
      <c r="N24" s="165"/>
    </row>
    <row r="25" spans="2:19">
      <c r="B25" s="164"/>
      <c r="C25" s="153"/>
      <c r="D25" s="196" t="s">
        <v>148</v>
      </c>
      <c r="E25" s="153"/>
      <c r="F25" s="153"/>
      <c r="G25" s="153"/>
      <c r="H25" s="153"/>
      <c r="I25" s="153"/>
      <c r="J25" s="153"/>
      <c r="K25" s="153"/>
      <c r="L25" s="153"/>
      <c r="M25" s="153"/>
      <c r="N25" s="165"/>
    </row>
    <row r="26" spans="2:19">
      <c r="B26" s="164"/>
      <c r="C26" s="153"/>
      <c r="I26" s="153"/>
      <c r="J26" s="153"/>
      <c r="K26" s="153"/>
      <c r="L26" s="153"/>
      <c r="M26" s="153"/>
      <c r="N26" s="165"/>
    </row>
    <row r="27" spans="2:19">
      <c r="B27" s="164"/>
      <c r="C27" s="153"/>
      <c r="I27" s="153"/>
      <c r="J27" s="153"/>
      <c r="K27" s="153"/>
      <c r="L27" s="153"/>
      <c r="M27" s="153"/>
      <c r="N27" s="165"/>
    </row>
    <row r="28" spans="2:19">
      <c r="B28" s="164"/>
      <c r="C28" s="153"/>
      <c r="I28" s="153"/>
      <c r="J28" s="153"/>
      <c r="K28" s="153"/>
      <c r="L28" s="153"/>
      <c r="M28" s="153"/>
      <c r="N28" s="165"/>
    </row>
    <row r="29" spans="2:19">
      <c r="B29" s="164"/>
      <c r="C29" s="153"/>
      <c r="I29" s="153"/>
      <c r="J29" s="153"/>
      <c r="K29" s="153"/>
      <c r="L29" s="153"/>
      <c r="M29" s="153"/>
      <c r="N29" s="165"/>
    </row>
    <row r="30" spans="2:19">
      <c r="B30" s="164"/>
      <c r="C30" s="153"/>
      <c r="I30" s="153"/>
      <c r="J30" s="153"/>
      <c r="K30" s="153"/>
      <c r="L30" s="153"/>
      <c r="M30" s="153"/>
      <c r="N30" s="165"/>
    </row>
    <row r="31" spans="2:19">
      <c r="B31" s="164"/>
      <c r="C31" s="153"/>
      <c r="I31" s="153"/>
      <c r="J31" s="153"/>
      <c r="K31" s="153"/>
      <c r="L31" s="153"/>
      <c r="M31" s="153"/>
      <c r="N31" s="165"/>
    </row>
    <row r="32" spans="2:19">
      <c r="B32" s="164"/>
      <c r="C32" s="153"/>
      <c r="I32" s="153"/>
      <c r="J32" s="153"/>
      <c r="K32" s="153"/>
      <c r="L32" s="153"/>
      <c r="M32" s="153"/>
      <c r="N32" s="165"/>
    </row>
    <row r="33" spans="2:14">
      <c r="B33" s="164"/>
      <c r="C33" s="153"/>
      <c r="I33" s="153"/>
      <c r="J33" s="153"/>
      <c r="K33" s="153"/>
      <c r="L33" s="153"/>
      <c r="M33" s="153"/>
      <c r="N33" s="165"/>
    </row>
    <row r="34" spans="2:14">
      <c r="B34" s="164"/>
      <c r="C34" s="153"/>
      <c r="I34" s="153"/>
      <c r="J34" s="153"/>
      <c r="K34" s="153"/>
      <c r="L34" s="153"/>
      <c r="M34" s="153"/>
      <c r="N34" s="165"/>
    </row>
    <row r="35" spans="2:14">
      <c r="B35" s="164"/>
      <c r="C35" s="153"/>
      <c r="F35" s="153">
        <v>1300</v>
      </c>
      <c r="G35" s="174" t="s">
        <v>106</v>
      </c>
      <c r="H35" s="153"/>
      <c r="I35" s="153"/>
      <c r="J35" s="153"/>
      <c r="K35" s="153"/>
      <c r="L35" s="153"/>
      <c r="M35" s="153"/>
      <c r="N35" s="165"/>
    </row>
    <row r="36" spans="2:14">
      <c r="B36" s="164"/>
      <c r="C36" s="153"/>
      <c r="F36" s="153"/>
      <c r="G36" s="174" t="s">
        <v>107</v>
      </c>
      <c r="H36" s="153"/>
      <c r="I36" s="153"/>
      <c r="J36" s="153"/>
      <c r="K36" s="153"/>
      <c r="L36" s="153"/>
      <c r="M36" s="153"/>
      <c r="N36" s="165"/>
    </row>
    <row r="37" spans="2:14">
      <c r="B37" s="164"/>
      <c r="F37" s="153"/>
      <c r="G37" s="153"/>
      <c r="H37" s="153"/>
      <c r="I37" s="153"/>
      <c r="J37" s="153"/>
      <c r="K37" s="153"/>
      <c r="L37" s="153"/>
      <c r="M37" s="153"/>
      <c r="N37" s="165"/>
    </row>
    <row r="38" spans="2:14">
      <c r="B38" s="164"/>
      <c r="F38" s="153"/>
      <c r="G38" s="153"/>
      <c r="H38" s="153"/>
      <c r="I38" s="153"/>
      <c r="J38" s="153"/>
      <c r="K38" s="153"/>
      <c r="L38" s="153"/>
      <c r="M38" s="153"/>
      <c r="N38" s="165"/>
    </row>
    <row r="39" spans="2:14">
      <c r="B39" s="164"/>
      <c r="F39" s="153">
        <f>0.53*F35</f>
        <v>689</v>
      </c>
      <c r="G39" s="174" t="s">
        <v>106</v>
      </c>
      <c r="H39" s="174" t="s">
        <v>108</v>
      </c>
      <c r="I39" s="153"/>
      <c r="J39" s="153"/>
      <c r="K39" s="153"/>
      <c r="L39" s="153"/>
      <c r="M39" s="153"/>
      <c r="N39" s="165"/>
    </row>
    <row r="40" spans="2:14">
      <c r="B40" s="164"/>
      <c r="F40" s="153">
        <f>0.47*F35</f>
        <v>611</v>
      </c>
      <c r="G40" s="174" t="s">
        <v>106</v>
      </c>
      <c r="H40" s="174" t="s">
        <v>109</v>
      </c>
      <c r="I40" s="153"/>
      <c r="J40" s="153"/>
      <c r="K40" s="153"/>
      <c r="L40" s="153"/>
      <c r="M40" s="153"/>
      <c r="N40" s="165"/>
    </row>
    <row r="41" spans="2:14">
      <c r="B41" s="164"/>
      <c r="F41" s="154">
        <f>F40-F118</f>
        <v>501</v>
      </c>
      <c r="G41" s="174" t="s">
        <v>106</v>
      </c>
      <c r="H41" s="195" t="s">
        <v>163</v>
      </c>
      <c r="I41" s="196" t="s">
        <v>162</v>
      </c>
      <c r="J41" s="153"/>
      <c r="K41" s="153"/>
      <c r="L41" s="153"/>
      <c r="M41" s="153"/>
      <c r="N41" s="165"/>
    </row>
    <row r="42" spans="2:14">
      <c r="B42" s="164"/>
      <c r="F42" s="154">
        <f>F118</f>
        <v>110</v>
      </c>
      <c r="G42" s="174" t="s">
        <v>106</v>
      </c>
      <c r="H42" s="196" t="s">
        <v>164</v>
      </c>
      <c r="I42" s="196" t="s">
        <v>161</v>
      </c>
      <c r="J42" s="153"/>
      <c r="K42" s="153"/>
      <c r="L42" s="153"/>
      <c r="M42" s="153"/>
      <c r="N42" s="165"/>
    </row>
    <row r="43" spans="2:14">
      <c r="B43" s="164"/>
      <c r="J43" s="153"/>
      <c r="K43" s="153"/>
      <c r="L43" s="153"/>
      <c r="M43" s="153"/>
      <c r="N43" s="165"/>
    </row>
    <row r="44" spans="2:14">
      <c r="B44" s="164"/>
      <c r="J44" s="153"/>
      <c r="K44" s="153"/>
      <c r="L44" s="153"/>
      <c r="M44" s="153"/>
      <c r="N44" s="165"/>
    </row>
    <row r="45" spans="2:14">
      <c r="B45" s="164"/>
      <c r="J45" s="153"/>
      <c r="K45" s="153"/>
      <c r="L45" s="153"/>
      <c r="M45" s="153"/>
      <c r="N45" s="165"/>
    </row>
    <row r="46" spans="2:14">
      <c r="B46" s="164"/>
      <c r="J46" s="153"/>
      <c r="K46" s="153"/>
      <c r="L46" s="153"/>
      <c r="M46" s="153"/>
      <c r="N46" s="165"/>
    </row>
    <row r="47" spans="2:14">
      <c r="B47" s="164"/>
      <c r="J47" s="153"/>
      <c r="K47" s="153"/>
      <c r="L47" s="153"/>
      <c r="M47" s="153"/>
      <c r="N47" s="165"/>
    </row>
    <row r="48" spans="2:14">
      <c r="B48" s="164"/>
      <c r="J48" s="153"/>
      <c r="K48" s="153"/>
      <c r="L48" s="153"/>
      <c r="M48" s="153"/>
      <c r="N48" s="165"/>
    </row>
    <row r="49" spans="2:14">
      <c r="B49" s="164"/>
      <c r="J49" s="153"/>
      <c r="K49" s="153"/>
      <c r="L49" s="153"/>
      <c r="M49" s="153"/>
      <c r="N49" s="165"/>
    </row>
    <row r="50" spans="2:14">
      <c r="B50" s="164"/>
      <c r="J50" s="153"/>
      <c r="K50" s="153"/>
      <c r="L50" s="153"/>
      <c r="M50" s="153"/>
      <c r="N50" s="165"/>
    </row>
    <row r="51" spans="2:14">
      <c r="B51" s="164"/>
      <c r="J51" s="153"/>
      <c r="K51" s="153"/>
      <c r="L51" s="153"/>
      <c r="M51" s="153"/>
      <c r="N51" s="165"/>
    </row>
    <row r="52" spans="2:14">
      <c r="B52" s="164"/>
      <c r="J52" s="153"/>
      <c r="K52" s="153"/>
      <c r="L52" s="153"/>
      <c r="M52" s="153"/>
      <c r="N52" s="165"/>
    </row>
    <row r="53" spans="2:14">
      <c r="B53" s="164"/>
      <c r="J53" s="153"/>
      <c r="K53" s="153"/>
      <c r="L53" s="153"/>
      <c r="M53" s="153"/>
      <c r="N53" s="165"/>
    </row>
    <row r="54" spans="2:14">
      <c r="B54" s="164"/>
      <c r="J54" s="153"/>
      <c r="K54" s="153"/>
      <c r="L54" s="153"/>
      <c r="M54" s="153"/>
      <c r="N54" s="165"/>
    </row>
    <row r="55" spans="2:14">
      <c r="B55" s="164"/>
      <c r="J55" s="153"/>
      <c r="K55" s="153"/>
      <c r="L55" s="153"/>
      <c r="M55" s="153"/>
      <c r="N55" s="165"/>
    </row>
    <row r="56" spans="2:14">
      <c r="B56" s="164"/>
      <c r="I56" s="153"/>
      <c r="J56" s="153"/>
      <c r="K56" s="153"/>
      <c r="L56" s="153"/>
      <c r="M56" s="153"/>
      <c r="N56" s="165"/>
    </row>
    <row r="57" spans="2:14">
      <c r="B57" s="164"/>
      <c r="I57" s="153"/>
      <c r="J57" s="153"/>
      <c r="K57" s="153"/>
      <c r="L57" s="153"/>
      <c r="M57" s="153"/>
      <c r="N57" s="165"/>
    </row>
    <row r="58" spans="2:14">
      <c r="B58" s="164"/>
      <c r="I58" s="153"/>
      <c r="J58" s="153"/>
      <c r="K58" s="153"/>
      <c r="L58" s="153"/>
      <c r="M58" s="153"/>
      <c r="N58" s="165"/>
    </row>
    <row r="59" spans="2:14">
      <c r="B59" s="164"/>
      <c r="D59" s="195" t="s">
        <v>147</v>
      </c>
      <c r="I59" s="153"/>
      <c r="J59" s="153"/>
      <c r="K59" s="153"/>
      <c r="L59" s="153"/>
      <c r="M59" s="153"/>
      <c r="N59" s="165"/>
    </row>
    <row r="60" spans="2:14">
      <c r="B60" s="164"/>
      <c r="I60" s="153"/>
      <c r="J60" s="153"/>
      <c r="K60" s="153"/>
      <c r="L60" s="153"/>
      <c r="M60" s="153"/>
      <c r="N60" s="165"/>
    </row>
    <row r="61" spans="2:14">
      <c r="B61" s="164"/>
      <c r="E61" s="154">
        <v>25</v>
      </c>
      <c r="F61" s="181" t="s">
        <v>132</v>
      </c>
      <c r="G61" s="181" t="s">
        <v>56</v>
      </c>
      <c r="I61" s="153"/>
      <c r="J61" s="153"/>
      <c r="K61" s="153"/>
      <c r="L61" s="153"/>
      <c r="M61" s="153"/>
      <c r="N61" s="165"/>
    </row>
    <row r="62" spans="2:14">
      <c r="B62" s="164"/>
      <c r="G62" s="181" t="s">
        <v>133</v>
      </c>
      <c r="I62" s="153"/>
      <c r="J62" s="153"/>
      <c r="K62" s="153"/>
      <c r="L62" s="153"/>
      <c r="M62" s="153"/>
      <c r="N62" s="165"/>
    </row>
    <row r="63" spans="2:14">
      <c r="B63" s="164"/>
      <c r="I63" s="153"/>
      <c r="J63" s="153"/>
      <c r="K63" s="153"/>
      <c r="L63" s="153"/>
      <c r="M63" s="153"/>
      <c r="N63" s="165"/>
    </row>
    <row r="64" spans="2:14">
      <c r="B64" s="164"/>
      <c r="H64" s="153"/>
      <c r="I64" s="153"/>
      <c r="J64" s="153"/>
      <c r="K64" s="153"/>
      <c r="L64" s="153"/>
      <c r="M64" s="153"/>
      <c r="N64" s="165"/>
    </row>
    <row r="65" spans="2:14">
      <c r="B65" s="164"/>
      <c r="J65" s="153"/>
      <c r="K65" s="153"/>
      <c r="L65" s="153"/>
      <c r="M65" s="153"/>
      <c r="N65" s="165"/>
    </row>
    <row r="66" spans="2:14">
      <c r="B66" s="164"/>
      <c r="J66" s="153"/>
      <c r="K66" s="153"/>
      <c r="L66" s="153"/>
      <c r="M66" s="153"/>
      <c r="N66" s="165"/>
    </row>
    <row r="67" spans="2:14">
      <c r="B67" s="164"/>
      <c r="J67" s="153"/>
      <c r="K67" s="153"/>
      <c r="L67" s="153"/>
      <c r="M67" s="153"/>
      <c r="N67" s="165"/>
    </row>
    <row r="68" spans="2:14">
      <c r="B68" s="164"/>
      <c r="J68" s="153"/>
      <c r="K68" s="153"/>
      <c r="L68" s="153"/>
      <c r="M68" s="153"/>
      <c r="N68" s="165"/>
    </row>
    <row r="69" spans="2:14">
      <c r="B69" s="164"/>
      <c r="D69" s="177" t="s">
        <v>149</v>
      </c>
      <c r="E69" s="177"/>
      <c r="F69" s="177"/>
      <c r="G69" s="177"/>
      <c r="H69" s="177"/>
      <c r="I69" s="177"/>
      <c r="J69" s="153"/>
      <c r="K69" s="153"/>
      <c r="L69" s="153"/>
      <c r="M69" s="153"/>
      <c r="N69" s="165"/>
    </row>
    <row r="70" spans="2:14">
      <c r="B70" s="164"/>
      <c r="C70" s="177"/>
      <c r="D70" s="177"/>
      <c r="E70" s="177"/>
      <c r="F70" s="177"/>
      <c r="G70" s="177"/>
      <c r="H70" s="177"/>
      <c r="I70" s="177"/>
      <c r="J70" s="153"/>
      <c r="K70" s="153"/>
      <c r="L70" s="153"/>
      <c r="M70" s="153"/>
      <c r="N70" s="165"/>
    </row>
    <row r="71" spans="2:14">
      <c r="B71" s="164"/>
      <c r="C71" s="177"/>
      <c r="D71" s="177"/>
      <c r="E71" s="177"/>
      <c r="F71" s="177"/>
      <c r="G71" s="177"/>
      <c r="H71" s="177"/>
      <c r="I71" s="177"/>
      <c r="J71" s="153"/>
      <c r="K71" s="153"/>
      <c r="L71" s="153"/>
      <c r="M71" s="153"/>
      <c r="N71" s="165"/>
    </row>
    <row r="72" spans="2:14">
      <c r="B72" s="164"/>
      <c r="C72" s="177"/>
      <c r="D72" s="177"/>
      <c r="E72" s="177"/>
      <c r="F72" s="177"/>
      <c r="G72" s="177"/>
      <c r="H72" s="177"/>
      <c r="I72" s="177"/>
      <c r="J72" s="153"/>
      <c r="K72" s="153"/>
      <c r="L72" s="153"/>
      <c r="M72" s="153"/>
      <c r="N72" s="165"/>
    </row>
    <row r="73" spans="2:14">
      <c r="B73" s="164"/>
      <c r="C73" s="177"/>
      <c r="D73" s="177"/>
      <c r="E73" s="177">
        <f>E11*E85</f>
        <v>0.27200000000000002</v>
      </c>
      <c r="F73" s="177" t="s">
        <v>157</v>
      </c>
      <c r="G73" s="177" t="s">
        <v>121</v>
      </c>
      <c r="H73" s="177"/>
      <c r="I73" s="177"/>
      <c r="J73" s="153"/>
      <c r="K73" s="153"/>
      <c r="L73" s="153"/>
      <c r="M73" s="153"/>
      <c r="N73" s="165"/>
    </row>
    <row r="74" spans="2:14">
      <c r="B74" s="164"/>
      <c r="C74" s="177"/>
      <c r="D74" s="177"/>
      <c r="E74" s="177"/>
      <c r="F74" s="177"/>
      <c r="G74" s="177"/>
      <c r="H74" s="177"/>
      <c r="I74" s="177"/>
      <c r="J74" s="153"/>
      <c r="K74" s="153"/>
      <c r="L74" s="153"/>
      <c r="M74" s="153"/>
      <c r="N74" s="165"/>
    </row>
    <row r="75" spans="2:14">
      <c r="B75" s="164"/>
      <c r="C75" s="177"/>
      <c r="D75" s="177"/>
      <c r="E75" s="177"/>
      <c r="F75" s="177" t="s">
        <v>119</v>
      </c>
      <c r="G75" s="177"/>
      <c r="H75" s="177"/>
      <c r="I75" s="177"/>
      <c r="J75" s="153"/>
      <c r="K75" s="153"/>
      <c r="L75" s="153"/>
      <c r="M75" s="153"/>
      <c r="N75" s="165"/>
    </row>
    <row r="76" spans="2:14">
      <c r="B76" s="164"/>
      <c r="C76" s="177"/>
      <c r="D76" s="177"/>
      <c r="E76" s="177"/>
      <c r="F76" s="177" t="s">
        <v>120</v>
      </c>
      <c r="G76" s="177"/>
      <c r="H76" s="177"/>
      <c r="I76" s="177"/>
      <c r="J76" s="153"/>
      <c r="K76" s="153"/>
      <c r="L76" s="153"/>
      <c r="M76" s="153"/>
      <c r="N76" s="165"/>
    </row>
    <row r="77" spans="2:14">
      <c r="B77" s="164"/>
      <c r="C77" s="177"/>
      <c r="D77" s="177"/>
      <c r="E77" s="177"/>
      <c r="F77" s="177" t="s">
        <v>108</v>
      </c>
      <c r="G77" s="177"/>
      <c r="H77" s="177"/>
      <c r="I77" s="177"/>
      <c r="J77" s="153"/>
      <c r="K77" s="153"/>
      <c r="L77" s="153"/>
      <c r="M77" s="153"/>
      <c r="N77" s="165"/>
    </row>
    <row r="78" spans="2:14">
      <c r="B78" s="164"/>
      <c r="C78" s="177"/>
      <c r="D78" s="177"/>
      <c r="E78" s="177"/>
      <c r="F78" s="177"/>
      <c r="G78" s="177"/>
      <c r="H78" s="177"/>
      <c r="I78" s="177"/>
      <c r="M78" s="153"/>
      <c r="N78" s="165"/>
    </row>
    <row r="79" spans="2:14">
      <c r="B79" s="164"/>
      <c r="C79" s="177"/>
      <c r="D79" s="177"/>
      <c r="E79" s="177"/>
      <c r="F79" s="177" t="s">
        <v>155</v>
      </c>
      <c r="G79" s="177"/>
      <c r="H79" s="177"/>
      <c r="I79" s="177"/>
      <c r="M79" s="153"/>
      <c r="N79" s="165"/>
    </row>
    <row r="80" spans="2:14">
      <c r="B80" s="164"/>
      <c r="C80" s="177"/>
      <c r="D80" s="177"/>
      <c r="E80" s="177"/>
      <c r="F80" s="177" t="s">
        <v>156</v>
      </c>
      <c r="G80" s="177"/>
      <c r="H80" s="177"/>
      <c r="I80" s="177"/>
      <c r="M80" s="153"/>
      <c r="N80" s="165"/>
    </row>
    <row r="81" spans="2:14">
      <c r="B81" s="164"/>
      <c r="C81" s="177"/>
      <c r="D81" s="177"/>
      <c r="E81" s="177"/>
      <c r="F81" s="177" t="s">
        <v>141</v>
      </c>
      <c r="G81" s="177"/>
      <c r="H81" s="177"/>
      <c r="I81" s="177"/>
      <c r="M81" s="153"/>
      <c r="N81" s="165"/>
    </row>
    <row r="82" spans="2:14">
      <c r="B82" s="164"/>
      <c r="C82" s="177"/>
      <c r="D82" s="177"/>
      <c r="E82" s="177"/>
      <c r="F82" s="177" t="s">
        <v>142</v>
      </c>
      <c r="G82" s="177"/>
      <c r="H82" s="177"/>
      <c r="I82" s="177"/>
      <c r="M82" s="153"/>
      <c r="N82" s="165"/>
    </row>
    <row r="83" spans="2:14">
      <c r="B83" s="164"/>
      <c r="C83" s="177"/>
      <c r="D83" s="177"/>
      <c r="E83" s="177"/>
      <c r="F83" s="177" t="s">
        <v>143</v>
      </c>
      <c r="G83" s="177"/>
      <c r="H83" s="177"/>
      <c r="I83" s="177"/>
      <c r="M83" s="153"/>
      <c r="N83" s="165"/>
    </row>
    <row r="84" spans="2:14">
      <c r="B84" s="164"/>
      <c r="C84" s="177"/>
      <c r="D84" s="177"/>
      <c r="E84" s="177"/>
      <c r="F84" s="177"/>
      <c r="G84" s="177"/>
      <c r="H84" s="177"/>
      <c r="I84" s="177"/>
      <c r="M84" s="153"/>
      <c r="N84" s="165"/>
    </row>
    <row r="85" spans="2:14">
      <c r="B85" s="164"/>
      <c r="C85" s="177"/>
      <c r="D85" s="177"/>
      <c r="E85" s="177">
        <v>0.17</v>
      </c>
      <c r="F85" s="177" t="s">
        <v>128</v>
      </c>
      <c r="G85" s="177" t="s">
        <v>144</v>
      </c>
      <c r="H85" s="177"/>
      <c r="I85" s="177"/>
      <c r="M85" s="153"/>
      <c r="N85" s="165"/>
    </row>
    <row r="86" spans="2:14">
      <c r="B86" s="164"/>
      <c r="M86" s="153"/>
      <c r="N86" s="165"/>
    </row>
    <row r="87" spans="2:14">
      <c r="B87" s="164"/>
      <c r="M87" s="153"/>
      <c r="N87" s="165"/>
    </row>
    <row r="88" spans="2:14">
      <c r="B88" s="164"/>
      <c r="M88" s="153"/>
      <c r="N88" s="165"/>
    </row>
    <row r="89" spans="2:14">
      <c r="B89" s="164"/>
      <c r="M89" s="153"/>
      <c r="N89" s="165"/>
    </row>
    <row r="90" spans="2:14">
      <c r="B90" s="164"/>
      <c r="M90" s="153"/>
      <c r="N90" s="165"/>
    </row>
    <row r="91" spans="2:14">
      <c r="B91" s="164"/>
      <c r="E91" s="171"/>
      <c r="M91" s="153"/>
      <c r="N91" s="165"/>
    </row>
    <row r="92" spans="2:14">
      <c r="B92" s="164"/>
      <c r="E92" s="153"/>
      <c r="M92" s="153"/>
      <c r="N92" s="165"/>
    </row>
    <row r="93" spans="2:14">
      <c r="B93" s="164"/>
      <c r="E93" s="153"/>
      <c r="M93" s="153"/>
      <c r="N93" s="165"/>
    </row>
    <row r="94" spans="2:14">
      <c r="B94" s="164"/>
      <c r="E94" s="153"/>
      <c r="M94" s="153"/>
      <c r="N94" s="165"/>
    </row>
    <row r="95" spans="2:14">
      <c r="B95" s="164"/>
      <c r="C95" s="46" t="s">
        <v>27</v>
      </c>
      <c r="E95" s="153"/>
      <c r="F95" s="153"/>
      <c r="G95" s="153"/>
      <c r="I95" s="153"/>
      <c r="J95" s="153"/>
      <c r="K95" s="153"/>
      <c r="L95" s="153"/>
      <c r="M95" s="153"/>
      <c r="N95" s="165"/>
    </row>
    <row r="96" spans="2:14">
      <c r="B96" s="164"/>
      <c r="E96" s="153"/>
      <c r="F96" s="153"/>
      <c r="G96" s="153"/>
      <c r="I96" s="153"/>
      <c r="J96" s="153"/>
      <c r="K96" s="153"/>
      <c r="L96" s="153"/>
      <c r="M96" s="153"/>
      <c r="N96" s="165"/>
    </row>
    <row r="97" spans="2:14">
      <c r="B97" s="164"/>
      <c r="C97" s="153"/>
      <c r="D97" s="153"/>
      <c r="E97" s="153">
        <v>17</v>
      </c>
      <c r="F97" s="171" t="s">
        <v>104</v>
      </c>
      <c r="G97" s="174" t="s">
        <v>110</v>
      </c>
      <c r="I97" s="153"/>
      <c r="J97" s="153"/>
      <c r="K97" s="153"/>
      <c r="L97" s="153"/>
      <c r="M97" s="153"/>
      <c r="N97" s="165"/>
    </row>
    <row r="98" spans="2:14">
      <c r="B98" s="164"/>
      <c r="C98" s="153"/>
      <c r="D98" s="153"/>
      <c r="I98" s="153"/>
      <c r="J98" s="153"/>
      <c r="K98" s="153"/>
      <c r="L98" s="153"/>
      <c r="M98" s="153"/>
      <c r="N98" s="165"/>
    </row>
    <row r="99" spans="2:14">
      <c r="B99" s="164"/>
      <c r="D99" s="153"/>
      <c r="E99" s="153"/>
      <c r="F99" s="174" t="s">
        <v>111</v>
      </c>
      <c r="I99" s="153"/>
      <c r="J99" s="153"/>
      <c r="K99" s="153"/>
      <c r="L99" s="153"/>
      <c r="M99" s="153"/>
      <c r="N99" s="165"/>
    </row>
    <row r="100" spans="2:14">
      <c r="B100" s="164"/>
      <c r="E100" s="153"/>
      <c r="F100" s="153"/>
      <c r="I100" s="153"/>
      <c r="J100" s="153"/>
      <c r="K100" s="153"/>
      <c r="L100" s="153"/>
      <c r="M100" s="153"/>
      <c r="N100" s="165"/>
    </row>
    <row r="101" spans="2:14">
      <c r="B101" s="164"/>
      <c r="E101" s="153">
        <v>0</v>
      </c>
      <c r="F101" s="174" t="s">
        <v>106</v>
      </c>
      <c r="G101" s="181" t="s">
        <v>112</v>
      </c>
      <c r="I101" s="153"/>
      <c r="J101" s="153"/>
      <c r="K101" s="153"/>
      <c r="L101" s="153"/>
      <c r="M101" s="153"/>
      <c r="N101" s="165"/>
    </row>
    <row r="102" spans="2:14">
      <c r="B102" s="164"/>
      <c r="I102" s="153"/>
      <c r="J102" s="153"/>
      <c r="K102" s="153"/>
      <c r="L102" s="153"/>
      <c r="M102" s="153"/>
      <c r="N102" s="165"/>
    </row>
    <row r="103" spans="2:14">
      <c r="B103" s="164"/>
      <c r="C103" s="158"/>
      <c r="D103" s="153"/>
      <c r="E103" s="153"/>
      <c r="F103" s="153"/>
      <c r="G103" s="153"/>
      <c r="H103" s="153"/>
      <c r="I103" s="153"/>
      <c r="J103" s="153"/>
      <c r="K103" s="153"/>
      <c r="L103" s="153"/>
      <c r="M103" s="153"/>
      <c r="N103" s="165"/>
    </row>
    <row r="104" spans="2:14">
      <c r="B104" s="164"/>
      <c r="C104" s="153"/>
      <c r="D104" s="153"/>
      <c r="E104" s="153"/>
      <c r="F104" s="153"/>
      <c r="G104" s="153"/>
      <c r="H104" s="153"/>
      <c r="I104" s="153"/>
      <c r="J104" s="153"/>
      <c r="K104" s="153"/>
      <c r="L104" s="153"/>
      <c r="M104" s="153"/>
      <c r="N104" s="165"/>
    </row>
    <row r="105" spans="2:14">
      <c r="B105" s="164"/>
      <c r="C105" s="153"/>
      <c r="D105" s="153"/>
      <c r="E105" s="153"/>
      <c r="F105" s="153"/>
      <c r="G105" s="153"/>
      <c r="H105" s="153"/>
      <c r="I105" s="153"/>
      <c r="J105" s="153"/>
      <c r="K105" s="153"/>
      <c r="L105" s="153"/>
      <c r="M105" s="153"/>
      <c r="N105" s="165"/>
    </row>
    <row r="106" spans="2:14">
      <c r="B106" s="164"/>
      <c r="C106" s="153"/>
      <c r="D106" s="153"/>
      <c r="E106" s="153"/>
      <c r="F106" s="153"/>
      <c r="G106" s="153"/>
      <c r="H106" s="153"/>
      <c r="I106" s="153"/>
      <c r="J106" s="153"/>
      <c r="K106" s="153"/>
      <c r="L106" s="153"/>
      <c r="M106" s="153"/>
      <c r="N106" s="165"/>
    </row>
    <row r="107" spans="2:14">
      <c r="B107" s="164"/>
      <c r="C107" s="153"/>
      <c r="D107" s="153"/>
      <c r="E107" s="153"/>
      <c r="F107" s="153"/>
      <c r="G107" s="153"/>
      <c r="H107" s="153"/>
      <c r="I107" s="153"/>
      <c r="J107" s="153"/>
      <c r="K107" s="153"/>
      <c r="L107" s="153"/>
      <c r="M107" s="153"/>
      <c r="N107" s="165"/>
    </row>
    <row r="108" spans="2:14">
      <c r="B108" s="164"/>
      <c r="C108" s="23"/>
      <c r="D108" s="153"/>
      <c r="E108" s="153"/>
      <c r="F108" s="153"/>
      <c r="G108" s="153"/>
      <c r="H108" s="153"/>
      <c r="I108" s="153"/>
      <c r="J108" s="153"/>
      <c r="K108" s="153"/>
      <c r="L108" s="153"/>
      <c r="M108" s="153"/>
      <c r="N108" s="165"/>
    </row>
    <row r="109" spans="2:14">
      <c r="L109" s="153"/>
      <c r="M109" s="153"/>
      <c r="N109" s="165"/>
    </row>
    <row r="110" spans="2:14">
      <c r="L110" s="153"/>
      <c r="M110" s="153"/>
      <c r="N110" s="165"/>
    </row>
    <row r="111" spans="2:14">
      <c r="L111" s="153"/>
      <c r="M111" s="153"/>
      <c r="N111" s="165"/>
    </row>
    <row r="112" spans="2:14">
      <c r="L112" s="153"/>
      <c r="M112" s="153"/>
      <c r="N112" s="165"/>
    </row>
    <row r="113" spans="2:14">
      <c r="L113" s="153"/>
      <c r="M113" s="153"/>
      <c r="N113" s="165"/>
    </row>
    <row r="114" spans="2:14">
      <c r="B114" s="164"/>
      <c r="C114" s="153"/>
      <c r="D114" s="153"/>
      <c r="E114" s="153"/>
      <c r="F114" s="153"/>
      <c r="G114" s="153"/>
      <c r="H114" s="153"/>
      <c r="I114" s="153"/>
      <c r="J114" s="153"/>
      <c r="K114" s="153"/>
      <c r="L114" s="153"/>
      <c r="M114" s="153"/>
      <c r="N114" s="165"/>
    </row>
    <row r="115" spans="2:14">
      <c r="B115" s="164"/>
      <c r="C115" s="23" t="s">
        <v>151</v>
      </c>
      <c r="D115" s="153"/>
      <c r="E115" s="153"/>
      <c r="F115" s="153"/>
      <c r="G115" s="153"/>
      <c r="H115" s="153"/>
      <c r="I115" s="153"/>
      <c r="J115" s="153"/>
      <c r="K115" s="153"/>
      <c r="L115" s="153"/>
      <c r="M115" s="153"/>
      <c r="N115" s="165"/>
    </row>
    <row r="116" spans="2:14">
      <c r="B116" s="164"/>
      <c r="C116" s="158"/>
      <c r="D116" s="153"/>
      <c r="E116" s="179"/>
      <c r="F116" s="174"/>
      <c r="G116" s="174"/>
      <c r="H116" s="153"/>
      <c r="I116" s="153"/>
      <c r="J116" s="153"/>
      <c r="K116" s="153"/>
      <c r="L116" s="153"/>
      <c r="M116" s="153"/>
      <c r="N116" s="165"/>
    </row>
    <row r="117" spans="2:14">
      <c r="B117" s="164"/>
      <c r="C117" s="158"/>
      <c r="D117" s="153"/>
      <c r="E117" s="179"/>
      <c r="F117" s="174"/>
      <c r="G117" s="174"/>
      <c r="H117" s="153"/>
      <c r="I117" s="153"/>
      <c r="J117" s="153"/>
      <c r="K117" s="153"/>
      <c r="L117" s="153"/>
      <c r="M117" s="153"/>
      <c r="N117" s="165"/>
    </row>
    <row r="118" spans="2:14">
      <c r="B118" s="164"/>
      <c r="C118" s="153"/>
      <c r="D118" s="153"/>
      <c r="E118" s="179"/>
      <c r="F118" s="174">
        <v>110</v>
      </c>
      <c r="G118" s="196" t="s">
        <v>150</v>
      </c>
      <c r="H118" s="153"/>
      <c r="I118" s="153"/>
      <c r="J118" s="153"/>
      <c r="K118" s="153"/>
      <c r="L118" s="153"/>
      <c r="M118" s="153"/>
      <c r="N118" s="165"/>
    </row>
    <row r="119" spans="2:14">
      <c r="B119" s="164"/>
      <c r="C119" s="153"/>
      <c r="D119" s="153"/>
      <c r="E119" s="179"/>
      <c r="F119" s="153">
        <v>340</v>
      </c>
      <c r="G119" s="196" t="s">
        <v>152</v>
      </c>
      <c r="H119" s="153"/>
      <c r="I119" s="153"/>
      <c r="J119" s="153"/>
      <c r="K119" s="153"/>
      <c r="L119" s="153"/>
      <c r="M119" s="153"/>
      <c r="N119" s="165"/>
    </row>
    <row r="120" spans="2:14">
      <c r="B120" s="164"/>
      <c r="C120" s="153"/>
      <c r="D120" s="153"/>
      <c r="E120" s="179"/>
      <c r="F120" s="174"/>
      <c r="G120" s="174"/>
      <c r="H120" s="153"/>
      <c r="I120" s="153"/>
      <c r="J120" s="153"/>
      <c r="K120" s="153"/>
      <c r="L120" s="153"/>
      <c r="M120" s="153"/>
      <c r="N120" s="165"/>
    </row>
    <row r="121" spans="2:14">
      <c r="B121" s="164"/>
      <c r="C121" s="153"/>
      <c r="D121" s="153"/>
      <c r="E121" s="180"/>
      <c r="F121" s="181"/>
      <c r="G121" s="174"/>
      <c r="H121" s="153"/>
      <c r="I121" s="153"/>
      <c r="J121" s="153"/>
      <c r="K121" s="153"/>
      <c r="L121" s="153"/>
      <c r="M121" s="153"/>
      <c r="N121" s="165"/>
    </row>
    <row r="122" spans="2:14">
      <c r="B122" s="164"/>
      <c r="C122" s="153"/>
      <c r="D122" s="153"/>
      <c r="G122" s="174"/>
      <c r="H122" s="153"/>
      <c r="I122" s="153"/>
      <c r="J122" s="153"/>
      <c r="K122" s="153"/>
      <c r="L122" s="153"/>
      <c r="M122" s="153"/>
      <c r="N122" s="165"/>
    </row>
    <row r="123" spans="2:14">
      <c r="B123" s="164"/>
      <c r="C123" s="153"/>
      <c r="D123" s="153"/>
      <c r="E123" s="153"/>
      <c r="F123" s="153"/>
      <c r="G123" s="153"/>
      <c r="H123" s="153"/>
      <c r="I123" s="153"/>
      <c r="J123" s="153"/>
      <c r="K123" s="153"/>
      <c r="L123" s="153"/>
      <c r="M123" s="153"/>
      <c r="N123" s="165"/>
    </row>
    <row r="124" spans="2:14">
      <c r="B124" s="164"/>
      <c r="C124" s="153"/>
      <c r="D124" s="153"/>
      <c r="E124" s="153"/>
      <c r="F124" s="153"/>
      <c r="G124" s="153"/>
      <c r="H124" s="153"/>
      <c r="I124" s="153"/>
      <c r="J124" s="153"/>
      <c r="K124" s="153"/>
      <c r="L124" s="153"/>
      <c r="M124" s="153"/>
      <c r="N124" s="165"/>
    </row>
    <row r="125" spans="2:14">
      <c r="B125" s="164"/>
      <c r="C125" s="153"/>
      <c r="D125" s="153"/>
      <c r="E125" s="153"/>
      <c r="F125" s="153"/>
      <c r="G125" s="153"/>
      <c r="H125" s="153"/>
      <c r="I125" s="153"/>
      <c r="J125" s="153"/>
      <c r="K125" s="153"/>
      <c r="L125" s="153"/>
      <c r="M125" s="153"/>
      <c r="N125" s="165"/>
    </row>
    <row r="126" spans="2:14">
      <c r="B126" s="164"/>
      <c r="C126" s="153"/>
      <c r="D126" s="153"/>
      <c r="E126" s="153"/>
      <c r="F126" s="153"/>
      <c r="G126" s="153"/>
      <c r="H126" s="153"/>
      <c r="I126" s="153"/>
      <c r="J126" s="153"/>
      <c r="K126" s="153"/>
      <c r="L126" s="153"/>
      <c r="M126" s="153"/>
      <c r="N126" s="165"/>
    </row>
    <row r="127" spans="2:14">
      <c r="B127" s="164"/>
      <c r="C127" s="153"/>
      <c r="D127" s="153"/>
      <c r="E127" s="153"/>
      <c r="F127" s="153"/>
      <c r="G127" s="153"/>
      <c r="H127" s="153"/>
      <c r="I127" s="153"/>
      <c r="J127" s="153"/>
      <c r="K127" s="153"/>
      <c r="L127" s="153"/>
      <c r="M127" s="153"/>
      <c r="N127" s="165"/>
    </row>
    <row r="128" spans="2:14">
      <c r="B128" s="164"/>
      <c r="C128" s="153"/>
      <c r="D128" s="153"/>
      <c r="E128" s="153"/>
      <c r="F128" s="153"/>
      <c r="G128" s="153"/>
      <c r="H128" s="153"/>
      <c r="I128" s="153"/>
      <c r="J128" s="153"/>
      <c r="K128" s="153"/>
      <c r="L128" s="153"/>
      <c r="M128" s="153"/>
      <c r="N128" s="165"/>
    </row>
    <row r="129" spans="2:14">
      <c r="B129" s="164"/>
      <c r="C129" s="153"/>
      <c r="D129" s="153"/>
      <c r="E129" s="153"/>
      <c r="F129" s="153"/>
      <c r="G129" s="153"/>
      <c r="H129" s="153"/>
      <c r="I129" s="153"/>
      <c r="J129" s="153"/>
      <c r="K129" s="153"/>
      <c r="L129" s="153"/>
      <c r="M129" s="153"/>
      <c r="N129" s="165"/>
    </row>
    <row r="130" spans="2:14">
      <c r="B130" s="164"/>
      <c r="C130" s="153"/>
      <c r="D130" s="153"/>
      <c r="E130" s="153"/>
      <c r="F130" s="153"/>
      <c r="G130" s="153"/>
      <c r="H130" s="153"/>
      <c r="I130" s="153"/>
      <c r="J130" s="153"/>
      <c r="K130" s="153"/>
      <c r="L130" s="153"/>
      <c r="M130" s="153"/>
      <c r="N130" s="165"/>
    </row>
    <row r="131" spans="2:14">
      <c r="B131" s="164"/>
      <c r="C131" s="153"/>
      <c r="D131" s="153"/>
      <c r="E131" s="153"/>
      <c r="F131" s="153"/>
      <c r="G131" s="153"/>
      <c r="H131" s="153"/>
      <c r="I131" s="153"/>
      <c r="J131" s="153"/>
      <c r="K131" s="153"/>
      <c r="L131" s="153"/>
      <c r="M131" s="153"/>
      <c r="N131" s="165"/>
    </row>
    <row r="132" spans="2:14">
      <c r="B132" s="164"/>
      <c r="C132" s="153"/>
      <c r="D132" s="153"/>
      <c r="E132" s="153"/>
      <c r="F132" s="153"/>
      <c r="G132" s="153"/>
      <c r="H132" s="153"/>
      <c r="I132" s="153"/>
      <c r="J132" s="153"/>
      <c r="K132" s="153"/>
      <c r="L132" s="153"/>
      <c r="M132" s="153"/>
      <c r="N132" s="165"/>
    </row>
    <row r="133" spans="2:14">
      <c r="B133" s="164"/>
      <c r="C133" s="153"/>
      <c r="D133" s="153"/>
      <c r="E133" s="153"/>
      <c r="F133" s="153"/>
      <c r="G133" s="153"/>
      <c r="H133" s="153"/>
      <c r="I133" s="153"/>
      <c r="J133" s="153"/>
      <c r="K133" s="153"/>
      <c r="L133" s="153"/>
      <c r="M133" s="153"/>
      <c r="N133" s="165"/>
    </row>
    <row r="134" spans="2:14">
      <c r="B134" s="164"/>
      <c r="C134" s="153"/>
      <c r="D134" s="153"/>
      <c r="E134" s="153"/>
      <c r="F134" s="153"/>
      <c r="G134" s="153"/>
      <c r="H134" s="153"/>
      <c r="I134" s="153"/>
      <c r="J134" s="153"/>
      <c r="K134" s="153"/>
      <c r="L134" s="153"/>
      <c r="M134" s="153"/>
      <c r="N134" s="165"/>
    </row>
    <row r="135" spans="2:14">
      <c r="B135" s="164"/>
      <c r="C135" s="153"/>
      <c r="D135" s="153"/>
      <c r="E135" s="153"/>
      <c r="F135" s="158"/>
      <c r="G135" s="153"/>
      <c r="H135" s="153"/>
      <c r="I135" s="153"/>
      <c r="J135" s="153"/>
      <c r="K135" s="153"/>
      <c r="L135" s="153"/>
      <c r="M135" s="153"/>
      <c r="N135" s="165"/>
    </row>
    <row r="136" spans="2:14">
      <c r="B136" s="164"/>
      <c r="C136" s="153"/>
      <c r="D136" s="115"/>
      <c r="E136" s="153"/>
      <c r="F136" s="153"/>
      <c r="G136" s="153"/>
      <c r="H136" s="153"/>
      <c r="I136" s="153"/>
      <c r="J136" s="153"/>
      <c r="K136" s="153"/>
      <c r="L136" s="153"/>
      <c r="M136" s="153"/>
      <c r="N136" s="165"/>
    </row>
    <row r="137" spans="2:14">
      <c r="B137" s="164"/>
      <c r="C137" s="153"/>
      <c r="D137" s="153"/>
      <c r="E137" s="153"/>
      <c r="F137" s="153"/>
      <c r="G137" s="153"/>
      <c r="H137" s="153"/>
      <c r="I137" s="153"/>
      <c r="J137" s="153"/>
      <c r="K137" s="153"/>
      <c r="L137" s="153"/>
      <c r="M137" s="153"/>
      <c r="N137" s="165"/>
    </row>
    <row r="138" spans="2:14">
      <c r="B138" s="164"/>
      <c r="C138" s="153"/>
      <c r="D138" s="153"/>
      <c r="E138" s="153"/>
      <c r="F138" s="153"/>
      <c r="G138" s="153"/>
      <c r="H138" s="153"/>
      <c r="I138" s="153"/>
      <c r="J138" s="153"/>
      <c r="K138" s="153"/>
      <c r="L138" s="153"/>
      <c r="M138" s="153"/>
      <c r="N138" s="165"/>
    </row>
    <row r="139" spans="2:14">
      <c r="B139" s="164"/>
      <c r="C139" s="153"/>
      <c r="D139" s="153"/>
      <c r="E139" s="153"/>
      <c r="F139" s="153"/>
      <c r="G139" s="153"/>
      <c r="H139" s="153"/>
      <c r="I139" s="153"/>
      <c r="J139" s="153"/>
      <c r="K139" s="153"/>
      <c r="L139" s="153"/>
      <c r="M139" s="153"/>
      <c r="N139" s="165"/>
    </row>
    <row r="140" spans="2:14">
      <c r="B140" s="164"/>
      <c r="C140" s="153"/>
      <c r="D140" s="153"/>
      <c r="E140" s="153"/>
      <c r="F140" s="153"/>
      <c r="G140" s="153"/>
      <c r="H140" s="153"/>
      <c r="I140" s="153"/>
      <c r="J140" s="153"/>
      <c r="K140" s="153"/>
      <c r="L140" s="153"/>
      <c r="M140" s="153"/>
      <c r="N140" s="165"/>
    </row>
    <row r="141" spans="2:14">
      <c r="B141" s="164"/>
      <c r="C141" s="153"/>
      <c r="D141" s="153"/>
      <c r="E141" s="153"/>
      <c r="F141" s="153"/>
      <c r="G141" s="153"/>
      <c r="H141" s="153"/>
      <c r="I141" s="153"/>
      <c r="J141" s="153"/>
      <c r="K141" s="153"/>
      <c r="L141" s="153"/>
      <c r="M141" s="153"/>
      <c r="N141" s="165"/>
    </row>
    <row r="142" spans="2:14">
      <c r="B142" s="164"/>
      <c r="C142" s="153"/>
      <c r="D142" s="153"/>
      <c r="E142" s="153"/>
      <c r="F142" s="153"/>
      <c r="G142" s="153"/>
      <c r="H142" s="153"/>
      <c r="I142" s="153"/>
      <c r="J142" s="153"/>
      <c r="K142" s="153"/>
      <c r="L142" s="153"/>
      <c r="M142" s="153"/>
      <c r="N142" s="165"/>
    </row>
    <row r="143" spans="2:14">
      <c r="B143" s="164"/>
      <c r="C143" s="153"/>
      <c r="D143" s="153"/>
      <c r="E143" s="153"/>
      <c r="F143" s="153"/>
      <c r="G143" s="153"/>
      <c r="H143" s="153"/>
      <c r="I143" s="153"/>
      <c r="J143" s="153"/>
      <c r="K143" s="153"/>
      <c r="L143" s="153"/>
      <c r="M143" s="153"/>
      <c r="N143" s="165"/>
    </row>
    <row r="144" spans="2:14">
      <c r="B144" s="164"/>
      <c r="C144" s="153"/>
      <c r="D144" s="153"/>
      <c r="E144" s="153"/>
      <c r="F144" s="153"/>
      <c r="G144" s="153"/>
      <c r="H144" s="153"/>
      <c r="I144" s="153"/>
      <c r="J144" s="153"/>
      <c r="K144" s="153"/>
      <c r="L144" s="153"/>
      <c r="M144" s="153"/>
      <c r="N144" s="165"/>
    </row>
    <row r="145" spans="2:14">
      <c r="B145" s="164"/>
      <c r="C145" s="153"/>
      <c r="D145" s="153"/>
      <c r="E145" s="153"/>
      <c r="F145" s="153"/>
      <c r="G145" s="153"/>
      <c r="H145" s="153"/>
      <c r="I145" s="153"/>
      <c r="J145" s="153"/>
      <c r="K145" s="153"/>
      <c r="L145" s="153"/>
      <c r="M145" s="153"/>
      <c r="N145" s="165"/>
    </row>
    <row r="146" spans="2:14">
      <c r="B146" s="164"/>
      <c r="C146" s="153"/>
      <c r="D146" s="153"/>
      <c r="E146" s="153"/>
      <c r="F146" s="153"/>
      <c r="G146" s="153"/>
      <c r="H146" s="153"/>
      <c r="I146" s="153"/>
      <c r="J146" s="153"/>
      <c r="K146" s="153"/>
      <c r="L146" s="153"/>
      <c r="M146" s="153"/>
      <c r="N146" s="165"/>
    </row>
    <row r="147" spans="2:14">
      <c r="B147" s="164"/>
      <c r="C147" s="153"/>
      <c r="D147" s="153"/>
      <c r="E147" s="153"/>
      <c r="F147" s="153"/>
      <c r="G147" s="153"/>
      <c r="H147" s="153"/>
      <c r="I147" s="153"/>
      <c r="J147" s="153"/>
      <c r="K147" s="153"/>
      <c r="L147" s="153"/>
      <c r="M147" s="153"/>
      <c r="N147" s="165"/>
    </row>
    <row r="148" spans="2:14">
      <c r="B148" s="164"/>
      <c r="C148" s="153"/>
      <c r="D148" s="153"/>
      <c r="E148" s="153"/>
      <c r="F148" s="153"/>
      <c r="G148" s="153"/>
      <c r="H148" s="153"/>
      <c r="I148" s="153"/>
      <c r="J148" s="153"/>
      <c r="K148" s="153"/>
      <c r="L148" s="153"/>
      <c r="M148" s="153"/>
      <c r="N148" s="165"/>
    </row>
    <row r="149" spans="2:14">
      <c r="B149" s="164"/>
      <c r="C149" s="153"/>
      <c r="D149" s="153"/>
      <c r="E149" s="153"/>
      <c r="F149" s="153"/>
      <c r="G149" s="153"/>
      <c r="H149" s="153"/>
      <c r="I149" s="153"/>
      <c r="J149" s="153"/>
      <c r="K149" s="153"/>
      <c r="L149" s="153"/>
      <c r="M149" s="153"/>
      <c r="N149" s="165"/>
    </row>
    <row r="150" spans="2:14">
      <c r="B150" s="164"/>
      <c r="C150" s="153"/>
      <c r="D150" s="153"/>
      <c r="E150" s="153"/>
      <c r="F150" s="158"/>
      <c r="G150" s="153"/>
      <c r="H150" s="153"/>
      <c r="I150" s="153"/>
      <c r="J150" s="153"/>
      <c r="K150" s="153"/>
      <c r="L150" s="153"/>
      <c r="M150" s="153"/>
      <c r="N150" s="165"/>
    </row>
    <row r="151" spans="2:14">
      <c r="B151" s="164"/>
      <c r="C151" s="153"/>
      <c r="D151" s="153"/>
      <c r="E151" s="153"/>
      <c r="F151" s="158"/>
      <c r="G151" s="153"/>
      <c r="H151" s="153"/>
      <c r="I151" s="153"/>
      <c r="J151" s="153"/>
      <c r="K151" s="153"/>
      <c r="L151" s="153"/>
      <c r="M151" s="153"/>
      <c r="N151" s="165"/>
    </row>
    <row r="152" spans="2:14">
      <c r="B152" s="164"/>
      <c r="C152" s="153"/>
      <c r="D152" s="153"/>
      <c r="E152" s="153"/>
      <c r="F152" s="158"/>
      <c r="G152" s="153"/>
      <c r="H152" s="153"/>
      <c r="I152" s="153"/>
      <c r="J152" s="153"/>
      <c r="K152" s="153"/>
      <c r="L152" s="153"/>
      <c r="M152" s="153"/>
      <c r="N152" s="165"/>
    </row>
    <row r="153" spans="2:14">
      <c r="B153" s="164"/>
      <c r="C153" s="153"/>
      <c r="D153" s="153"/>
      <c r="E153" s="153"/>
      <c r="F153" s="153"/>
      <c r="G153" s="153"/>
      <c r="H153" s="153"/>
      <c r="I153" s="153"/>
      <c r="J153" s="153"/>
      <c r="K153" s="153"/>
      <c r="L153" s="153"/>
      <c r="M153" s="153"/>
      <c r="N153" s="165"/>
    </row>
    <row r="154" spans="2:14">
      <c r="B154" s="164"/>
      <c r="C154" s="153"/>
      <c r="D154" s="153"/>
      <c r="E154" s="153"/>
      <c r="F154" s="153"/>
      <c r="G154" s="153"/>
      <c r="H154" s="153"/>
      <c r="I154" s="153"/>
      <c r="J154" s="153"/>
      <c r="K154" s="153"/>
      <c r="L154" s="153"/>
      <c r="M154" s="153"/>
      <c r="N154" s="165"/>
    </row>
    <row r="155" spans="2:14">
      <c r="B155" s="164"/>
      <c r="C155" s="153"/>
      <c r="D155" s="153"/>
      <c r="E155" s="153"/>
      <c r="F155" s="153"/>
      <c r="G155" s="153"/>
      <c r="H155" s="153"/>
      <c r="I155" s="153"/>
      <c r="J155" s="153"/>
      <c r="K155" s="153"/>
      <c r="L155" s="153"/>
      <c r="M155" s="153"/>
      <c r="N155" s="165"/>
    </row>
    <row r="156" spans="2:14">
      <c r="B156" s="164"/>
      <c r="C156" s="153"/>
      <c r="D156" s="153"/>
      <c r="E156" s="153"/>
      <c r="F156" s="153"/>
      <c r="G156" s="153"/>
      <c r="H156" s="153"/>
      <c r="I156" s="153"/>
      <c r="J156" s="153"/>
      <c r="K156" s="153"/>
      <c r="L156" s="153"/>
      <c r="M156" s="153"/>
      <c r="N156" s="165"/>
    </row>
    <row r="157" spans="2:14">
      <c r="B157" s="164"/>
      <c r="C157" s="153"/>
      <c r="D157" s="153"/>
      <c r="E157" s="153"/>
      <c r="F157" s="153"/>
      <c r="G157" s="153"/>
      <c r="H157" s="153"/>
      <c r="I157" s="153"/>
      <c r="J157" s="153"/>
      <c r="K157" s="153"/>
      <c r="L157" s="153"/>
      <c r="M157" s="153"/>
      <c r="N157" s="165"/>
    </row>
    <row r="158" spans="2:14">
      <c r="B158" s="164"/>
      <c r="C158" s="153"/>
      <c r="D158" s="153"/>
      <c r="E158" s="153"/>
      <c r="F158" s="153"/>
      <c r="G158" s="153"/>
      <c r="H158" s="153"/>
      <c r="I158" s="153"/>
      <c r="J158" s="153"/>
      <c r="K158" s="153"/>
      <c r="L158" s="153"/>
      <c r="M158" s="153"/>
      <c r="N158" s="165"/>
    </row>
    <row r="159" spans="2:14">
      <c r="B159" s="164"/>
      <c r="C159" s="153"/>
      <c r="D159" s="153"/>
      <c r="E159" s="153"/>
      <c r="F159" s="153"/>
      <c r="G159" s="153"/>
      <c r="H159" s="153"/>
      <c r="I159" s="153"/>
      <c r="J159" s="153"/>
      <c r="K159" s="153"/>
      <c r="L159" s="153"/>
      <c r="M159" s="153"/>
      <c r="N159" s="165"/>
    </row>
    <row r="160" spans="2:14">
      <c r="B160" s="164"/>
      <c r="C160" s="153"/>
      <c r="D160" s="153"/>
      <c r="E160" s="153"/>
      <c r="F160" s="153"/>
      <c r="G160" s="153"/>
      <c r="H160" s="153"/>
      <c r="I160" s="153"/>
      <c r="J160" s="153"/>
      <c r="K160" s="153"/>
      <c r="L160" s="153"/>
      <c r="M160" s="153"/>
      <c r="N160" s="165"/>
    </row>
    <row r="161" spans="2:14">
      <c r="B161" s="164"/>
      <c r="C161" s="153"/>
      <c r="D161" s="153"/>
      <c r="E161" s="153"/>
      <c r="F161" s="153"/>
      <c r="G161" s="153"/>
      <c r="H161" s="153"/>
      <c r="I161" s="153"/>
      <c r="J161" s="153"/>
      <c r="K161" s="153"/>
      <c r="L161" s="153"/>
      <c r="M161" s="153"/>
      <c r="N161" s="165"/>
    </row>
    <row r="162" spans="2:14">
      <c r="B162" s="164"/>
      <c r="C162" s="153"/>
      <c r="D162" s="153"/>
      <c r="E162" s="153"/>
      <c r="F162" s="153"/>
      <c r="G162" s="153"/>
      <c r="H162" s="153"/>
      <c r="I162" s="153"/>
      <c r="J162" s="153"/>
      <c r="K162" s="153"/>
      <c r="L162" s="153"/>
      <c r="M162" s="153"/>
      <c r="N162" s="165"/>
    </row>
    <row r="163" spans="2:14">
      <c r="B163" s="164"/>
      <c r="C163" s="153"/>
      <c r="D163" s="153"/>
      <c r="E163" s="153"/>
      <c r="F163" s="153"/>
      <c r="G163" s="153"/>
      <c r="H163" s="153"/>
      <c r="I163" s="153"/>
      <c r="J163" s="153"/>
      <c r="K163" s="153"/>
      <c r="L163" s="153"/>
      <c r="M163" s="153"/>
      <c r="N163" s="165"/>
    </row>
    <row r="164" spans="2:14">
      <c r="B164" s="164"/>
      <c r="C164" s="153"/>
      <c r="D164" s="153"/>
      <c r="E164" s="153"/>
      <c r="F164" s="153"/>
      <c r="G164" s="153"/>
      <c r="H164" s="153"/>
      <c r="I164" s="153"/>
      <c r="J164" s="153"/>
      <c r="K164" s="153"/>
      <c r="L164" s="153"/>
      <c r="M164" s="153"/>
      <c r="N164" s="165"/>
    </row>
    <row r="165" spans="2:14">
      <c r="B165" s="164"/>
      <c r="C165" s="153"/>
      <c r="D165" s="153"/>
      <c r="E165" s="153"/>
      <c r="F165" s="153"/>
      <c r="G165" s="153"/>
      <c r="H165" s="153"/>
      <c r="I165" s="153"/>
      <c r="J165" s="153"/>
      <c r="K165" s="153"/>
      <c r="L165" s="153"/>
      <c r="M165" s="153"/>
      <c r="N165" s="165"/>
    </row>
    <row r="166" spans="2:14">
      <c r="B166" s="164"/>
      <c r="C166" s="153"/>
      <c r="D166" s="153"/>
      <c r="E166" s="153"/>
      <c r="F166" s="153"/>
      <c r="G166" s="153"/>
      <c r="H166" s="153"/>
      <c r="I166" s="153"/>
      <c r="J166" s="153"/>
      <c r="K166" s="153"/>
      <c r="L166" s="153"/>
      <c r="M166" s="153"/>
      <c r="N166" s="165"/>
    </row>
    <row r="167" spans="2:14">
      <c r="B167" s="164"/>
      <c r="C167" s="153"/>
      <c r="D167" s="153"/>
      <c r="E167" s="153"/>
      <c r="F167" s="153"/>
      <c r="G167" s="153"/>
      <c r="H167" s="153"/>
      <c r="I167" s="153"/>
      <c r="J167" s="153"/>
      <c r="K167" s="153"/>
      <c r="L167" s="153"/>
      <c r="M167" s="153"/>
      <c r="N167" s="165"/>
    </row>
    <row r="168" spans="2:14">
      <c r="B168" s="164"/>
      <c r="C168" s="153"/>
      <c r="D168" s="153"/>
      <c r="E168" s="153"/>
      <c r="F168" s="153"/>
      <c r="G168" s="153"/>
      <c r="H168" s="153"/>
      <c r="I168" s="153"/>
      <c r="J168" s="153"/>
      <c r="K168" s="153"/>
      <c r="L168" s="153"/>
      <c r="M168" s="153"/>
      <c r="N168" s="165"/>
    </row>
    <row r="169" spans="2:14">
      <c r="B169" s="164"/>
      <c r="C169" s="153"/>
      <c r="D169" s="153"/>
      <c r="E169" s="153"/>
      <c r="F169" s="153"/>
      <c r="G169" s="153"/>
      <c r="H169" s="153"/>
      <c r="I169" s="153"/>
      <c r="J169" s="153"/>
      <c r="K169" s="153"/>
      <c r="L169" s="153"/>
      <c r="M169" s="153"/>
      <c r="N169" s="165"/>
    </row>
    <row r="170" spans="2:14">
      <c r="B170" s="164"/>
      <c r="C170" s="153"/>
      <c r="D170" s="153"/>
      <c r="E170" s="153"/>
      <c r="F170" s="153"/>
      <c r="G170" s="153"/>
      <c r="H170" s="153"/>
      <c r="I170" s="153"/>
      <c r="J170" s="153"/>
      <c r="K170" s="153"/>
      <c r="L170" s="153"/>
      <c r="M170" s="153"/>
      <c r="N170" s="165"/>
    </row>
    <row r="171" spans="2:14">
      <c r="B171" s="164"/>
      <c r="C171" s="153"/>
      <c r="D171" s="153"/>
      <c r="E171" s="153"/>
      <c r="F171" s="153"/>
      <c r="G171" s="153"/>
      <c r="H171" s="153"/>
      <c r="I171" s="153"/>
      <c r="J171" s="153"/>
      <c r="K171" s="153"/>
      <c r="L171" s="153"/>
      <c r="M171" s="153"/>
      <c r="N171" s="165"/>
    </row>
    <row r="172" spans="2:14">
      <c r="B172" s="164"/>
      <c r="C172" s="153"/>
      <c r="D172" s="153"/>
      <c r="E172" s="153"/>
      <c r="F172" s="153"/>
      <c r="G172" s="153"/>
      <c r="H172" s="153"/>
      <c r="I172" s="153"/>
      <c r="J172" s="153"/>
      <c r="K172" s="153"/>
      <c r="L172" s="153"/>
      <c r="M172" s="153"/>
      <c r="N172" s="165"/>
    </row>
    <row r="173" spans="2:14">
      <c r="B173" s="164"/>
      <c r="C173" s="153"/>
      <c r="D173" s="153"/>
      <c r="E173" s="153"/>
      <c r="F173" s="153"/>
      <c r="G173" s="153"/>
      <c r="H173" s="153"/>
      <c r="I173" s="153"/>
      <c r="J173" s="153"/>
      <c r="K173" s="153"/>
      <c r="L173" s="153"/>
      <c r="M173" s="153"/>
      <c r="N173" s="165"/>
    </row>
    <row r="174" spans="2:14">
      <c r="B174" s="164"/>
      <c r="C174" s="153"/>
      <c r="D174" s="153"/>
      <c r="E174" s="153"/>
      <c r="F174" s="153"/>
      <c r="G174" s="153"/>
      <c r="H174" s="153"/>
      <c r="I174" s="153"/>
      <c r="J174" s="153"/>
      <c r="K174" s="153"/>
      <c r="L174" s="153"/>
      <c r="M174" s="153"/>
      <c r="N174" s="165"/>
    </row>
    <row r="175" spans="2:14">
      <c r="B175" s="164"/>
      <c r="C175" s="153"/>
      <c r="D175" s="153"/>
      <c r="E175" s="153"/>
      <c r="F175" s="153"/>
      <c r="G175" s="153"/>
      <c r="H175" s="153"/>
      <c r="I175" s="153"/>
      <c r="J175" s="153"/>
      <c r="K175" s="153"/>
      <c r="L175" s="153"/>
      <c r="M175" s="153"/>
      <c r="N175" s="165"/>
    </row>
    <row r="176" spans="2:14">
      <c r="B176" s="164"/>
      <c r="C176" s="153"/>
      <c r="D176" s="153"/>
      <c r="E176" s="153"/>
      <c r="F176" s="153"/>
      <c r="G176" s="153"/>
      <c r="H176" s="153"/>
      <c r="I176" s="153"/>
      <c r="J176" s="153"/>
      <c r="K176" s="153"/>
      <c r="L176" s="153"/>
      <c r="M176" s="153"/>
      <c r="N176" s="165"/>
    </row>
    <row r="177" spans="2:14">
      <c r="B177" s="164"/>
      <c r="C177" s="153"/>
      <c r="D177" s="153"/>
      <c r="E177" s="153"/>
      <c r="F177" s="153"/>
      <c r="G177" s="153"/>
      <c r="H177" s="153"/>
      <c r="I177" s="153"/>
      <c r="J177" s="153"/>
      <c r="K177" s="153"/>
      <c r="L177" s="153"/>
      <c r="M177" s="153"/>
      <c r="N177" s="165"/>
    </row>
    <row r="178" spans="2:14">
      <c r="B178" s="164"/>
      <c r="C178" s="153"/>
      <c r="D178" s="153"/>
      <c r="E178" s="153"/>
      <c r="F178" s="158"/>
      <c r="G178" s="153"/>
      <c r="H178" s="153"/>
      <c r="I178" s="153"/>
      <c r="J178" s="153"/>
      <c r="K178" s="153"/>
      <c r="L178" s="153"/>
      <c r="M178" s="153"/>
      <c r="N178" s="165"/>
    </row>
    <row r="179" spans="2:14">
      <c r="B179" s="164"/>
      <c r="C179" s="153"/>
      <c r="D179" s="153"/>
      <c r="E179" s="153"/>
      <c r="F179" s="158"/>
      <c r="G179" s="153"/>
      <c r="H179" s="153"/>
      <c r="I179" s="153"/>
      <c r="J179" s="153"/>
      <c r="K179" s="153"/>
      <c r="L179" s="153"/>
      <c r="M179" s="153"/>
      <c r="N179" s="165"/>
    </row>
    <row r="180" spans="2:14">
      <c r="B180" s="164"/>
      <c r="C180" s="153"/>
      <c r="D180" s="153"/>
      <c r="E180" s="153"/>
      <c r="F180" s="153"/>
      <c r="G180" s="153"/>
      <c r="H180" s="153"/>
      <c r="I180" s="153"/>
      <c r="J180" s="153"/>
      <c r="K180" s="153"/>
      <c r="L180" s="153"/>
      <c r="M180" s="153"/>
      <c r="N180" s="165"/>
    </row>
    <row r="181" spans="2:14">
      <c r="B181" s="164"/>
      <c r="C181" s="153"/>
      <c r="D181" s="153"/>
      <c r="E181" s="153"/>
      <c r="F181" s="153"/>
      <c r="G181" s="153"/>
      <c r="H181" s="153"/>
      <c r="I181" s="153"/>
      <c r="J181" s="153"/>
      <c r="K181" s="153"/>
      <c r="L181" s="153"/>
      <c r="M181" s="153"/>
      <c r="N181" s="165"/>
    </row>
    <row r="182" spans="2:14">
      <c r="B182" s="164"/>
      <c r="C182" s="153"/>
      <c r="D182" s="153"/>
      <c r="E182" s="153"/>
      <c r="F182" s="153"/>
      <c r="G182" s="153"/>
      <c r="H182" s="153"/>
      <c r="I182" s="153"/>
      <c r="J182" s="153"/>
      <c r="K182" s="153"/>
      <c r="L182" s="153"/>
      <c r="M182" s="153"/>
      <c r="N182" s="165"/>
    </row>
    <row r="183" spans="2:14">
      <c r="B183" s="164"/>
      <c r="C183" s="153"/>
      <c r="D183" s="153"/>
      <c r="E183" s="153"/>
      <c r="F183" s="153"/>
      <c r="G183" s="153"/>
      <c r="H183" s="153"/>
      <c r="I183" s="153"/>
      <c r="J183" s="153"/>
      <c r="K183" s="153"/>
      <c r="L183" s="153"/>
      <c r="M183" s="153"/>
      <c r="N183" s="165"/>
    </row>
    <row r="184" spans="2:14">
      <c r="B184" s="164"/>
      <c r="C184" s="153"/>
      <c r="D184" s="153"/>
      <c r="E184" s="153"/>
      <c r="F184" s="153"/>
      <c r="G184" s="153"/>
      <c r="H184" s="153"/>
      <c r="I184" s="153"/>
      <c r="J184" s="153"/>
      <c r="K184" s="153"/>
      <c r="L184" s="153"/>
      <c r="M184" s="153"/>
      <c r="N184" s="165"/>
    </row>
    <row r="185" spans="2:14">
      <c r="B185" s="164"/>
      <c r="C185" s="153"/>
      <c r="D185" s="153"/>
      <c r="E185" s="153"/>
      <c r="F185" s="153"/>
      <c r="G185" s="153"/>
      <c r="H185" s="153"/>
      <c r="I185" s="153"/>
      <c r="J185" s="153"/>
      <c r="K185" s="153"/>
      <c r="L185" s="153"/>
      <c r="M185" s="153"/>
      <c r="N185" s="165"/>
    </row>
    <row r="186" spans="2:14">
      <c r="B186" s="164"/>
      <c r="D186" s="153"/>
      <c r="E186" s="153"/>
      <c r="F186" s="153"/>
      <c r="G186" s="153"/>
      <c r="H186" s="153"/>
      <c r="I186" s="153"/>
      <c r="J186" s="153"/>
      <c r="K186" s="153"/>
      <c r="L186" s="153"/>
      <c r="M186" s="153"/>
      <c r="N186" s="165"/>
    </row>
    <row r="187" spans="2:14">
      <c r="B187" s="164"/>
      <c r="C187" s="153"/>
      <c r="D187" s="153"/>
      <c r="E187" s="153"/>
      <c r="F187" s="153"/>
      <c r="G187" s="153"/>
      <c r="H187" s="153"/>
      <c r="I187" s="153"/>
      <c r="J187" s="153"/>
      <c r="K187" s="153"/>
      <c r="L187" s="153"/>
      <c r="M187" s="153"/>
      <c r="N187" s="165"/>
    </row>
    <row r="188" spans="2:14">
      <c r="B188" s="164"/>
      <c r="C188" s="153"/>
      <c r="D188" s="153"/>
      <c r="E188" s="153"/>
      <c r="F188" s="153"/>
      <c r="G188" s="153"/>
      <c r="H188" s="153"/>
      <c r="I188" s="153"/>
      <c r="J188" s="153"/>
      <c r="K188" s="153"/>
      <c r="L188" s="153"/>
      <c r="M188" s="153"/>
      <c r="N188" s="165"/>
    </row>
    <row r="189" spans="2:14">
      <c r="B189" s="164"/>
      <c r="C189" s="153"/>
      <c r="D189" s="153"/>
      <c r="E189" s="153"/>
      <c r="F189" s="153"/>
      <c r="G189" s="153"/>
      <c r="H189" s="153"/>
      <c r="I189" s="153"/>
      <c r="J189" s="153"/>
      <c r="K189" s="153"/>
      <c r="L189" s="153"/>
      <c r="M189" s="153"/>
      <c r="N189" s="165"/>
    </row>
    <row r="190" spans="2:14">
      <c r="B190" s="164"/>
      <c r="C190" s="153"/>
      <c r="D190" s="153"/>
      <c r="E190" s="153"/>
      <c r="F190" s="153"/>
      <c r="G190" s="153"/>
      <c r="H190" s="153"/>
      <c r="I190" s="153"/>
      <c r="J190" s="153"/>
      <c r="K190" s="153"/>
      <c r="L190" s="153"/>
      <c r="M190" s="153"/>
      <c r="N190" s="165"/>
    </row>
    <row r="191" spans="2:14">
      <c r="B191" s="164"/>
      <c r="C191" s="153"/>
      <c r="D191" s="153"/>
      <c r="E191" s="153"/>
      <c r="F191" s="153"/>
      <c r="G191" s="153"/>
      <c r="H191" s="153"/>
      <c r="I191" s="153"/>
      <c r="J191" s="153"/>
      <c r="K191" s="153"/>
      <c r="L191" s="153"/>
      <c r="M191" s="153"/>
      <c r="N191" s="165"/>
    </row>
    <row r="192" spans="2:14">
      <c r="B192" s="164"/>
      <c r="C192" s="153"/>
      <c r="D192" s="153"/>
      <c r="E192" s="153"/>
      <c r="F192" s="153"/>
      <c r="G192" s="153"/>
      <c r="H192" s="153"/>
      <c r="I192" s="153"/>
      <c r="J192" s="153"/>
      <c r="K192" s="153"/>
      <c r="L192" s="153"/>
      <c r="M192" s="153"/>
      <c r="N192" s="165"/>
    </row>
    <row r="193" spans="2:14">
      <c r="B193" s="164"/>
      <c r="C193" s="174"/>
      <c r="D193" s="153"/>
      <c r="E193" s="153"/>
      <c r="F193" s="153"/>
      <c r="G193" s="153"/>
      <c r="H193" s="153"/>
      <c r="I193" s="153"/>
      <c r="J193" s="153"/>
      <c r="K193" s="153"/>
      <c r="L193" s="153"/>
      <c r="M193" s="153"/>
      <c r="N193" s="165"/>
    </row>
    <row r="194" spans="2:14">
      <c r="B194" s="164"/>
      <c r="C194" s="174"/>
      <c r="D194" s="153"/>
      <c r="E194" s="153"/>
      <c r="F194" s="153"/>
      <c r="G194" s="153"/>
      <c r="H194" s="153"/>
      <c r="I194" s="153"/>
      <c r="J194" s="153"/>
      <c r="K194" s="153"/>
      <c r="L194" s="153"/>
      <c r="M194" s="153"/>
      <c r="N194" s="165"/>
    </row>
    <row r="195" spans="2:14">
      <c r="B195" s="164"/>
      <c r="C195" s="153"/>
      <c r="D195" s="153"/>
      <c r="E195" s="153"/>
      <c r="F195" s="153"/>
      <c r="G195" s="153"/>
      <c r="H195" s="153"/>
      <c r="I195" s="153"/>
      <c r="J195" s="153"/>
      <c r="K195" s="153"/>
      <c r="L195" s="153"/>
      <c r="M195" s="153"/>
      <c r="N195" s="165"/>
    </row>
    <row r="196" spans="2:14">
      <c r="B196" s="164"/>
      <c r="C196" s="153"/>
      <c r="D196" s="153"/>
      <c r="E196" s="153"/>
      <c r="F196" s="153"/>
      <c r="G196" s="153"/>
      <c r="H196" s="153"/>
      <c r="I196" s="153"/>
      <c r="J196" s="153"/>
      <c r="K196" s="153"/>
      <c r="L196" s="153"/>
      <c r="M196" s="153"/>
      <c r="N196" s="165"/>
    </row>
    <row r="197" spans="2:14">
      <c r="B197" s="164"/>
      <c r="C197" s="153"/>
      <c r="D197" s="153"/>
      <c r="E197" s="153"/>
      <c r="F197" s="153"/>
      <c r="G197" s="153"/>
      <c r="H197" s="153"/>
      <c r="I197" s="153"/>
      <c r="J197" s="153"/>
      <c r="K197" s="153"/>
      <c r="L197" s="153"/>
      <c r="M197" s="153"/>
      <c r="N197" s="165"/>
    </row>
    <row r="198" spans="2:14">
      <c r="B198" s="164"/>
      <c r="C198" s="153"/>
      <c r="D198" s="153"/>
      <c r="E198" s="153"/>
      <c r="F198" s="153"/>
      <c r="G198" s="153"/>
      <c r="H198" s="153"/>
      <c r="I198" s="153"/>
      <c r="J198" s="153"/>
      <c r="K198" s="153"/>
      <c r="L198" s="153"/>
      <c r="M198" s="153"/>
      <c r="N198" s="165"/>
    </row>
    <row r="199" spans="2:14">
      <c r="B199" s="164"/>
      <c r="C199" s="153"/>
      <c r="D199" s="153"/>
      <c r="E199" s="153"/>
      <c r="F199" s="153"/>
      <c r="G199" s="153"/>
      <c r="H199" s="153"/>
      <c r="I199" s="153"/>
      <c r="J199" s="153"/>
      <c r="K199" s="153"/>
      <c r="L199" s="153"/>
      <c r="M199" s="153"/>
      <c r="N199" s="165"/>
    </row>
    <row r="200" spans="2:14">
      <c r="B200" s="164"/>
      <c r="C200" s="153"/>
      <c r="D200" s="153"/>
      <c r="E200" s="153"/>
      <c r="F200" s="153"/>
      <c r="G200" s="153"/>
      <c r="H200" s="153"/>
      <c r="I200" s="153"/>
      <c r="J200" s="153"/>
      <c r="K200" s="153"/>
      <c r="L200" s="153"/>
      <c r="M200" s="153"/>
      <c r="N200" s="165"/>
    </row>
    <row r="201" spans="2:14">
      <c r="B201" s="164"/>
      <c r="C201" s="153"/>
      <c r="D201" s="153"/>
      <c r="E201" s="153"/>
      <c r="F201" s="153"/>
      <c r="G201" s="153"/>
      <c r="H201" s="153"/>
      <c r="I201" s="153"/>
      <c r="J201" s="153"/>
      <c r="K201" s="153"/>
      <c r="L201" s="153"/>
      <c r="M201" s="153"/>
      <c r="N201" s="165"/>
    </row>
    <row r="202" spans="2:14">
      <c r="B202" s="164"/>
      <c r="C202" s="153"/>
      <c r="D202" s="153"/>
      <c r="E202" s="153"/>
      <c r="F202" s="153"/>
      <c r="G202" s="153"/>
      <c r="H202" s="153"/>
      <c r="I202" s="153"/>
      <c r="J202" s="153"/>
      <c r="K202" s="153"/>
      <c r="L202" s="153"/>
      <c r="M202" s="153"/>
      <c r="N202" s="165"/>
    </row>
    <row r="203" spans="2:14">
      <c r="B203" s="164"/>
      <c r="C203" s="153"/>
      <c r="D203" s="153"/>
      <c r="E203" s="153"/>
      <c r="F203" s="153"/>
      <c r="G203" s="153"/>
      <c r="H203" s="153"/>
      <c r="I203" s="153"/>
      <c r="J203" s="153"/>
      <c r="K203" s="153"/>
      <c r="L203" s="153"/>
      <c r="M203" s="153"/>
      <c r="N203" s="165"/>
    </row>
    <row r="204" spans="2:14">
      <c r="B204" s="164"/>
      <c r="C204" s="153"/>
      <c r="D204" s="153"/>
      <c r="E204" s="153"/>
      <c r="F204" s="153"/>
      <c r="G204" s="153"/>
      <c r="H204" s="153"/>
      <c r="I204" s="153"/>
      <c r="J204" s="153"/>
      <c r="K204" s="153"/>
      <c r="L204" s="153"/>
      <c r="M204" s="153"/>
      <c r="N204" s="165"/>
    </row>
    <row r="205" spans="2:14">
      <c r="B205" s="164"/>
      <c r="C205" s="153"/>
      <c r="D205" s="153"/>
      <c r="E205" s="153"/>
      <c r="F205" s="153"/>
      <c r="G205" s="153"/>
      <c r="H205" s="153"/>
      <c r="I205" s="153"/>
      <c r="J205" s="153"/>
      <c r="K205" s="153"/>
      <c r="L205" s="153"/>
      <c r="M205" s="153"/>
      <c r="N205" s="165"/>
    </row>
    <row r="206" spans="2:14">
      <c r="B206" s="164"/>
      <c r="C206" s="153"/>
      <c r="E206" s="153"/>
      <c r="F206" s="153"/>
      <c r="G206" s="153"/>
      <c r="H206" s="153"/>
      <c r="I206" s="153"/>
      <c r="J206" s="153"/>
      <c r="K206" s="153"/>
      <c r="L206" s="153"/>
      <c r="M206" s="153"/>
      <c r="N206" s="165"/>
    </row>
    <row r="207" spans="2:14">
      <c r="B207" s="164"/>
      <c r="C207" s="153"/>
      <c r="D207" s="153"/>
      <c r="E207" s="153"/>
      <c r="F207" s="153"/>
      <c r="G207" s="153"/>
      <c r="H207" s="153"/>
      <c r="I207" s="153"/>
      <c r="J207" s="153"/>
      <c r="K207" s="153"/>
      <c r="L207" s="153"/>
      <c r="M207" s="153"/>
      <c r="N207" s="165"/>
    </row>
    <row r="208" spans="2:14">
      <c r="B208" s="164"/>
      <c r="C208" s="153"/>
      <c r="D208" s="153"/>
      <c r="E208" s="153"/>
      <c r="F208" s="153"/>
      <c r="G208" s="153"/>
      <c r="H208" s="153"/>
      <c r="I208" s="153"/>
      <c r="J208" s="153"/>
      <c r="K208" s="153"/>
      <c r="L208" s="153"/>
      <c r="M208" s="153"/>
      <c r="N208" s="165"/>
    </row>
    <row r="209" spans="2:14">
      <c r="B209" s="164"/>
      <c r="C209" s="153"/>
      <c r="D209" s="153"/>
      <c r="E209" s="153"/>
      <c r="F209" s="153"/>
      <c r="G209" s="153"/>
      <c r="H209" s="153"/>
      <c r="I209" s="153"/>
      <c r="J209" s="153"/>
      <c r="K209" s="153"/>
      <c r="L209" s="153"/>
      <c r="M209" s="153"/>
      <c r="N209" s="165"/>
    </row>
    <row r="210" spans="2:14">
      <c r="B210" s="164"/>
      <c r="C210" s="153"/>
      <c r="D210" s="153"/>
      <c r="E210" s="153"/>
      <c r="F210" s="153"/>
      <c r="G210" s="153"/>
      <c r="H210" s="153"/>
      <c r="I210" s="153"/>
      <c r="J210" s="153"/>
      <c r="K210" s="153"/>
      <c r="L210" s="153"/>
      <c r="M210" s="153"/>
      <c r="N210" s="165"/>
    </row>
    <row r="211" spans="2:14">
      <c r="B211" s="164"/>
      <c r="C211" s="153"/>
      <c r="D211" s="153"/>
      <c r="E211" s="153"/>
      <c r="F211" s="153"/>
      <c r="G211" s="153"/>
      <c r="H211" s="153"/>
      <c r="I211" s="153"/>
      <c r="J211" s="153"/>
      <c r="K211" s="153"/>
      <c r="L211" s="153"/>
      <c r="M211" s="153"/>
      <c r="N211" s="165"/>
    </row>
    <row r="212" spans="2:14">
      <c r="B212" s="164"/>
      <c r="C212" s="153"/>
      <c r="D212" s="153"/>
      <c r="E212" s="153"/>
      <c r="F212" s="153"/>
      <c r="G212" s="153"/>
      <c r="H212" s="153"/>
      <c r="I212" s="153"/>
      <c r="J212" s="153"/>
      <c r="K212" s="153"/>
      <c r="L212" s="153"/>
      <c r="M212" s="153"/>
      <c r="N212" s="165"/>
    </row>
    <row r="213" spans="2:14">
      <c r="B213" s="164"/>
      <c r="C213" s="153"/>
      <c r="D213" s="153"/>
      <c r="H213" s="153"/>
      <c r="I213" s="153"/>
      <c r="J213" s="153"/>
      <c r="K213" s="153"/>
      <c r="L213" s="153"/>
      <c r="M213" s="153"/>
      <c r="N213" s="165"/>
    </row>
    <row r="214" spans="2:14">
      <c r="B214" s="164"/>
      <c r="C214" s="153"/>
      <c r="D214" s="153"/>
      <c r="H214" s="153"/>
      <c r="I214" s="153"/>
      <c r="J214" s="153"/>
      <c r="K214" s="153"/>
      <c r="L214" s="153"/>
      <c r="M214" s="153"/>
      <c r="N214" s="165"/>
    </row>
    <row r="215" spans="2:14">
      <c r="B215" s="164"/>
      <c r="C215" s="153"/>
      <c r="D215" s="153"/>
      <c r="H215" s="153"/>
      <c r="I215" s="153"/>
      <c r="J215" s="153"/>
      <c r="K215" s="153"/>
      <c r="L215" s="153"/>
      <c r="M215" s="153"/>
      <c r="N215" s="165"/>
    </row>
    <row r="216" spans="2:14">
      <c r="B216" s="164"/>
      <c r="C216" s="153"/>
      <c r="D216" s="153"/>
      <c r="H216" s="153"/>
      <c r="I216" s="153"/>
      <c r="J216" s="153"/>
      <c r="K216" s="153"/>
      <c r="L216" s="153"/>
      <c r="M216" s="153"/>
      <c r="N216" s="165"/>
    </row>
    <row r="217" spans="2:14">
      <c r="B217" s="164"/>
      <c r="C217" s="153"/>
      <c r="D217" s="153"/>
      <c r="H217" s="153"/>
      <c r="I217" s="153"/>
      <c r="J217" s="153"/>
      <c r="K217" s="153"/>
      <c r="L217" s="153"/>
      <c r="M217" s="153"/>
      <c r="N217" s="165"/>
    </row>
    <row r="218" spans="2:14">
      <c r="B218" s="164"/>
      <c r="C218" s="153"/>
      <c r="D218" s="153"/>
      <c r="H218" s="153"/>
      <c r="I218" s="153"/>
      <c r="J218" s="153"/>
      <c r="K218" s="153"/>
      <c r="L218" s="153"/>
      <c r="M218" s="153"/>
      <c r="N218" s="165"/>
    </row>
    <row r="219" spans="2:14">
      <c r="B219" s="164"/>
      <c r="C219" s="153"/>
      <c r="D219" s="153"/>
      <c r="H219" s="153"/>
      <c r="I219" s="153"/>
      <c r="J219" s="153"/>
      <c r="K219" s="153"/>
      <c r="L219" s="153"/>
      <c r="M219" s="153"/>
      <c r="N219" s="165"/>
    </row>
    <row r="220" spans="2:14">
      <c r="B220" s="164"/>
      <c r="C220" s="153"/>
      <c r="D220" s="153"/>
      <c r="E220" s="153"/>
      <c r="F220" s="153"/>
      <c r="G220" s="153"/>
      <c r="H220" s="153"/>
      <c r="I220" s="153"/>
      <c r="J220" s="153"/>
      <c r="K220" s="153"/>
      <c r="L220" s="153"/>
      <c r="M220" s="153"/>
      <c r="N220" s="165"/>
    </row>
    <row r="221" spans="2:14">
      <c r="B221" s="164"/>
      <c r="C221" s="153"/>
      <c r="D221" s="153"/>
      <c r="E221" s="153"/>
      <c r="F221" s="153"/>
      <c r="G221" s="153"/>
      <c r="H221" s="153"/>
      <c r="I221" s="153"/>
      <c r="J221" s="153"/>
      <c r="K221" s="153"/>
      <c r="L221" s="153"/>
      <c r="M221" s="153"/>
      <c r="N221" s="165"/>
    </row>
    <row r="222" spans="2:14">
      <c r="B222" s="164"/>
      <c r="C222" s="153"/>
      <c r="D222" s="153"/>
      <c r="E222" s="153"/>
      <c r="F222" s="153"/>
      <c r="G222" s="153"/>
      <c r="H222" s="153"/>
      <c r="I222" s="153"/>
      <c r="J222" s="153"/>
      <c r="K222" s="153"/>
      <c r="L222" s="153"/>
      <c r="M222" s="153"/>
      <c r="N222" s="165"/>
    </row>
    <row r="223" spans="2:14">
      <c r="B223" s="164"/>
      <c r="C223" s="153"/>
      <c r="D223" s="153"/>
      <c r="E223" s="153"/>
      <c r="F223" s="153"/>
      <c r="G223" s="153"/>
      <c r="H223" s="153"/>
      <c r="I223" s="153"/>
      <c r="J223" s="153"/>
      <c r="K223" s="153"/>
      <c r="L223" s="153"/>
      <c r="M223" s="153"/>
      <c r="N223" s="165"/>
    </row>
    <row r="224" spans="2:14">
      <c r="B224" s="164"/>
      <c r="C224" s="153"/>
      <c r="D224" s="153"/>
      <c r="E224" s="153"/>
      <c r="F224" s="153"/>
      <c r="G224" s="153"/>
      <c r="H224" s="153"/>
      <c r="I224" s="153"/>
      <c r="J224" s="153"/>
      <c r="K224" s="153"/>
      <c r="L224" s="153"/>
      <c r="M224" s="153"/>
      <c r="N224" s="165"/>
    </row>
    <row r="225" spans="2:14">
      <c r="B225" s="164"/>
      <c r="C225" s="153"/>
      <c r="D225" s="153"/>
      <c r="E225" s="153"/>
      <c r="F225" s="153"/>
      <c r="G225" s="153"/>
      <c r="H225" s="153"/>
      <c r="I225" s="153"/>
      <c r="J225" s="153"/>
      <c r="K225" s="153"/>
      <c r="L225" s="153"/>
      <c r="M225" s="153"/>
      <c r="N225" s="165"/>
    </row>
    <row r="226" spans="2:14">
      <c r="B226" s="164"/>
      <c r="C226" s="169"/>
      <c r="D226" s="153"/>
      <c r="E226" s="153"/>
      <c r="F226" s="153"/>
      <c r="G226" s="153"/>
      <c r="H226" s="153"/>
      <c r="I226" s="153"/>
      <c r="J226" s="153"/>
      <c r="K226" s="153"/>
      <c r="L226" s="153"/>
      <c r="M226" s="153"/>
      <c r="N226" s="165"/>
    </row>
    <row r="227" spans="2:14">
      <c r="B227" s="164"/>
      <c r="C227" s="153"/>
      <c r="D227" s="153"/>
      <c r="E227" s="153"/>
      <c r="F227" s="153"/>
      <c r="G227" s="153"/>
      <c r="H227" s="153"/>
      <c r="I227" s="153"/>
      <c r="J227" s="153"/>
      <c r="K227" s="153"/>
      <c r="L227" s="153"/>
      <c r="M227" s="153"/>
      <c r="N227" s="165"/>
    </row>
    <row r="228" spans="2:14">
      <c r="B228" s="164"/>
      <c r="C228" s="153"/>
      <c r="D228" s="153"/>
      <c r="E228" s="153"/>
      <c r="F228" s="153"/>
      <c r="G228" s="153"/>
      <c r="H228" s="153"/>
      <c r="I228" s="153"/>
      <c r="J228" s="153"/>
      <c r="K228" s="153"/>
      <c r="L228" s="153"/>
      <c r="M228" s="153"/>
      <c r="N228" s="165"/>
    </row>
    <row r="229" spans="2:14">
      <c r="B229" s="164"/>
      <c r="C229" s="153"/>
      <c r="D229" s="153"/>
      <c r="E229" s="153"/>
      <c r="F229" s="153"/>
      <c r="G229" s="153"/>
      <c r="H229" s="153"/>
      <c r="I229" s="153"/>
      <c r="J229" s="153"/>
      <c r="K229" s="153"/>
      <c r="L229" s="153"/>
      <c r="M229" s="153"/>
      <c r="N229" s="165"/>
    </row>
    <row r="230" spans="2:14">
      <c r="B230" s="164"/>
      <c r="C230" s="153"/>
      <c r="D230" s="153"/>
      <c r="E230" s="153"/>
      <c r="F230" s="153"/>
      <c r="G230" s="153"/>
      <c r="H230" s="153"/>
      <c r="I230" s="153"/>
      <c r="J230" s="153"/>
      <c r="K230" s="153"/>
      <c r="L230" s="153"/>
      <c r="M230" s="153"/>
      <c r="N230" s="165"/>
    </row>
    <row r="231" spans="2:14">
      <c r="B231" s="164"/>
      <c r="C231" s="153"/>
      <c r="D231" s="153"/>
      <c r="E231" s="153"/>
      <c r="F231" s="153"/>
      <c r="G231" s="153"/>
      <c r="H231" s="153"/>
      <c r="I231" s="153"/>
      <c r="J231" s="153"/>
      <c r="K231" s="153"/>
      <c r="L231" s="153"/>
      <c r="M231" s="153"/>
      <c r="N231" s="165"/>
    </row>
    <row r="232" spans="2:14">
      <c r="B232" s="164"/>
      <c r="C232" s="153"/>
      <c r="D232" s="153"/>
      <c r="E232" s="153"/>
      <c r="F232" s="153"/>
      <c r="G232" s="153"/>
      <c r="H232" s="153"/>
      <c r="I232" s="153"/>
      <c r="J232" s="153"/>
      <c r="K232" s="153"/>
      <c r="L232" s="153"/>
      <c r="M232" s="153"/>
      <c r="N232" s="165"/>
    </row>
    <row r="233" spans="2:14">
      <c r="B233" s="164"/>
      <c r="C233" s="153"/>
      <c r="D233" s="153"/>
      <c r="E233" s="153"/>
      <c r="F233" s="153"/>
      <c r="G233" s="153"/>
      <c r="H233" s="153"/>
      <c r="I233" s="153"/>
      <c r="J233" s="153"/>
      <c r="K233" s="153"/>
      <c r="L233" s="153"/>
      <c r="M233" s="153"/>
      <c r="N233" s="165"/>
    </row>
    <row r="234" spans="2:14">
      <c r="B234" s="164"/>
      <c r="C234" s="153"/>
      <c r="D234" s="153"/>
      <c r="E234" s="153"/>
      <c r="F234" s="153"/>
      <c r="G234" s="153"/>
      <c r="H234" s="153"/>
      <c r="I234" s="153"/>
      <c r="J234" s="153"/>
      <c r="K234" s="153"/>
      <c r="L234" s="153"/>
      <c r="M234" s="153"/>
      <c r="N234" s="165"/>
    </row>
    <row r="235" spans="2:14">
      <c r="B235" s="164"/>
      <c r="C235" s="153"/>
      <c r="D235" s="169"/>
      <c r="E235" s="153"/>
      <c r="F235" s="169"/>
      <c r="G235" s="153"/>
      <c r="H235" s="153"/>
      <c r="I235" s="153"/>
      <c r="J235" s="153"/>
      <c r="K235" s="153"/>
      <c r="L235" s="153"/>
      <c r="M235" s="153"/>
      <c r="N235" s="165"/>
    </row>
    <row r="236" spans="2:14">
      <c r="B236" s="164"/>
      <c r="C236" s="153"/>
      <c r="D236" s="169"/>
      <c r="E236" s="153"/>
      <c r="F236" s="169"/>
      <c r="G236" s="153"/>
      <c r="H236" s="153"/>
      <c r="I236" s="153"/>
      <c r="J236" s="153"/>
      <c r="K236" s="153"/>
      <c r="L236" s="153"/>
      <c r="M236" s="153"/>
      <c r="N236" s="165"/>
    </row>
    <row r="237" spans="2:14">
      <c r="B237" s="164"/>
      <c r="C237" s="153"/>
      <c r="D237" s="169"/>
      <c r="E237" s="153"/>
      <c r="F237" s="169"/>
      <c r="G237" s="153"/>
      <c r="H237" s="153"/>
      <c r="I237" s="153"/>
      <c r="J237" s="153"/>
      <c r="K237" s="153"/>
      <c r="L237" s="153"/>
      <c r="M237" s="153"/>
      <c r="N237" s="165"/>
    </row>
    <row r="238" spans="2:14">
      <c r="B238" s="164"/>
      <c r="C238" s="153"/>
      <c r="D238" s="169"/>
      <c r="E238" s="153"/>
      <c r="F238" s="153"/>
      <c r="G238" s="153"/>
      <c r="H238" s="153"/>
      <c r="I238" s="153"/>
      <c r="J238" s="153"/>
      <c r="K238" s="153"/>
      <c r="L238" s="153"/>
      <c r="M238" s="153"/>
      <c r="N238" s="165"/>
    </row>
    <row r="239" spans="2:14">
      <c r="B239" s="164"/>
      <c r="C239" s="153"/>
      <c r="D239" s="153"/>
      <c r="E239" s="153"/>
      <c r="F239" s="153"/>
      <c r="G239" s="153"/>
      <c r="H239" s="153"/>
      <c r="I239" s="153"/>
      <c r="J239" s="153"/>
      <c r="K239" s="153"/>
      <c r="L239" s="153"/>
      <c r="M239" s="153"/>
      <c r="N239" s="165"/>
    </row>
    <row r="240" spans="2:14">
      <c r="B240" s="164"/>
      <c r="C240" s="153"/>
      <c r="D240" s="153"/>
      <c r="E240" s="153"/>
      <c r="F240" s="153"/>
      <c r="G240" s="153"/>
      <c r="H240" s="153"/>
      <c r="I240" s="153"/>
      <c r="J240" s="153"/>
      <c r="K240" s="153"/>
      <c r="L240" s="153"/>
      <c r="M240" s="153"/>
      <c r="N240" s="165"/>
    </row>
    <row r="241" spans="2:14">
      <c r="B241" s="164"/>
      <c r="C241" s="153"/>
      <c r="D241" s="153"/>
      <c r="E241" s="153"/>
      <c r="F241" s="153"/>
      <c r="G241" s="153"/>
      <c r="H241" s="153"/>
      <c r="I241" s="153"/>
      <c r="J241" s="153"/>
      <c r="K241" s="153"/>
      <c r="L241" s="153"/>
      <c r="M241" s="153"/>
      <c r="N241" s="165"/>
    </row>
    <row r="242" spans="2:14">
      <c r="B242" s="164"/>
      <c r="C242" s="153"/>
      <c r="D242" s="153"/>
      <c r="E242" s="153"/>
      <c r="F242" s="153"/>
      <c r="G242" s="153"/>
      <c r="H242" s="153"/>
      <c r="I242" s="153"/>
      <c r="J242" s="153"/>
      <c r="K242" s="153"/>
      <c r="L242" s="153"/>
      <c r="M242" s="153"/>
      <c r="N242" s="165"/>
    </row>
    <row r="243" spans="2:14">
      <c r="B243" s="164"/>
      <c r="C243" s="153"/>
      <c r="D243" s="153"/>
      <c r="E243" s="153"/>
      <c r="F243" s="153"/>
      <c r="G243" s="153"/>
      <c r="H243" s="153"/>
      <c r="I243" s="153"/>
      <c r="J243" s="153"/>
      <c r="K243" s="153"/>
      <c r="L243" s="153"/>
      <c r="M243" s="153"/>
      <c r="N243" s="165"/>
    </row>
    <row r="244" spans="2:14">
      <c r="B244" s="164"/>
      <c r="C244" s="153"/>
      <c r="D244" s="153"/>
      <c r="E244" s="153"/>
      <c r="F244" s="153"/>
      <c r="G244" s="153"/>
      <c r="H244" s="153"/>
      <c r="I244" s="153"/>
      <c r="J244" s="153"/>
      <c r="K244" s="153"/>
      <c r="L244" s="153"/>
      <c r="M244" s="153"/>
      <c r="N244" s="165"/>
    </row>
    <row r="245" spans="2:14">
      <c r="B245" s="164"/>
      <c r="C245" s="153"/>
      <c r="D245" s="153"/>
      <c r="E245" s="153"/>
      <c r="F245" s="153"/>
      <c r="G245" s="153"/>
      <c r="H245" s="153"/>
      <c r="I245" s="153"/>
      <c r="J245" s="153"/>
      <c r="K245" s="153"/>
      <c r="L245" s="153"/>
      <c r="M245" s="153"/>
      <c r="N245" s="165"/>
    </row>
    <row r="246" spans="2:14">
      <c r="B246" s="164"/>
      <c r="C246" s="153"/>
      <c r="D246" s="153"/>
      <c r="E246" s="153"/>
      <c r="F246" s="153"/>
      <c r="G246" s="153"/>
      <c r="H246" s="153"/>
      <c r="I246" s="153"/>
      <c r="J246" s="153"/>
      <c r="K246" s="153"/>
      <c r="L246" s="153"/>
      <c r="M246" s="153"/>
      <c r="N246" s="165"/>
    </row>
    <row r="247" spans="2:14">
      <c r="B247" s="164"/>
      <c r="C247" s="153"/>
      <c r="D247" s="153"/>
      <c r="E247" s="153"/>
      <c r="F247" s="153"/>
      <c r="G247" s="153"/>
      <c r="H247" s="153"/>
      <c r="I247" s="153"/>
      <c r="J247" s="153"/>
      <c r="K247" s="153"/>
      <c r="L247" s="153"/>
      <c r="M247" s="153"/>
      <c r="N247" s="165"/>
    </row>
    <row r="248" spans="2:14">
      <c r="B248" s="164"/>
      <c r="C248" s="153"/>
      <c r="D248" s="153"/>
      <c r="E248" s="153"/>
      <c r="F248" s="153"/>
      <c r="G248" s="153"/>
      <c r="H248" s="153"/>
      <c r="I248" s="153"/>
      <c r="J248" s="153"/>
      <c r="K248" s="153"/>
      <c r="L248" s="153"/>
      <c r="M248" s="153"/>
      <c r="N248" s="165"/>
    </row>
    <row r="249" spans="2:14">
      <c r="B249" s="164"/>
      <c r="C249" s="153"/>
      <c r="D249" s="153"/>
      <c r="E249" s="153"/>
      <c r="F249" s="153"/>
      <c r="G249" s="153"/>
      <c r="H249" s="153"/>
      <c r="I249" s="153"/>
      <c r="J249" s="153"/>
      <c r="K249" s="153"/>
      <c r="L249" s="153"/>
      <c r="M249" s="153"/>
      <c r="N249" s="165"/>
    </row>
    <row r="250" spans="2:14">
      <c r="B250" s="164"/>
      <c r="C250" s="153"/>
      <c r="D250" s="153"/>
      <c r="E250" s="153"/>
      <c r="F250" s="153"/>
      <c r="G250" s="153"/>
      <c r="H250" s="153"/>
      <c r="I250" s="153"/>
      <c r="J250" s="153"/>
      <c r="K250" s="153"/>
      <c r="L250" s="153"/>
      <c r="M250" s="153"/>
      <c r="N250" s="165"/>
    </row>
    <row r="251" spans="2:14">
      <c r="B251" s="164"/>
      <c r="C251" s="153"/>
      <c r="D251" s="153"/>
      <c r="E251" s="153"/>
      <c r="F251" s="153"/>
      <c r="G251" s="153"/>
      <c r="H251" s="153"/>
      <c r="I251" s="153"/>
      <c r="J251" s="153"/>
      <c r="K251" s="153"/>
      <c r="L251" s="153"/>
      <c r="M251" s="153"/>
      <c r="N251" s="165"/>
    </row>
    <row r="252" spans="2:14">
      <c r="B252" s="164"/>
      <c r="C252" s="153"/>
      <c r="D252" s="153"/>
      <c r="E252" s="153"/>
      <c r="F252" s="153"/>
      <c r="G252" s="153"/>
      <c r="H252" s="153"/>
      <c r="I252" s="153"/>
      <c r="J252" s="153"/>
      <c r="K252" s="153"/>
      <c r="L252" s="153"/>
      <c r="M252" s="153"/>
      <c r="N252" s="165"/>
    </row>
    <row r="253" spans="2:14">
      <c r="B253" s="164"/>
      <c r="C253" s="153"/>
      <c r="D253" s="153"/>
      <c r="E253" s="153"/>
      <c r="F253" s="153"/>
      <c r="G253" s="153"/>
      <c r="H253" s="153"/>
      <c r="I253" s="153"/>
      <c r="J253" s="153"/>
      <c r="K253" s="153"/>
      <c r="L253" s="153"/>
      <c r="M253" s="153"/>
      <c r="N253" s="165"/>
    </row>
    <row r="254" spans="2:14">
      <c r="B254" s="164"/>
      <c r="C254" s="153"/>
      <c r="D254" s="153"/>
      <c r="E254" s="153"/>
      <c r="F254" s="153"/>
      <c r="G254" s="153"/>
      <c r="H254" s="153"/>
      <c r="I254" s="153"/>
      <c r="J254" s="153"/>
      <c r="K254" s="153"/>
      <c r="L254" s="153"/>
      <c r="M254" s="153"/>
      <c r="N254" s="165"/>
    </row>
    <row r="255" spans="2:14">
      <c r="B255" s="164"/>
      <c r="C255" s="153"/>
      <c r="D255" s="153"/>
      <c r="E255" s="153"/>
      <c r="F255" s="153"/>
      <c r="G255" s="153"/>
      <c r="H255" s="153"/>
      <c r="I255" s="153"/>
      <c r="J255" s="153"/>
      <c r="K255" s="153"/>
      <c r="L255" s="153"/>
      <c r="M255" s="153"/>
      <c r="N255" s="165"/>
    </row>
    <row r="256" spans="2:14">
      <c r="B256" s="164"/>
      <c r="C256" s="153"/>
      <c r="D256" s="153"/>
      <c r="E256" s="153"/>
      <c r="F256" s="153"/>
      <c r="G256" s="153"/>
      <c r="H256" s="153"/>
      <c r="I256" s="153"/>
      <c r="J256" s="153"/>
      <c r="K256" s="153"/>
      <c r="L256" s="153"/>
      <c r="M256" s="153"/>
      <c r="N256" s="165"/>
    </row>
    <row r="257" spans="2:14">
      <c r="B257" s="164"/>
      <c r="C257" s="153"/>
      <c r="D257" s="153"/>
      <c r="E257" s="153"/>
      <c r="F257" s="153"/>
      <c r="G257" s="153"/>
      <c r="H257" s="153"/>
      <c r="I257" s="153"/>
      <c r="J257" s="153"/>
      <c r="K257" s="153"/>
      <c r="L257" s="153"/>
      <c r="M257" s="153"/>
      <c r="N257" s="165"/>
    </row>
    <row r="258" spans="2:14">
      <c r="B258" s="164"/>
      <c r="C258" s="153"/>
      <c r="D258" s="153"/>
      <c r="E258" s="153"/>
      <c r="F258" s="153"/>
      <c r="G258" s="153"/>
      <c r="H258" s="153"/>
      <c r="I258" s="153"/>
      <c r="J258" s="153"/>
      <c r="K258" s="153"/>
      <c r="L258" s="153"/>
      <c r="M258" s="153"/>
      <c r="N258" s="165"/>
    </row>
    <row r="259" spans="2:14">
      <c r="B259" s="164"/>
      <c r="C259" s="153"/>
      <c r="D259" s="153"/>
      <c r="E259" s="153"/>
      <c r="F259" s="153"/>
      <c r="G259" s="153"/>
      <c r="H259" s="153"/>
      <c r="I259" s="153"/>
      <c r="J259" s="153"/>
      <c r="K259" s="153"/>
      <c r="L259" s="153"/>
      <c r="M259" s="153"/>
      <c r="N259" s="165"/>
    </row>
    <row r="260" spans="2:14">
      <c r="B260" s="164"/>
      <c r="C260" s="153"/>
      <c r="D260" s="153"/>
      <c r="E260" s="153"/>
      <c r="F260" s="153"/>
      <c r="G260" s="153"/>
      <c r="H260" s="153"/>
      <c r="I260" s="153"/>
      <c r="J260" s="153"/>
      <c r="K260" s="153"/>
      <c r="L260" s="153"/>
      <c r="M260" s="153"/>
      <c r="N260" s="165"/>
    </row>
    <row r="261" spans="2:14">
      <c r="B261" s="164"/>
      <c r="C261" s="153"/>
      <c r="D261" s="153"/>
      <c r="E261" s="153"/>
      <c r="F261" s="153"/>
      <c r="G261" s="153"/>
      <c r="H261" s="153"/>
      <c r="I261" s="153"/>
      <c r="J261" s="153"/>
      <c r="K261" s="153"/>
      <c r="L261" s="153"/>
      <c r="M261" s="153"/>
      <c r="N261" s="165"/>
    </row>
    <row r="262" spans="2:14">
      <c r="B262" s="164"/>
      <c r="C262" s="153"/>
      <c r="D262" s="153"/>
      <c r="E262" s="153"/>
      <c r="F262" s="153"/>
      <c r="G262" s="153"/>
      <c r="H262" s="153"/>
      <c r="I262" s="153"/>
      <c r="J262" s="153"/>
      <c r="K262" s="153"/>
      <c r="L262" s="153"/>
      <c r="M262" s="153"/>
      <c r="N262" s="165"/>
    </row>
    <row r="263" spans="2:14">
      <c r="B263" s="164"/>
      <c r="C263" s="153"/>
      <c r="D263" s="153"/>
      <c r="E263" s="153"/>
      <c r="F263" s="153"/>
      <c r="G263" s="153"/>
      <c r="H263" s="153"/>
      <c r="I263" s="153"/>
      <c r="J263" s="153"/>
      <c r="K263" s="153"/>
      <c r="L263" s="153"/>
      <c r="M263" s="153"/>
      <c r="N263" s="165"/>
    </row>
    <row r="264" spans="2:14">
      <c r="B264" s="164"/>
      <c r="C264" s="153"/>
      <c r="D264" s="153"/>
      <c r="E264" s="153"/>
      <c r="F264" s="153"/>
      <c r="G264" s="153"/>
      <c r="H264" s="153"/>
      <c r="I264" s="153"/>
      <c r="J264" s="153"/>
      <c r="K264" s="153"/>
      <c r="L264" s="153"/>
      <c r="M264" s="153"/>
      <c r="N264" s="165"/>
    </row>
    <row r="265" spans="2:14">
      <c r="B265" s="164"/>
      <c r="C265" s="153"/>
      <c r="D265" s="153"/>
      <c r="E265" s="153"/>
      <c r="F265" s="153"/>
      <c r="G265" s="153"/>
      <c r="H265" s="153"/>
      <c r="I265" s="153"/>
      <c r="J265" s="153"/>
      <c r="K265" s="153"/>
      <c r="L265" s="153"/>
      <c r="M265" s="153"/>
      <c r="N265" s="165"/>
    </row>
    <row r="266" spans="2:14">
      <c r="B266" s="164"/>
      <c r="C266" s="153"/>
      <c r="D266" s="153"/>
      <c r="E266" s="153"/>
      <c r="F266" s="153"/>
      <c r="G266" s="153"/>
      <c r="H266" s="153"/>
      <c r="I266" s="153"/>
      <c r="J266" s="153"/>
      <c r="K266" s="153"/>
      <c r="L266" s="153"/>
      <c r="M266" s="153"/>
      <c r="N266" s="165"/>
    </row>
    <row r="267" spans="2:14">
      <c r="B267" s="164"/>
      <c r="C267" s="153"/>
      <c r="D267" s="153"/>
      <c r="E267" s="153"/>
      <c r="F267" s="153"/>
      <c r="G267" s="153"/>
      <c r="H267" s="153"/>
      <c r="I267" s="153"/>
      <c r="J267" s="153"/>
      <c r="K267" s="153"/>
      <c r="L267" s="153"/>
      <c r="M267" s="153"/>
      <c r="N267" s="165"/>
    </row>
    <row r="268" spans="2:14">
      <c r="B268" s="164"/>
      <c r="C268" s="153"/>
      <c r="D268" s="153"/>
      <c r="E268" s="153"/>
      <c r="F268" s="153"/>
      <c r="G268" s="153"/>
      <c r="H268" s="153"/>
      <c r="I268" s="153"/>
      <c r="J268" s="153"/>
      <c r="K268" s="153"/>
      <c r="L268" s="153"/>
      <c r="M268" s="153"/>
      <c r="N268" s="165"/>
    </row>
    <row r="269" spans="2:14">
      <c r="B269" s="164"/>
      <c r="C269" s="153"/>
      <c r="D269" s="153"/>
      <c r="E269" s="153"/>
      <c r="F269" s="153"/>
      <c r="G269" s="153"/>
      <c r="H269" s="153"/>
      <c r="I269" s="153"/>
      <c r="J269" s="153"/>
      <c r="K269" s="153"/>
      <c r="L269" s="153"/>
      <c r="M269" s="153"/>
      <c r="N269" s="165"/>
    </row>
    <row r="270" spans="2:14">
      <c r="B270" s="164"/>
      <c r="C270" s="153"/>
      <c r="D270" s="153"/>
      <c r="E270" s="153"/>
      <c r="F270" s="153"/>
      <c r="G270" s="153"/>
      <c r="H270" s="153"/>
      <c r="I270" s="153"/>
      <c r="J270" s="153"/>
      <c r="K270" s="153"/>
      <c r="L270" s="153"/>
      <c r="M270" s="153"/>
      <c r="N270" s="165"/>
    </row>
    <row r="271" spans="2:14">
      <c r="B271" s="164"/>
      <c r="C271" s="153"/>
      <c r="D271" s="153"/>
      <c r="E271" s="153"/>
      <c r="F271" s="153"/>
      <c r="G271" s="153"/>
      <c r="H271" s="153"/>
      <c r="I271" s="153"/>
      <c r="J271" s="153"/>
      <c r="K271" s="153"/>
      <c r="L271" s="153"/>
      <c r="M271" s="153"/>
      <c r="N271" s="165"/>
    </row>
    <row r="272" spans="2:14">
      <c r="B272" s="164"/>
      <c r="C272" s="153"/>
      <c r="D272" s="153"/>
      <c r="E272" s="153"/>
      <c r="F272" s="153"/>
      <c r="G272" s="153"/>
      <c r="H272" s="153"/>
      <c r="I272" s="153"/>
      <c r="J272" s="153"/>
      <c r="K272" s="153"/>
      <c r="L272" s="153"/>
      <c r="M272" s="153"/>
      <c r="N272" s="165"/>
    </row>
    <row r="273" spans="2:14">
      <c r="B273" s="164"/>
      <c r="C273" s="153"/>
      <c r="D273" s="153"/>
      <c r="E273" s="153"/>
      <c r="F273" s="153"/>
      <c r="G273" s="153"/>
      <c r="H273" s="153"/>
      <c r="I273" s="153"/>
      <c r="J273" s="153"/>
      <c r="K273" s="153"/>
      <c r="L273" s="153"/>
      <c r="M273" s="153"/>
      <c r="N273" s="165"/>
    </row>
    <row r="274" spans="2:14">
      <c r="B274" s="164"/>
      <c r="C274" s="153"/>
      <c r="D274" s="153"/>
      <c r="E274" s="153"/>
      <c r="F274" s="153"/>
      <c r="G274" s="153"/>
      <c r="H274" s="153"/>
      <c r="I274" s="153"/>
      <c r="J274" s="153"/>
      <c r="K274" s="153"/>
      <c r="L274" s="153"/>
      <c r="M274" s="153"/>
      <c r="N274" s="165"/>
    </row>
    <row r="275" spans="2:14">
      <c r="B275" s="164"/>
      <c r="C275" s="153"/>
      <c r="D275" s="153"/>
      <c r="E275" s="153"/>
      <c r="F275" s="153"/>
      <c r="G275" s="153"/>
      <c r="H275" s="153"/>
      <c r="I275" s="153"/>
      <c r="J275" s="153"/>
      <c r="K275" s="153"/>
      <c r="L275" s="153"/>
      <c r="M275" s="153"/>
      <c r="N275" s="165"/>
    </row>
    <row r="276" spans="2:14">
      <c r="B276" s="164"/>
      <c r="C276" s="153"/>
      <c r="D276" s="153"/>
      <c r="E276" s="153"/>
      <c r="F276" s="153"/>
      <c r="G276" s="153"/>
      <c r="H276" s="153"/>
      <c r="I276" s="153"/>
      <c r="J276" s="153"/>
      <c r="K276" s="153"/>
      <c r="L276" s="153"/>
      <c r="M276" s="153"/>
      <c r="N276" s="165"/>
    </row>
    <row r="277" spans="2:14">
      <c r="B277" s="164"/>
      <c r="C277" s="153"/>
      <c r="D277" s="153"/>
      <c r="E277" s="153"/>
      <c r="F277" s="153"/>
      <c r="G277" s="153"/>
      <c r="H277" s="153"/>
      <c r="I277" s="153"/>
      <c r="J277" s="153"/>
      <c r="K277" s="153"/>
      <c r="L277" s="153"/>
      <c r="M277" s="153"/>
      <c r="N277" s="165"/>
    </row>
    <row r="278" spans="2:14">
      <c r="B278" s="164"/>
      <c r="C278" s="153"/>
      <c r="D278" s="153"/>
      <c r="E278" s="153"/>
      <c r="F278" s="153"/>
      <c r="G278" s="153"/>
      <c r="H278" s="153"/>
      <c r="I278" s="153"/>
      <c r="J278" s="153"/>
      <c r="K278" s="153"/>
      <c r="L278" s="153"/>
      <c r="M278" s="153"/>
      <c r="N278" s="165"/>
    </row>
    <row r="279" spans="2:14">
      <c r="B279" s="164"/>
      <c r="C279" s="153"/>
      <c r="D279" s="153"/>
      <c r="E279" s="153"/>
      <c r="F279" s="153"/>
      <c r="G279" s="153"/>
      <c r="H279" s="153"/>
      <c r="I279" s="153"/>
      <c r="J279" s="153"/>
      <c r="K279" s="153"/>
      <c r="L279" s="153"/>
      <c r="M279" s="153"/>
      <c r="N279" s="165"/>
    </row>
    <row r="280" spans="2:14">
      <c r="B280" s="164"/>
      <c r="C280" s="153"/>
      <c r="D280" s="153"/>
      <c r="E280" s="153"/>
      <c r="F280" s="153"/>
      <c r="G280" s="153"/>
      <c r="H280" s="153"/>
      <c r="I280" s="153"/>
      <c r="J280" s="153"/>
      <c r="K280" s="153"/>
      <c r="L280" s="153"/>
      <c r="M280" s="153"/>
      <c r="N280" s="165"/>
    </row>
    <row r="281" spans="2:14">
      <c r="B281" s="164"/>
      <c r="C281" s="153"/>
      <c r="D281" s="153"/>
      <c r="E281" s="153"/>
      <c r="F281" s="153"/>
      <c r="G281" s="153"/>
      <c r="H281" s="153"/>
      <c r="I281" s="153"/>
      <c r="J281" s="153"/>
      <c r="K281" s="153"/>
      <c r="L281" s="153"/>
      <c r="M281" s="153"/>
      <c r="N281" s="165"/>
    </row>
    <row r="282" spans="2:14">
      <c r="B282" s="164"/>
      <c r="C282" s="153"/>
      <c r="D282" s="153"/>
      <c r="E282" s="153"/>
      <c r="F282" s="153"/>
      <c r="G282" s="153"/>
      <c r="H282" s="153"/>
      <c r="I282" s="153"/>
      <c r="J282" s="153"/>
      <c r="K282" s="153"/>
      <c r="L282" s="153"/>
      <c r="M282" s="153"/>
      <c r="N282" s="165"/>
    </row>
    <row r="283" spans="2:14">
      <c r="B283" s="164"/>
      <c r="C283" s="153"/>
      <c r="D283" s="153"/>
      <c r="E283" s="153"/>
      <c r="F283" s="153"/>
      <c r="G283" s="153"/>
      <c r="H283" s="153"/>
      <c r="I283" s="153"/>
      <c r="J283" s="153"/>
      <c r="K283" s="153"/>
      <c r="L283" s="153"/>
      <c r="M283" s="153"/>
      <c r="N283" s="165"/>
    </row>
    <row r="284" spans="2:14">
      <c r="B284" s="164"/>
      <c r="C284" s="153"/>
      <c r="D284" s="153"/>
      <c r="E284" s="153"/>
      <c r="F284" s="153"/>
      <c r="G284" s="153"/>
      <c r="H284" s="153"/>
      <c r="I284" s="153"/>
      <c r="J284" s="153"/>
      <c r="K284" s="153"/>
      <c r="L284" s="153"/>
      <c r="M284" s="153"/>
      <c r="N284" s="165"/>
    </row>
    <row r="285" spans="2:14">
      <c r="B285" s="164"/>
      <c r="C285" s="153"/>
      <c r="D285" s="153"/>
      <c r="E285" s="153"/>
      <c r="F285" s="153"/>
      <c r="G285" s="153"/>
      <c r="H285" s="153"/>
      <c r="I285" s="153"/>
      <c r="J285" s="153"/>
      <c r="K285" s="153"/>
      <c r="L285" s="153"/>
      <c r="M285" s="153"/>
      <c r="N285" s="165"/>
    </row>
    <row r="286" spans="2:14">
      <c r="B286" s="164"/>
      <c r="C286" s="153"/>
      <c r="D286" s="153"/>
      <c r="E286" s="153"/>
      <c r="F286" s="153"/>
      <c r="G286" s="153"/>
      <c r="H286" s="153"/>
      <c r="I286" s="153"/>
      <c r="J286" s="153"/>
      <c r="K286" s="153"/>
      <c r="L286" s="153"/>
      <c r="M286" s="153"/>
      <c r="N286" s="165"/>
    </row>
    <row r="287" spans="2:14">
      <c r="B287" s="164"/>
      <c r="C287" s="153"/>
      <c r="D287" s="153"/>
      <c r="E287" s="153"/>
      <c r="F287" s="153"/>
      <c r="G287" s="153"/>
      <c r="H287" s="153"/>
      <c r="I287" s="153"/>
      <c r="J287" s="153"/>
      <c r="K287" s="153"/>
      <c r="L287" s="153"/>
      <c r="M287" s="153"/>
      <c r="N287" s="165"/>
    </row>
    <row r="288" spans="2:14">
      <c r="B288" s="164"/>
      <c r="C288" s="153"/>
      <c r="D288" s="153"/>
      <c r="E288" s="153"/>
      <c r="F288" s="153"/>
      <c r="G288" s="153"/>
      <c r="H288" s="153"/>
      <c r="I288" s="153"/>
      <c r="J288" s="153"/>
      <c r="K288" s="153"/>
      <c r="L288" s="153"/>
      <c r="M288" s="153"/>
      <c r="N288" s="165"/>
    </row>
    <row r="289" spans="2:14">
      <c r="B289" s="164"/>
      <c r="C289" s="153"/>
      <c r="D289" s="153"/>
      <c r="E289" s="153"/>
      <c r="F289" s="153"/>
      <c r="G289" s="153"/>
      <c r="H289" s="153"/>
      <c r="I289" s="153"/>
      <c r="J289" s="153"/>
      <c r="K289" s="153"/>
      <c r="L289" s="153"/>
      <c r="M289" s="153"/>
      <c r="N289" s="165"/>
    </row>
    <row r="290" spans="2:14">
      <c r="B290" s="164"/>
      <c r="C290" s="153"/>
      <c r="D290" s="153"/>
      <c r="E290" s="153"/>
      <c r="F290" s="153"/>
      <c r="G290" s="153"/>
      <c r="H290" s="153"/>
      <c r="I290" s="153"/>
      <c r="J290" s="153"/>
      <c r="K290" s="153"/>
      <c r="L290" s="153"/>
      <c r="M290" s="153"/>
      <c r="N290" s="165"/>
    </row>
    <row r="291" spans="2:14">
      <c r="B291" s="164"/>
      <c r="C291" s="153"/>
      <c r="D291" s="153"/>
      <c r="E291" s="153"/>
      <c r="F291" s="153"/>
      <c r="G291" s="153"/>
      <c r="H291" s="153"/>
      <c r="I291" s="153"/>
      <c r="J291" s="153"/>
      <c r="K291" s="153"/>
      <c r="L291" s="153"/>
      <c r="M291" s="153"/>
      <c r="N291" s="165"/>
    </row>
    <row r="292" spans="2:14">
      <c r="B292" s="164"/>
      <c r="C292" s="153"/>
      <c r="D292" s="153"/>
      <c r="E292" s="153"/>
      <c r="F292" s="153"/>
      <c r="G292" s="153"/>
      <c r="H292" s="153"/>
      <c r="I292" s="153"/>
      <c r="J292" s="153"/>
      <c r="K292" s="153"/>
      <c r="L292" s="153"/>
      <c r="M292" s="153"/>
      <c r="N292" s="165"/>
    </row>
    <row r="293" spans="2:14">
      <c r="B293" s="164"/>
      <c r="C293" s="153"/>
      <c r="D293" s="153"/>
      <c r="E293" s="153"/>
      <c r="F293" s="153"/>
      <c r="G293" s="153"/>
      <c r="H293" s="153"/>
      <c r="I293" s="153"/>
      <c r="J293" s="153"/>
      <c r="K293" s="153"/>
      <c r="L293" s="153"/>
      <c r="M293" s="153"/>
      <c r="N293" s="165"/>
    </row>
    <row r="294" spans="2:14">
      <c r="B294" s="164"/>
      <c r="C294" s="153"/>
      <c r="D294" s="153"/>
      <c r="E294" s="153"/>
      <c r="F294" s="153"/>
      <c r="G294" s="153"/>
      <c r="H294" s="153"/>
      <c r="I294" s="153"/>
      <c r="J294" s="153"/>
      <c r="K294" s="153"/>
      <c r="L294" s="153"/>
      <c r="M294" s="153"/>
      <c r="N294" s="165"/>
    </row>
    <row r="295" spans="2:14">
      <c r="B295" s="164"/>
      <c r="C295" s="153"/>
      <c r="D295" s="153"/>
      <c r="E295" s="153"/>
      <c r="F295" s="153"/>
      <c r="G295" s="153"/>
      <c r="H295" s="153"/>
      <c r="I295" s="153"/>
      <c r="J295" s="153"/>
      <c r="K295" s="153"/>
      <c r="L295" s="153"/>
      <c r="M295" s="153"/>
      <c r="N295" s="165"/>
    </row>
    <row r="296" spans="2:14">
      <c r="B296" s="164"/>
      <c r="C296" s="153"/>
      <c r="D296" s="153"/>
      <c r="E296" s="153"/>
      <c r="F296" s="153"/>
      <c r="G296" s="153"/>
      <c r="H296" s="153"/>
      <c r="I296" s="153"/>
      <c r="J296" s="153"/>
      <c r="K296" s="153"/>
      <c r="L296" s="153"/>
      <c r="M296" s="153"/>
      <c r="N296" s="165"/>
    </row>
    <row r="297" spans="2:14">
      <c r="B297" s="164"/>
      <c r="C297" s="153"/>
      <c r="D297" s="153"/>
      <c r="E297" s="153"/>
      <c r="F297" s="153"/>
      <c r="G297" s="153"/>
      <c r="H297" s="153"/>
      <c r="I297" s="153"/>
      <c r="J297" s="153"/>
      <c r="K297" s="153"/>
      <c r="L297" s="153"/>
      <c r="M297" s="153"/>
      <c r="N297" s="165"/>
    </row>
    <row r="298" spans="2:14">
      <c r="B298" s="164"/>
      <c r="C298" s="153"/>
      <c r="D298" s="153"/>
      <c r="E298" s="153"/>
      <c r="F298" s="153"/>
      <c r="G298" s="153"/>
      <c r="H298" s="153"/>
      <c r="I298" s="153"/>
      <c r="J298" s="153"/>
      <c r="K298" s="153"/>
      <c r="L298" s="153"/>
      <c r="M298" s="153"/>
      <c r="N298" s="165"/>
    </row>
    <row r="299" spans="2:14">
      <c r="B299" s="164"/>
      <c r="C299" s="153"/>
      <c r="D299" s="153"/>
      <c r="E299" s="153"/>
      <c r="F299" s="153"/>
      <c r="G299" s="153"/>
      <c r="H299" s="153"/>
      <c r="I299" s="153"/>
      <c r="J299" s="153"/>
      <c r="K299" s="153"/>
      <c r="L299" s="153"/>
      <c r="M299" s="153"/>
      <c r="N299" s="165"/>
    </row>
    <row r="300" spans="2:14">
      <c r="B300" s="164"/>
      <c r="C300" s="153"/>
      <c r="D300" s="153"/>
      <c r="E300" s="153"/>
      <c r="F300" s="153"/>
      <c r="G300" s="153"/>
      <c r="H300" s="153"/>
      <c r="I300" s="153"/>
      <c r="J300" s="153"/>
      <c r="K300" s="153"/>
      <c r="L300" s="153"/>
      <c r="M300" s="153"/>
      <c r="N300" s="165"/>
    </row>
    <row r="301" spans="2:14">
      <c r="B301" s="164"/>
      <c r="C301" s="153"/>
      <c r="D301" s="153"/>
      <c r="E301" s="153"/>
      <c r="F301" s="153"/>
      <c r="G301" s="153"/>
      <c r="H301" s="153"/>
      <c r="I301" s="153"/>
      <c r="J301" s="153"/>
      <c r="K301" s="153"/>
      <c r="L301" s="153"/>
      <c r="M301" s="153"/>
      <c r="N301" s="165"/>
    </row>
    <row r="302" spans="2:14">
      <c r="B302" s="164"/>
      <c r="C302" s="153"/>
      <c r="D302" s="153"/>
      <c r="E302" s="153"/>
      <c r="F302" s="153"/>
      <c r="G302" s="153"/>
      <c r="H302" s="153"/>
      <c r="I302" s="153"/>
      <c r="J302" s="153"/>
      <c r="K302" s="153"/>
      <c r="L302" s="153"/>
      <c r="M302" s="153"/>
      <c r="N302" s="165"/>
    </row>
    <row r="303" spans="2:14">
      <c r="B303" s="164"/>
      <c r="C303" s="153"/>
      <c r="D303" s="153"/>
      <c r="E303" s="153"/>
      <c r="F303" s="153"/>
      <c r="G303" s="153"/>
      <c r="H303" s="153"/>
      <c r="I303" s="153"/>
      <c r="J303" s="153"/>
      <c r="K303" s="153"/>
      <c r="L303" s="153"/>
      <c r="M303" s="153"/>
      <c r="N303" s="165"/>
    </row>
    <row r="304" spans="2:14">
      <c r="B304" s="164"/>
      <c r="C304" s="153"/>
      <c r="D304" s="153"/>
      <c r="E304" s="153"/>
      <c r="F304" s="153"/>
      <c r="G304" s="153"/>
      <c r="H304" s="153"/>
      <c r="I304" s="153"/>
      <c r="J304" s="153"/>
      <c r="K304" s="153"/>
      <c r="L304" s="153"/>
      <c r="M304" s="153"/>
      <c r="N304" s="165"/>
    </row>
    <row r="305" spans="2:14">
      <c r="B305" s="164"/>
      <c r="C305" s="153"/>
      <c r="D305" s="153"/>
      <c r="E305" s="153"/>
      <c r="F305" s="153"/>
      <c r="G305" s="153"/>
      <c r="H305" s="153"/>
      <c r="I305" s="153"/>
      <c r="J305" s="153"/>
      <c r="K305" s="153"/>
      <c r="L305" s="153"/>
      <c r="M305" s="153"/>
      <c r="N305" s="165"/>
    </row>
    <row r="306" spans="2:14">
      <c r="B306" s="164"/>
      <c r="C306" s="153"/>
      <c r="D306" s="153"/>
      <c r="E306" s="153"/>
      <c r="F306" s="153"/>
      <c r="G306" s="153"/>
      <c r="H306" s="153"/>
      <c r="I306" s="153"/>
      <c r="J306" s="153"/>
      <c r="K306" s="153"/>
      <c r="L306" s="153"/>
      <c r="M306" s="153"/>
      <c r="N306" s="165"/>
    </row>
    <row r="307" spans="2:14">
      <c r="B307" s="164"/>
      <c r="C307" s="153"/>
      <c r="D307" s="153"/>
      <c r="E307" s="153"/>
      <c r="F307" s="153"/>
      <c r="G307" s="153"/>
      <c r="H307" s="153"/>
      <c r="I307" s="153"/>
      <c r="J307" s="153"/>
      <c r="K307" s="153"/>
      <c r="L307" s="153"/>
      <c r="M307" s="153"/>
      <c r="N307" s="165"/>
    </row>
    <row r="308" spans="2:14">
      <c r="B308" s="164"/>
      <c r="C308" s="153"/>
      <c r="D308" s="153"/>
      <c r="E308" s="153"/>
      <c r="F308" s="153"/>
      <c r="G308" s="153"/>
      <c r="H308" s="153"/>
      <c r="I308" s="153"/>
      <c r="J308" s="153"/>
      <c r="K308" s="153"/>
      <c r="L308" s="153"/>
      <c r="M308" s="153"/>
      <c r="N308" s="165"/>
    </row>
    <row r="309" spans="2:14">
      <c r="B309" s="164"/>
      <c r="C309" s="153"/>
      <c r="D309" s="153"/>
      <c r="E309" s="153"/>
      <c r="F309" s="153"/>
      <c r="G309" s="153"/>
      <c r="H309" s="153"/>
      <c r="I309" s="153"/>
      <c r="J309" s="153"/>
      <c r="K309" s="153"/>
      <c r="L309" s="153"/>
      <c r="M309" s="153"/>
      <c r="N309" s="165"/>
    </row>
    <row r="310" spans="2:14">
      <c r="B310" s="164"/>
      <c r="C310" s="153"/>
      <c r="D310" s="153"/>
      <c r="E310" s="153"/>
      <c r="F310" s="153"/>
      <c r="G310" s="153"/>
      <c r="H310" s="153"/>
      <c r="I310" s="153"/>
      <c r="J310" s="153"/>
      <c r="K310" s="153"/>
      <c r="L310" s="153"/>
      <c r="M310" s="153"/>
      <c r="N310" s="165"/>
    </row>
    <row r="311" spans="2:14">
      <c r="B311" s="164"/>
      <c r="C311" s="153"/>
      <c r="D311" s="153"/>
      <c r="E311" s="153"/>
      <c r="F311" s="153"/>
      <c r="G311" s="153"/>
      <c r="H311" s="153"/>
      <c r="I311" s="153"/>
      <c r="J311" s="153"/>
      <c r="K311" s="153"/>
      <c r="L311" s="153"/>
      <c r="M311" s="153"/>
      <c r="N311" s="165"/>
    </row>
    <row r="312" spans="2:14">
      <c r="B312" s="164"/>
      <c r="C312" s="153"/>
      <c r="D312" s="153"/>
      <c r="E312" s="153"/>
      <c r="F312" s="153"/>
      <c r="G312" s="153"/>
      <c r="H312" s="153"/>
      <c r="I312" s="153"/>
      <c r="J312" s="153"/>
      <c r="K312" s="153"/>
      <c r="L312" s="153"/>
      <c r="M312" s="153"/>
      <c r="N312" s="165"/>
    </row>
    <row r="313" spans="2:14">
      <c r="B313" s="164"/>
      <c r="C313" s="153"/>
      <c r="D313" s="153"/>
      <c r="E313" s="153"/>
      <c r="F313" s="153"/>
      <c r="G313" s="153"/>
      <c r="H313" s="153"/>
      <c r="I313" s="153"/>
      <c r="J313" s="153"/>
      <c r="K313" s="153"/>
      <c r="L313" s="153"/>
      <c r="M313" s="153"/>
      <c r="N313" s="165"/>
    </row>
    <row r="314" spans="2:14">
      <c r="B314" s="164"/>
      <c r="C314" s="153"/>
      <c r="D314" s="153"/>
      <c r="E314" s="153"/>
      <c r="F314" s="153"/>
      <c r="G314" s="153"/>
      <c r="H314" s="153"/>
      <c r="I314" s="153"/>
      <c r="J314" s="153"/>
      <c r="K314" s="153"/>
      <c r="L314" s="153"/>
      <c r="M314" s="153"/>
      <c r="N314" s="165"/>
    </row>
    <row r="315" spans="2:14">
      <c r="B315" s="164"/>
      <c r="C315" s="153"/>
      <c r="D315" s="153"/>
      <c r="E315" s="153"/>
      <c r="F315" s="153"/>
      <c r="G315" s="153"/>
      <c r="H315" s="153"/>
      <c r="I315" s="153"/>
      <c r="J315" s="153"/>
      <c r="K315" s="153"/>
      <c r="L315" s="153"/>
      <c r="M315" s="153"/>
      <c r="N315" s="165"/>
    </row>
    <row r="316" spans="2:14">
      <c r="B316" s="164"/>
      <c r="C316" s="153"/>
      <c r="D316" s="153"/>
      <c r="E316" s="153"/>
      <c r="F316" s="153"/>
      <c r="G316" s="153"/>
      <c r="H316" s="153"/>
      <c r="I316" s="153"/>
      <c r="J316" s="153"/>
      <c r="K316" s="153"/>
      <c r="L316" s="153"/>
      <c r="M316" s="153"/>
      <c r="N316" s="165"/>
    </row>
    <row r="317" spans="2:14">
      <c r="B317" s="164"/>
      <c r="C317" s="153"/>
      <c r="D317" s="153"/>
      <c r="E317" s="153"/>
      <c r="F317" s="153"/>
      <c r="G317" s="153"/>
      <c r="H317" s="153"/>
      <c r="I317" s="153"/>
      <c r="J317" s="153"/>
      <c r="K317" s="153"/>
      <c r="L317" s="153"/>
      <c r="M317" s="153"/>
      <c r="N317" s="165"/>
    </row>
    <row r="318" spans="2:14">
      <c r="B318" s="164"/>
      <c r="C318" s="153"/>
      <c r="D318" s="153"/>
      <c r="E318" s="153"/>
      <c r="F318" s="153"/>
      <c r="G318" s="153"/>
      <c r="H318" s="153"/>
      <c r="I318" s="153"/>
      <c r="J318" s="153"/>
      <c r="K318" s="153"/>
      <c r="L318" s="153"/>
      <c r="M318" s="153"/>
      <c r="N318" s="165"/>
    </row>
    <row r="319" spans="2:14">
      <c r="B319" s="164"/>
      <c r="C319" s="153"/>
      <c r="D319" s="153"/>
      <c r="E319" s="153"/>
      <c r="F319" s="153"/>
      <c r="G319" s="153"/>
      <c r="H319" s="153"/>
      <c r="I319" s="153"/>
      <c r="J319" s="153"/>
      <c r="K319" s="153"/>
      <c r="L319" s="153"/>
      <c r="M319" s="153"/>
      <c r="N319" s="165"/>
    </row>
    <row r="320" spans="2:14">
      <c r="B320" s="164"/>
      <c r="C320" s="153"/>
      <c r="D320" s="153"/>
      <c r="E320" s="153"/>
      <c r="F320" s="153"/>
      <c r="G320" s="153"/>
      <c r="H320" s="153"/>
      <c r="I320" s="153"/>
      <c r="J320" s="153"/>
      <c r="K320" s="153"/>
      <c r="L320" s="153"/>
      <c r="M320" s="153"/>
      <c r="N320" s="165"/>
    </row>
    <row r="321" spans="2:14">
      <c r="B321" s="164"/>
      <c r="C321" s="153"/>
      <c r="D321" s="153"/>
      <c r="E321" s="153"/>
      <c r="F321" s="153"/>
      <c r="G321" s="153"/>
      <c r="H321" s="153"/>
      <c r="I321" s="153"/>
      <c r="J321" s="153"/>
      <c r="K321" s="153"/>
      <c r="L321" s="153"/>
      <c r="M321" s="153"/>
      <c r="N321" s="165"/>
    </row>
    <row r="322" spans="2:14">
      <c r="B322" s="164"/>
      <c r="C322" s="153"/>
      <c r="D322" s="153"/>
      <c r="E322" s="153"/>
      <c r="F322" s="153"/>
      <c r="G322" s="153"/>
      <c r="H322" s="153"/>
      <c r="I322" s="153"/>
      <c r="J322" s="153"/>
      <c r="K322" s="153"/>
      <c r="L322" s="153"/>
      <c r="M322" s="153"/>
      <c r="N322" s="165"/>
    </row>
    <row r="323" spans="2:14">
      <c r="B323" s="164"/>
      <c r="C323" s="153"/>
      <c r="D323" s="153"/>
      <c r="E323" s="153"/>
      <c r="F323" s="153"/>
      <c r="G323" s="153"/>
      <c r="H323" s="153"/>
      <c r="I323" s="153"/>
      <c r="J323" s="153"/>
      <c r="K323" s="153"/>
      <c r="L323" s="153"/>
      <c r="M323" s="153"/>
      <c r="N323" s="165"/>
    </row>
    <row r="324" spans="2:14">
      <c r="B324" s="164"/>
      <c r="C324" s="153"/>
      <c r="D324" s="153"/>
      <c r="E324" s="153"/>
      <c r="F324" s="153"/>
      <c r="G324" s="153"/>
      <c r="H324" s="153"/>
      <c r="I324" s="153"/>
      <c r="J324" s="153"/>
      <c r="K324" s="153"/>
      <c r="L324" s="153"/>
      <c r="M324" s="153"/>
      <c r="N324" s="165"/>
    </row>
    <row r="325" spans="2:14">
      <c r="B325" s="164"/>
      <c r="C325" s="153"/>
      <c r="D325" s="153"/>
      <c r="E325" s="153"/>
      <c r="F325" s="153"/>
      <c r="G325" s="153"/>
      <c r="H325" s="153"/>
      <c r="I325" s="153"/>
      <c r="J325" s="153"/>
      <c r="K325" s="153"/>
      <c r="L325" s="153"/>
      <c r="M325" s="153"/>
      <c r="N325" s="165"/>
    </row>
    <row r="326" spans="2:14">
      <c r="B326" s="164"/>
      <c r="C326" s="153"/>
      <c r="D326" s="153"/>
      <c r="E326" s="153"/>
      <c r="F326" s="153"/>
      <c r="G326" s="153"/>
      <c r="H326" s="153"/>
      <c r="I326" s="153"/>
      <c r="J326" s="153"/>
      <c r="K326" s="153"/>
      <c r="L326" s="153"/>
      <c r="M326" s="153"/>
      <c r="N326" s="165"/>
    </row>
    <row r="327" spans="2:14">
      <c r="B327" s="164"/>
      <c r="C327" s="153"/>
      <c r="D327" s="153"/>
      <c r="E327" s="153"/>
      <c r="F327" s="153"/>
      <c r="G327" s="153"/>
      <c r="H327" s="153"/>
      <c r="I327" s="153"/>
      <c r="J327" s="153"/>
      <c r="K327" s="153"/>
      <c r="L327" s="153"/>
      <c r="M327" s="153"/>
      <c r="N327" s="165"/>
    </row>
    <row r="328" spans="2:14">
      <c r="B328" s="164"/>
      <c r="C328" s="153"/>
      <c r="D328" s="153"/>
      <c r="E328" s="153"/>
      <c r="F328" s="153"/>
      <c r="G328" s="153"/>
      <c r="H328" s="153"/>
      <c r="I328" s="153"/>
      <c r="J328" s="153"/>
      <c r="K328" s="153"/>
      <c r="L328" s="153"/>
      <c r="M328" s="153"/>
      <c r="N328" s="165"/>
    </row>
    <row r="329" spans="2:14">
      <c r="B329" s="164"/>
      <c r="C329" s="153"/>
      <c r="D329" s="153"/>
      <c r="E329" s="153"/>
      <c r="F329" s="153"/>
      <c r="G329" s="153"/>
      <c r="H329" s="153"/>
      <c r="I329" s="153"/>
      <c r="J329" s="153"/>
      <c r="K329" s="153"/>
      <c r="L329" s="153"/>
      <c r="M329" s="153"/>
      <c r="N329" s="165"/>
    </row>
    <row r="330" spans="2:14">
      <c r="B330" s="164"/>
      <c r="C330" s="153"/>
      <c r="D330" s="153"/>
      <c r="E330" s="153"/>
      <c r="F330" s="153"/>
      <c r="G330" s="153"/>
      <c r="H330" s="153"/>
      <c r="I330" s="153"/>
      <c r="J330" s="153"/>
      <c r="K330" s="153"/>
      <c r="L330" s="153"/>
      <c r="M330" s="153"/>
      <c r="N330" s="165"/>
    </row>
    <row r="331" spans="2:14">
      <c r="B331" s="164"/>
      <c r="C331" s="153"/>
      <c r="D331" s="153"/>
      <c r="E331" s="153"/>
      <c r="F331" s="153"/>
      <c r="G331" s="153"/>
      <c r="H331" s="153"/>
      <c r="I331" s="153"/>
      <c r="J331" s="153"/>
      <c r="K331" s="153"/>
      <c r="L331" s="153"/>
      <c r="M331" s="153"/>
      <c r="N331" s="165"/>
    </row>
    <row r="332" spans="2:14">
      <c r="B332" s="164"/>
      <c r="C332" s="153"/>
      <c r="D332" s="153"/>
      <c r="E332" s="153"/>
      <c r="F332" s="153"/>
      <c r="G332" s="153"/>
      <c r="H332" s="153"/>
      <c r="I332" s="153"/>
      <c r="J332" s="153"/>
      <c r="K332" s="153"/>
      <c r="L332" s="153"/>
      <c r="M332" s="153"/>
      <c r="N332" s="165"/>
    </row>
    <row r="333" spans="2:14">
      <c r="B333" s="164"/>
      <c r="C333" s="153"/>
      <c r="D333" s="153"/>
      <c r="E333" s="153"/>
      <c r="F333" s="153"/>
      <c r="G333" s="153"/>
      <c r="H333" s="153"/>
      <c r="I333" s="153"/>
      <c r="J333" s="153"/>
      <c r="K333" s="153"/>
      <c r="L333" s="153"/>
      <c r="M333" s="153"/>
      <c r="N333" s="165"/>
    </row>
    <row r="334" spans="2:14">
      <c r="B334" s="164"/>
      <c r="C334" s="153"/>
      <c r="D334" s="153"/>
      <c r="E334" s="153"/>
      <c r="F334" s="153"/>
      <c r="G334" s="153"/>
      <c r="H334" s="153"/>
      <c r="I334" s="153"/>
      <c r="J334" s="153"/>
      <c r="K334" s="153"/>
      <c r="L334" s="153"/>
      <c r="M334" s="153"/>
      <c r="N334" s="165"/>
    </row>
    <row r="335" spans="2:14">
      <c r="B335" s="164"/>
      <c r="C335" s="153"/>
      <c r="D335" s="153"/>
      <c r="E335" s="153"/>
      <c r="F335" s="153"/>
      <c r="G335" s="153"/>
      <c r="H335" s="153"/>
      <c r="I335" s="153"/>
      <c r="J335" s="153"/>
      <c r="K335" s="153"/>
      <c r="L335" s="153"/>
      <c r="M335" s="153"/>
      <c r="N335" s="165"/>
    </row>
    <row r="336" spans="2:14">
      <c r="B336" s="164"/>
      <c r="C336" s="153"/>
      <c r="D336" s="153"/>
      <c r="E336" s="153"/>
      <c r="F336" s="153"/>
      <c r="G336" s="153"/>
      <c r="H336" s="153"/>
      <c r="I336" s="153"/>
      <c r="J336" s="153"/>
      <c r="K336" s="153"/>
      <c r="L336" s="153"/>
      <c r="M336" s="153"/>
      <c r="N336" s="165"/>
    </row>
    <row r="337" spans="2:14">
      <c r="B337" s="164"/>
      <c r="C337" s="153"/>
      <c r="D337" s="153"/>
      <c r="E337" s="153"/>
      <c r="F337" s="153"/>
      <c r="G337" s="153"/>
      <c r="H337" s="153"/>
      <c r="I337" s="153"/>
      <c r="J337" s="153"/>
      <c r="K337" s="153"/>
      <c r="L337" s="153"/>
      <c r="M337" s="153"/>
      <c r="N337" s="165"/>
    </row>
  </sheetData>
  <pageMargins left="0.75" right="0.75" top="1" bottom="1" header="0.5" footer="0.5"/>
  <pageSetup paperSize="9" orientation="portrait" horizontalDpi="4294967292" verticalDpi="4294967292"/>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Cover sheet</vt:lpstr>
      <vt:lpstr>Dashboard</vt:lpstr>
      <vt:lpstr>Research data</vt:lpstr>
      <vt:lpstr>Sources</vt:lpstr>
      <vt:lpstr>Notes</vt:lpstr>
    </vt:vector>
  </TitlesOfParts>
  <Company>Quintel Intelligence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Rothengatter</dc:creator>
  <cp:lastModifiedBy>Chael Kruip</cp:lastModifiedBy>
  <dcterms:created xsi:type="dcterms:W3CDTF">2011-10-26T09:05:09Z</dcterms:created>
  <dcterms:modified xsi:type="dcterms:W3CDTF">2018-05-29T09:45:18Z</dcterms:modified>
</cp:coreProperties>
</file>