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3B3CA40-8CE5-9045-AE03-C5B9C5EAC783}" xr6:coauthVersionLast="33" xr6:coauthVersionMax="33" xr10:uidLastSave="{00000000-0000-0000-0000-000000000000}"/>
  <bookViews>
    <workbookView xWindow="2340" yWindow="460" windowWidth="25600" windowHeight="1606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9" i="13" l="1"/>
  <c r="H8" i="13"/>
  <c r="L13" i="13"/>
  <c r="L12" i="13"/>
  <c r="J12" i="13"/>
  <c r="F9" i="13"/>
  <c r="F8" i="13"/>
  <c r="F7" i="13"/>
  <c r="E12" i="12" s="1"/>
  <c r="F6" i="13"/>
  <c r="F14" i="13"/>
  <c r="F13" i="13"/>
  <c r="E34" i="12" s="1"/>
  <c r="F12" i="13"/>
  <c r="E35" i="12" s="1"/>
  <c r="F19" i="13"/>
  <c r="F22" i="13"/>
  <c r="H21" i="13"/>
  <c r="H20" i="13"/>
  <c r="H19" i="13" s="1"/>
  <c r="E11" i="12"/>
  <c r="E14" i="12"/>
  <c r="E13" i="12"/>
  <c r="P14" i="13"/>
  <c r="N14" i="13"/>
  <c r="E36" i="12"/>
  <c r="E27" i="12"/>
  <c r="E23" i="12"/>
  <c r="F21" i="13"/>
  <c r="F28" i="13"/>
</calcChain>
</file>

<file path=xl/sharedStrings.xml><?xml version="1.0" encoding="utf-8"?>
<sst xmlns="http://schemas.openxmlformats.org/spreadsheetml/2006/main" count="244" uniqueCount="159">
  <si>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</si>
  <si>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</si>
  <si>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</si>
  <si>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</si>
  <si>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</si>
  <si>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</si>
  <si>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</si>
  <si>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</si>
  <si>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</si>
  <si>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</si>
  <si>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</si>
  <si>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</si>
  <si>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</si>
  <si>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</si>
  <si>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</si>
  <si>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</si>
  <si>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</si>
  <si>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</si>
  <si>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</si>
  <si>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</si>
  <si>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</si>
  <si>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</si>
  <si>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</si>
  <si>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</si>
  <si>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</si>
  <si>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</si>
  <si>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</si>
  <si>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</si>
  <si>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</si>
  <si>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</si>
  <si>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</si>
  <si>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</si>
  <si>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</si>
  <si>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</si>
  <si>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</si>
  <si>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</si>
  <si>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</si>
  <si>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</si>
  <si>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</si>
  <si>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</si>
  <si>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</si>
  <si>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</si>
  <si>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</si>
  <si>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</si>
  <si>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</si>
  <si>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</si>
  <si>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</si>
  <si>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</si>
  <si>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</si>
  <si>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</si>
  <si>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</si>
  <si>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</si>
  <si>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</si>
  <si>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</si>
  <si>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</si>
  <si>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</si>
  <si>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</si>
  <si>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</si>
  <si>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</si>
  <si>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</si>
  <si>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</si>
  <si>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</si>
  <si>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</si>
  <si>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</si>
  <si>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</si>
  <si>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</si>
  <si>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</si>
  <si>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</si>
  <si>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</si>
  <si>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</si>
  <si>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</si>
  <si>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</si>
  <si>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</si>
  <si>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</si>
  <si>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</si>
  <si>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</si>
  <si>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</si>
  <si>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</si>
  <si>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</si>
  <si>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capacity_credit</t>
  </si>
  <si>
    <t>forecasting_error</t>
  </si>
  <si>
    <t>households_supplied_per_unit</t>
  </si>
  <si>
    <t>takes_part_in_ets</t>
  </si>
  <si>
    <t>part_load_efficiency_penalty</t>
  </si>
  <si>
    <t>part_load_operating_point</t>
  </si>
  <si>
    <t>heat_output_capacity</t>
  </si>
  <si>
    <r>
      <rPr>
        <sz val="12"/>
        <color theme="1"/>
        <rFont val="Calibri"/>
        <family val="2"/>
        <scheme val="minor"/>
      </rPr>
      <t>Heat</t>
    </r>
    <r>
      <rPr>
        <sz val="12"/>
        <color theme="1"/>
        <rFont val="Calibri"/>
        <family val="2"/>
        <scheme val="minor"/>
      </rPr>
      <t xml:space="preserve"> output capacity per unit</t>
    </r>
  </si>
  <si>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</si>
  <si>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</si>
  <si>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</si>
  <si>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</si>
  <si>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</si>
  <si>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</si>
  <si>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</si>
  <si>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</si>
  <si>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</si>
  <si>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</si>
  <si>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</si>
  <si>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</si>
  <si>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</si>
  <si>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 xml:space="preserve">HVC Groep and aeb waste incineration plants are used for the calculation of land use. Dimensions are taken from:  </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</si>
  <si>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</si>
  <si>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</si>
  <si>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</si>
  <si>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</si>
  <si>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</si>
  <si>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</si>
  <si>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</si>
  <si>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</si>
  <si>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</si>
  <si>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</si>
  <si>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</si>
  <si>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</si>
  <si>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</si>
  <si>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</si>
  <si>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HVC Groep, aeb</t>
  </si>
  <si>
    <t>%</t>
  </si>
  <si>
    <t xml:space="preserve">        Full load hours</t>
  </si>
  <si>
    <t xml:space="preserve">        Fixed operating and maintenance costs </t>
  </si>
  <si>
    <t>hours_prep_nl</t>
  </si>
  <si>
    <t>hours_prod_nl</t>
  </si>
  <si>
    <t>hours_place_nl</t>
  </si>
  <si>
    <t>hours_maint_nl</t>
  </si>
  <si>
    <t>hours_remov_nl</t>
  </si>
  <si>
    <t xml:space="preserve">         Land use per unit</t>
  </si>
  <si>
    <t xml:space="preserve">         Technical lifetime</t>
  </si>
  <si>
    <t xml:space="preserve">         Construction time </t>
  </si>
  <si>
    <t xml:space="preserve">         Electrical efficieny</t>
  </si>
  <si>
    <t>Heat efficiency</t>
  </si>
  <si>
    <t>Heat output capacity</t>
  </si>
  <si>
    <t>hours</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</si>
  <si>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</si>
  <si>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</si>
  <si>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</si>
  <si>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</si>
  <si>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</si>
  <si>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</si>
  <si>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</si>
  <si>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</si>
  <si>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</si>
  <si>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</si>
  <si>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</si>
  <si>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</si>
  <si>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</si>
  <si>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</si>
  <si>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</si>
  <si>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</si>
  <si>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</si>
  <si>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</si>
  <si>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</si>
  <si>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</si>
  <si>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</si>
  <si>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</si>
  <si>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</si>
  <si>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</si>
  <si>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</si>
  <si>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</si>
  <si>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energy_chp_supercritical_waste_mix.central_producer.ad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</si>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</sst>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Calibri"/>
    </font>
    <font>
      <b/>
      <sz val="16"/>
      <color theme="3"/>
      <name val="Calibri"/>
      <scheme val="minor"/>
    </font>
    <font>
      <i/>
      <sz val="12"/>
      <color theme="1"/>
      <name val="Calibri"/>
      <scheme val="minor"/>
    </font>
    <font>
      <u/>
      <sz val="12"/>
      <color theme="10"/>
      <name val="Calibri"/>
      <scheme val="minor"/>
    </font>
    <font>
      <sz val="12"/>
      <name val="Calibri"/>
      <scheme val="minor"/>
    </font>
    <font>
      <b/>
      <sz val="12"/>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6">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7" fillId="4" borderId="0" xfId="0" applyFont="1" applyFill="1" applyBorder="1" applyAlignment="1">
      <alignment horizontal="left" vertical="top"/>
    </xf>
    <xf numFmtId="0" fontId="14" fillId="0" borderId="2" xfId="0" applyNumberFormat="1" applyFont="1" applyFill="1" applyBorder="1" applyAlignment="1" applyProtection="1">
      <alignment vertical="center"/>
    </xf>
    <xf numFmtId="0" fontId="18" fillId="2" borderId="0" xfId="0" applyFont="1" applyFill="1"/>
    <xf numFmtId="0" fontId="14" fillId="2" borderId="17" xfId="0" applyFont="1" applyFill="1" applyBorder="1"/>
    <xf numFmtId="0" fontId="14" fillId="2" borderId="7" xfId="0" applyFont="1" applyFill="1" applyBorder="1"/>
    <xf numFmtId="0" fontId="19"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7"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0" fillId="0" borderId="0" xfId="227" applyFont="1" applyFill="1" applyBorder="1" applyAlignment="1" applyProtection="1"/>
    <xf numFmtId="2" fontId="7"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227" applyFont="1" applyFill="1" applyBorder="1" applyAlignment="1" applyProtection="1"/>
    <xf numFmtId="0" fontId="21" fillId="0" borderId="0" xfId="0" applyFont="1" applyAlignment="1">
      <alignment horizontal="left" vertical="center" indent="2"/>
    </xf>
    <xf numFmtId="0" fontId="21" fillId="2" borderId="0" xfId="0" applyFont="1" applyFill="1" applyAlignment="1">
      <alignment horizontal="left" vertical="center" indent="2"/>
    </xf>
    <xf numFmtId="0" fontId="21" fillId="0" borderId="0" xfId="0" applyFont="1" applyFill="1" applyBorder="1" applyAlignment="1">
      <alignment vertical="top"/>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0" applyNumberFormat="1" applyFont="1" applyFill="1" applyBorder="1" applyAlignment="1">
      <alignment vertical="top" wrapText="1"/>
    </xf>
    <xf numFmtId="0" fontId="21" fillId="2" borderId="0" xfId="22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164" fontId="7" fillId="2" borderId="21" xfId="0" applyNumberFormat="1" applyFont="1" applyFill="1" applyBorder="1"/>
    <xf numFmtId="164" fontId="7" fillId="2" borderId="0" xfId="0" applyNumberFormat="1" applyFont="1" applyFill="1" applyBorder="1"/>
    <xf numFmtId="164" fontId="7" fillId="2" borderId="11" xfId="0" applyNumberFormat="1" applyFont="1" applyFill="1" applyBorder="1"/>
    <xf numFmtId="0" fontId="6" fillId="0" borderId="0" xfId="0" applyNumberFormat="1" applyFont="1" applyFill="1" applyBorder="1" applyAlignment="1" applyProtection="1">
      <alignment horizontal="left" vertical="center"/>
    </xf>
    <xf numFmtId="0" fontId="11" fillId="0" borderId="20" xfId="0" applyFont="1" applyFill="1" applyBorder="1"/>
    <xf numFmtId="0" fontId="11" fillId="0" borderId="22" xfId="0" applyFont="1" applyFill="1" applyBorder="1"/>
    <xf numFmtId="0" fontId="11" fillId="0" borderId="21" xfId="0" applyFont="1" applyFill="1" applyBorder="1"/>
    <xf numFmtId="0" fontId="11" fillId="0" borderId="18" xfId="0" applyFont="1" applyFill="1" applyBorder="1"/>
    <xf numFmtId="165" fontId="6" fillId="0" borderId="0" xfId="0" applyNumberFormat="1" applyFont="1" applyFill="1" applyBorder="1" applyAlignment="1" applyProtection="1">
      <alignment vertical="center"/>
    </xf>
    <xf numFmtId="0" fontId="7" fillId="2" borderId="21" xfId="0" applyFont="1" applyFill="1" applyBorder="1"/>
    <xf numFmtId="0" fontId="7" fillId="2" borderId="0" xfId="0" applyNumberFormat="1" applyFont="1" applyFill="1" applyBorder="1" applyAlignment="1" applyProtection="1">
      <alignment horizontal="left" vertical="center" indent="2"/>
    </xf>
    <xf numFmtId="10" fontId="6" fillId="0" borderId="0" xfId="0" applyNumberFormat="1" applyFont="1" applyFill="1" applyBorder="1" applyAlignment="1" applyProtection="1">
      <alignment horizontal="left" vertical="center" indent="2"/>
    </xf>
    <xf numFmtId="0" fontId="6" fillId="0" borderId="0" xfId="0" applyFont="1" applyFill="1" applyBorder="1"/>
    <xf numFmtId="0" fontId="6" fillId="0" borderId="0" xfId="0" applyNumberFormat="1" applyFont="1" applyFill="1" applyBorder="1" applyAlignment="1" applyProtection="1">
      <alignment horizontal="left" vertical="center" indent="2"/>
    </xf>
    <xf numFmtId="1" fontId="6" fillId="0" borderId="0" xfId="0" applyNumberFormat="1" applyFont="1" applyFill="1" applyBorder="1"/>
    <xf numFmtId="0" fontId="7" fillId="0" borderId="0" xfId="0" applyFont="1" applyFill="1"/>
    <xf numFmtId="0" fontId="11" fillId="0"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0" borderId="0" xfId="0" applyFont="1" applyFill="1" applyBorder="1"/>
    <xf numFmtId="0" fontId="4" fillId="0" borderId="0" xfId="0" applyFont="1" applyFill="1" applyBorder="1"/>
    <xf numFmtId="0" fontId="3" fillId="2" borderId="0" xfId="0" applyFont="1" applyFill="1"/>
    <xf numFmtId="0" fontId="3" fillId="0"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14" fillId="2" borderId="16" xfId="0" applyFont="1" applyFill="1" applyBorder="1"/>
    <xf numFmtId="0" fontId="2" fillId="2" borderId="18"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 Id="rId4" Type="http://schemas.openxmlformats.org/officeDocument/2006/relationships/hyperlink" Target="https://www.google.nl/maps/place/aeb+Amsterdam/@52.3999526,4.7920634,286m/data=!3m1!1e3!4m2!3m1!1s0x47c5e372cff5d099:0x4ba4329a42d88b65?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22"/>
  <sheetViews>
    <sheetView workbookViewId="0">
      <selection activeCell="C5" sqref="C5"/>
    </sheetView>
  </sheetViews>
  <sheetFormatPr baseColWidth="10" defaultColWidth="10.6640625" defaultRowHeight="16"/>
  <cols>
    <col min="1" max="1" width="2.1640625" style="50" customWidth="1"/>
    <col min="2" max="2" width="9.5" style="50" customWidth="1"/>
    <col min="3" max="3" width="36" style="50" customWidth="1"/>
    <col min="4" max="16384" width="10.6640625" style="50"/>
  </cols>
  <sheetData>
    <row r="1" spans="2:3" s="48" customFormat="1"/>
    <row r="2" spans="2:3" s="48" customFormat="1" ht="21">
      <c r="B2" s="44" t="s">
        <v>36</v>
      </c>
    </row>
    <row r="3" spans="2:3" s="48" customFormat="1"/>
    <row r="4" spans="2:3" s="48" customFormat="1">
      <c r="B4" s="45" t="s">
        <v>9</v>
      </c>
      <c r="C4" s="13" t="s">
        <v>157</v>
      </c>
    </row>
    <row r="5" spans="2:3" s="48" customFormat="1">
      <c r="B5" s="15" t="s">
        <v>37</v>
      </c>
      <c r="C5" s="50" t="s">
        <v>53</v>
      </c>
    </row>
    <row r="6" spans="2:3" s="48" customFormat="1">
      <c r="B6" s="16" t="s">
        <v>38</v>
      </c>
      <c r="C6" s="51" t="s">
        <v>11</v>
      </c>
    </row>
    <row r="7" spans="2:3" s="48" customFormat="1"/>
    <row r="8" spans="2:3" s="48" customFormat="1">
      <c r="B8" s="45" t="s">
        <v>39</v>
      </c>
      <c r="C8" s="49"/>
    </row>
    <row r="9" spans="2:3" s="48" customFormat="1">
      <c r="B9" s="46"/>
      <c r="C9" s="50"/>
    </row>
    <row r="10" spans="2:3" s="48" customFormat="1">
      <c r="B10" s="46" t="s">
        <v>40</v>
      </c>
      <c r="C10" s="47" t="s">
        <v>41</v>
      </c>
    </row>
    <row r="11" spans="2:3" s="48" customFormat="1" ht="17" thickBot="1">
      <c r="B11" s="46"/>
      <c r="C11" s="2" t="s">
        <v>42</v>
      </c>
    </row>
    <row r="12" spans="2:3" s="48" customFormat="1" ht="17" thickBot="1">
      <c r="B12" s="46"/>
      <c r="C12" s="52" t="s">
        <v>43</v>
      </c>
    </row>
    <row r="13" spans="2:3" s="48" customFormat="1">
      <c r="B13" s="46"/>
      <c r="C13" s="50" t="s">
        <v>44</v>
      </c>
    </row>
    <row r="14" spans="2:3" s="48" customFormat="1">
      <c r="B14" s="46"/>
      <c r="C14" s="50"/>
    </row>
    <row r="15" spans="2:3" s="48" customFormat="1">
      <c r="B15" s="46" t="s">
        <v>45</v>
      </c>
      <c r="C15" s="53" t="s">
        <v>46</v>
      </c>
    </row>
    <row r="16" spans="2:3" s="48" customFormat="1">
      <c r="B16" s="46"/>
      <c r="C16" s="54" t="s">
        <v>47</v>
      </c>
    </row>
    <row r="17" spans="2:3" s="48" customFormat="1">
      <c r="B17" s="46"/>
      <c r="C17" s="55" t="s">
        <v>48</v>
      </c>
    </row>
    <row r="18" spans="2:3" s="48" customFormat="1">
      <c r="B18" s="46"/>
      <c r="C18" s="56" t="s">
        <v>49</v>
      </c>
    </row>
    <row r="19" spans="2:3" s="48" customFormat="1">
      <c r="B19" s="57"/>
      <c r="C19" s="58" t="s">
        <v>32</v>
      </c>
    </row>
    <row r="20" spans="2:3" s="48" customFormat="1">
      <c r="B20" s="57"/>
      <c r="C20" s="59" t="s">
        <v>50</v>
      </c>
    </row>
    <row r="21" spans="2:3" s="48" customFormat="1">
      <c r="B21" s="57"/>
      <c r="C21" s="60" t="s">
        <v>51</v>
      </c>
    </row>
    <row r="22" spans="2:3" s="48" customFormat="1">
      <c r="B22" s="57"/>
      <c r="C22" s="61" t="s">
        <v>52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workbookViewId="0">
      <selection activeCell="A21" sqref="A21:XFD25"/>
    </sheetView>
  </sheetViews>
  <sheetFormatPr baseColWidth="10" defaultColWidth="10.6640625" defaultRowHeight="16"/>
  <cols>
    <col min="1" max="2" width="2.5" style="17" customWidth="1"/>
    <col min="3" max="3" width="45.5" style="17" customWidth="1"/>
    <col min="4" max="4" width="14.1640625" style="17" customWidth="1"/>
    <col min="5" max="5" width="17.5" style="17" customWidth="1"/>
    <col min="6" max="6" width="2.1640625" style="17" customWidth="1"/>
    <col min="7" max="7" width="45.1640625" style="17" customWidth="1"/>
    <col min="8" max="8" width="2.1640625" style="17" customWidth="1"/>
    <col min="9" max="9" width="46.1640625" style="17" customWidth="1"/>
    <col min="10" max="10" width="2.1640625" style="17" customWidth="1"/>
    <col min="11" max="16384" width="10.6640625" style="17"/>
  </cols>
  <sheetData>
    <row r="1" spans="2:11">
      <c r="D1" s="14"/>
    </row>
    <row r="2" spans="2:11" ht="16" customHeight="1">
      <c r="B2" s="147" t="s">
        <v>158</v>
      </c>
      <c r="C2" s="148"/>
      <c r="D2" s="148"/>
      <c r="E2" s="149"/>
      <c r="F2" s="42"/>
    </row>
    <row r="3" spans="2:11">
      <c r="B3" s="150"/>
      <c r="C3" s="151"/>
      <c r="D3" s="151"/>
      <c r="E3" s="152"/>
      <c r="F3" s="42"/>
    </row>
    <row r="4" spans="2:11">
      <c r="B4" s="150"/>
      <c r="C4" s="151"/>
      <c r="D4" s="151"/>
      <c r="E4" s="152"/>
      <c r="F4" s="42"/>
    </row>
    <row r="5" spans="2:11">
      <c r="B5" s="153"/>
      <c r="C5" s="154"/>
      <c r="D5" s="154"/>
      <c r="E5" s="155"/>
      <c r="F5" s="42"/>
    </row>
    <row r="6" spans="2:11" ht="17" thickBot="1">
      <c r="D6" s="14"/>
    </row>
    <row r="7" spans="2:11">
      <c r="B7" s="19"/>
      <c r="C7" s="5"/>
      <c r="D7" s="5"/>
      <c r="E7" s="5"/>
      <c r="F7" s="5"/>
      <c r="G7" s="5"/>
      <c r="H7" s="5"/>
      <c r="I7" s="5"/>
      <c r="J7" s="20"/>
    </row>
    <row r="8" spans="2:11" s="9" customFormat="1">
      <c r="B8" s="7"/>
      <c r="C8" s="4" t="s">
        <v>16</v>
      </c>
      <c r="D8" s="32" t="s">
        <v>7</v>
      </c>
      <c r="E8" s="4" t="s">
        <v>3</v>
      </c>
      <c r="F8" s="4"/>
      <c r="G8" s="4" t="s">
        <v>6</v>
      </c>
      <c r="H8" s="4"/>
      <c r="I8" s="4" t="s">
        <v>0</v>
      </c>
      <c r="J8" s="12"/>
    </row>
    <row r="9" spans="2:11" s="9" customFormat="1">
      <c r="B9" s="8"/>
      <c r="C9" s="2"/>
      <c r="D9" s="10"/>
      <c r="E9" s="2"/>
      <c r="F9" s="2"/>
      <c r="G9" s="2"/>
      <c r="H9" s="2"/>
      <c r="I9" s="2"/>
      <c r="J9" s="3"/>
    </row>
    <row r="10" spans="2:11" s="9" customFormat="1" ht="17" thickBot="1">
      <c r="B10" s="8"/>
      <c r="C10" s="2" t="s">
        <v>30</v>
      </c>
      <c r="D10" s="10"/>
      <c r="E10" s="2"/>
      <c r="F10" s="2"/>
      <c r="G10" s="2"/>
      <c r="H10" s="2"/>
      <c r="I10" s="2"/>
      <c r="J10" s="3"/>
    </row>
    <row r="11" spans="2:11" ht="17" thickBot="1">
      <c r="B11" s="21"/>
      <c r="C11" s="28" t="s">
        <v>24</v>
      </c>
      <c r="D11" s="6" t="s">
        <v>34</v>
      </c>
      <c r="E11" s="62">
        <f>'Research data'!F6</f>
        <v>60</v>
      </c>
      <c r="F11" s="24"/>
      <c r="G11" s="24" t="s">
        <v>19</v>
      </c>
      <c r="H11" s="24"/>
      <c r="I11" s="25" t="s">
        <v>27</v>
      </c>
      <c r="J11" s="22"/>
      <c r="K11" s="14"/>
    </row>
    <row r="12" spans="2:11" ht="17" thickBot="1">
      <c r="B12" s="21"/>
      <c r="C12" s="28" t="s">
        <v>85</v>
      </c>
      <c r="D12" s="6" t="s">
        <v>34</v>
      </c>
      <c r="E12" s="62">
        <f>'Research data'!F7</f>
        <v>33.299999999999997</v>
      </c>
      <c r="F12" s="24"/>
      <c r="G12" s="63" t="s">
        <v>86</v>
      </c>
      <c r="H12" s="24"/>
      <c r="I12" s="25" t="s">
        <v>27</v>
      </c>
      <c r="J12" s="22"/>
      <c r="K12" s="14"/>
    </row>
    <row r="13" spans="2:11" ht="17" thickBot="1">
      <c r="B13" s="21"/>
      <c r="C13" s="63" t="s">
        <v>76</v>
      </c>
      <c r="D13" s="6" t="s">
        <v>2</v>
      </c>
      <c r="E13" s="65">
        <f>'Research data'!F8/100</f>
        <v>0.27</v>
      </c>
      <c r="F13" s="24"/>
      <c r="G13" s="63"/>
      <c r="H13" s="24"/>
      <c r="I13" s="69" t="s">
        <v>27</v>
      </c>
      <c r="J13" s="22"/>
      <c r="K13" s="14"/>
    </row>
    <row r="14" spans="2:11" ht="17" thickBot="1">
      <c r="B14" s="21"/>
      <c r="C14" s="63" t="s">
        <v>77</v>
      </c>
      <c r="D14" s="6" t="s">
        <v>2</v>
      </c>
      <c r="E14" s="65">
        <f>'Research data'!F9/100</f>
        <v>0.15</v>
      </c>
      <c r="F14" s="24"/>
      <c r="G14" s="63"/>
      <c r="H14" s="24"/>
      <c r="I14" s="69" t="s">
        <v>27</v>
      </c>
      <c r="J14" s="22"/>
      <c r="K14" s="14"/>
    </row>
    <row r="15" spans="2:11" ht="17" thickBot="1">
      <c r="B15" s="21"/>
      <c r="C15" s="63" t="s">
        <v>78</v>
      </c>
      <c r="D15" s="6" t="s">
        <v>2</v>
      </c>
      <c r="E15" s="65">
        <v>0.9</v>
      </c>
      <c r="F15" s="24"/>
      <c r="G15" s="63"/>
      <c r="H15" s="24"/>
      <c r="I15" s="69" t="s">
        <v>27</v>
      </c>
      <c r="J15" s="22"/>
      <c r="K15" s="14"/>
    </row>
    <row r="16" spans="2:11" ht="17" thickBot="1">
      <c r="B16" s="21"/>
      <c r="C16" s="63" t="s">
        <v>79</v>
      </c>
      <c r="D16" s="6" t="s">
        <v>2</v>
      </c>
      <c r="E16" s="68">
        <v>1</v>
      </c>
      <c r="F16" s="24"/>
      <c r="G16" s="63"/>
      <c r="H16" s="24"/>
      <c r="I16" s="69" t="s">
        <v>27</v>
      </c>
      <c r="J16" s="22"/>
      <c r="K16" s="14"/>
    </row>
    <row r="17" spans="2:11" ht="17" thickBot="1">
      <c r="B17" s="21"/>
      <c r="C17" s="63" t="s">
        <v>80</v>
      </c>
      <c r="D17" s="6" t="s">
        <v>2</v>
      </c>
      <c r="E17" s="68">
        <v>0</v>
      </c>
      <c r="F17" s="24"/>
      <c r="G17" s="63"/>
      <c r="H17" s="24"/>
      <c r="I17" s="69" t="s">
        <v>27</v>
      </c>
      <c r="J17" s="22"/>
      <c r="K17" s="14"/>
    </row>
    <row r="18" spans="2:11" ht="17" thickBot="1">
      <c r="B18" s="21"/>
      <c r="C18" s="63" t="s">
        <v>81</v>
      </c>
      <c r="D18" s="6" t="s">
        <v>2</v>
      </c>
      <c r="E18" s="68">
        <v>0</v>
      </c>
      <c r="F18" s="24"/>
      <c r="G18" s="63"/>
      <c r="H18" s="24"/>
      <c r="I18" s="69" t="s">
        <v>27</v>
      </c>
      <c r="J18" s="22"/>
      <c r="K18" s="14"/>
    </row>
    <row r="19" spans="2:11" ht="17" thickBot="1">
      <c r="B19" s="21"/>
      <c r="C19" s="63" t="s">
        <v>83</v>
      </c>
      <c r="D19" s="6" t="s">
        <v>2</v>
      </c>
      <c r="E19" s="68">
        <v>0.1</v>
      </c>
      <c r="F19" s="24"/>
      <c r="G19" s="63"/>
      <c r="H19" s="24"/>
      <c r="I19" s="69" t="s">
        <v>27</v>
      </c>
      <c r="J19" s="22"/>
      <c r="K19" s="14"/>
    </row>
    <row r="20" spans="2:11">
      <c r="B20" s="21"/>
      <c r="C20" s="63" t="s">
        <v>84</v>
      </c>
      <c r="D20" s="6" t="s">
        <v>2</v>
      </c>
      <c r="E20" s="68">
        <v>0.7</v>
      </c>
      <c r="F20" s="24"/>
      <c r="G20" s="63"/>
      <c r="H20" s="24"/>
      <c r="I20" s="69" t="s">
        <v>27</v>
      </c>
      <c r="J20" s="22"/>
      <c r="K20" s="14"/>
    </row>
    <row r="21" spans="2:11">
      <c r="B21" s="21"/>
      <c r="C21" s="66"/>
      <c r="D21" s="36"/>
      <c r="E21" s="26"/>
      <c r="F21" s="14"/>
      <c r="G21" s="37"/>
      <c r="H21" s="14"/>
      <c r="I21" s="14"/>
      <c r="J21" s="22"/>
      <c r="K21" s="14"/>
    </row>
    <row r="22" spans="2:11" ht="17" thickBot="1">
      <c r="B22" s="21"/>
      <c r="C22" s="11" t="s">
        <v>31</v>
      </c>
      <c r="D22" s="36"/>
      <c r="E22" s="38"/>
      <c r="F22" s="14"/>
      <c r="G22" s="37"/>
      <c r="H22" s="14"/>
      <c r="I22" s="18"/>
      <c r="J22" s="22"/>
      <c r="K22" s="14"/>
    </row>
    <row r="23" spans="2:11" ht="17" thickBot="1">
      <c r="B23" s="21"/>
      <c r="C23" s="63" t="s">
        <v>25</v>
      </c>
      <c r="D23" s="6" t="s">
        <v>61</v>
      </c>
      <c r="E23" s="40">
        <f>'Research data'!F19</f>
        <v>162000000</v>
      </c>
      <c r="F23" s="24"/>
      <c r="G23" s="24" t="s">
        <v>18</v>
      </c>
      <c r="H23" s="24"/>
      <c r="I23" s="85" t="s">
        <v>88</v>
      </c>
      <c r="J23" s="22"/>
      <c r="K23" s="14"/>
    </row>
    <row r="24" spans="2:11" ht="17" thickBot="1">
      <c r="B24" s="21"/>
      <c r="C24" s="63" t="s">
        <v>54</v>
      </c>
      <c r="D24" s="6" t="s">
        <v>61</v>
      </c>
      <c r="E24" s="40">
        <v>0</v>
      </c>
      <c r="F24" s="24"/>
      <c r="G24" s="63" t="s">
        <v>68</v>
      </c>
      <c r="H24" s="24"/>
      <c r="I24" s="25" t="s">
        <v>27</v>
      </c>
      <c r="J24" s="22"/>
      <c r="K24" s="14"/>
    </row>
    <row r="25" spans="2:11" ht="17" thickBot="1">
      <c r="B25" s="21"/>
      <c r="C25" s="63" t="s">
        <v>26</v>
      </c>
      <c r="D25" s="6" t="s">
        <v>61</v>
      </c>
      <c r="E25" s="65">
        <v>0</v>
      </c>
      <c r="F25" s="24"/>
      <c r="G25" s="63" t="s">
        <v>69</v>
      </c>
      <c r="H25" s="24"/>
      <c r="I25" s="25" t="s">
        <v>27</v>
      </c>
      <c r="J25" s="22"/>
      <c r="K25" s="14"/>
    </row>
    <row r="26" spans="2:11" ht="17" thickBot="1">
      <c r="B26" s="21"/>
      <c r="C26" s="63" t="s">
        <v>55</v>
      </c>
      <c r="D26" s="6" t="s">
        <v>61</v>
      </c>
      <c r="E26" s="65">
        <v>0</v>
      </c>
      <c r="F26" s="24"/>
      <c r="G26" s="63" t="s">
        <v>64</v>
      </c>
      <c r="H26" s="24"/>
      <c r="I26" s="25" t="s">
        <v>27</v>
      </c>
      <c r="J26" s="22"/>
      <c r="K26" s="14"/>
    </row>
    <row r="27" spans="2:11" ht="17" thickBot="1">
      <c r="B27" s="21"/>
      <c r="C27" s="63" t="s">
        <v>56</v>
      </c>
      <c r="D27" s="6" t="s">
        <v>62</v>
      </c>
      <c r="E27" s="65">
        <f>'Research data'!F22</f>
        <v>4800000</v>
      </c>
      <c r="F27" s="24"/>
      <c r="G27" s="63" t="s">
        <v>65</v>
      </c>
      <c r="H27" s="24"/>
      <c r="I27" s="25" t="s">
        <v>108</v>
      </c>
      <c r="J27" s="22"/>
      <c r="K27" s="14"/>
    </row>
    <row r="28" spans="2:11" ht="17" thickBot="1">
      <c r="B28" s="21"/>
      <c r="C28" s="63" t="s">
        <v>57</v>
      </c>
      <c r="D28" s="6" t="s">
        <v>63</v>
      </c>
      <c r="E28" s="40">
        <v>0</v>
      </c>
      <c r="F28" s="24"/>
      <c r="G28" s="63" t="s">
        <v>66</v>
      </c>
      <c r="H28" s="24"/>
      <c r="I28" s="25" t="s">
        <v>108</v>
      </c>
      <c r="J28" s="22"/>
      <c r="K28" s="14"/>
    </row>
    <row r="29" spans="2:11" ht="17" thickBot="1">
      <c r="B29" s="21"/>
      <c r="C29" s="63" t="s">
        <v>58</v>
      </c>
      <c r="D29" s="6" t="s">
        <v>63</v>
      </c>
      <c r="E29" s="40">
        <v>0</v>
      </c>
      <c r="F29" s="24"/>
      <c r="G29" s="63" t="s">
        <v>67</v>
      </c>
      <c r="H29" s="24"/>
      <c r="I29" s="25" t="s">
        <v>27</v>
      </c>
      <c r="J29" s="22"/>
      <c r="K29" s="14"/>
    </row>
    <row r="30" spans="2:11" ht="17" thickBot="1">
      <c r="B30" s="21"/>
      <c r="C30" s="64" t="s">
        <v>60</v>
      </c>
      <c r="D30" s="6" t="s">
        <v>116</v>
      </c>
      <c r="E30" s="67">
        <v>0.1</v>
      </c>
      <c r="F30" s="24"/>
      <c r="G30" s="24" t="s">
        <v>71</v>
      </c>
      <c r="H30" s="24"/>
      <c r="I30" s="25" t="s">
        <v>27</v>
      </c>
      <c r="J30" s="22"/>
      <c r="K30" s="14"/>
    </row>
    <row r="31" spans="2:11" ht="17" thickBot="1">
      <c r="B31" s="21"/>
      <c r="C31" s="63" t="s">
        <v>82</v>
      </c>
      <c r="D31" s="6" t="s">
        <v>87</v>
      </c>
      <c r="E31" s="62">
        <v>1</v>
      </c>
      <c r="F31" s="24"/>
      <c r="G31" s="63"/>
      <c r="H31" s="24"/>
      <c r="I31" s="146" t="s">
        <v>27</v>
      </c>
      <c r="J31" s="22"/>
      <c r="K31" s="14"/>
    </row>
    <row r="32" spans="2:11">
      <c r="B32" s="21"/>
      <c r="C32" s="35"/>
      <c r="D32" s="36"/>
      <c r="E32" s="27"/>
      <c r="F32" s="14"/>
      <c r="G32" s="14"/>
      <c r="H32" s="14"/>
      <c r="I32" s="14"/>
      <c r="J32" s="22"/>
      <c r="K32" s="14"/>
    </row>
    <row r="33" spans="2:11" ht="17" thickBot="1">
      <c r="B33" s="21"/>
      <c r="C33" s="11" t="s">
        <v>4</v>
      </c>
      <c r="D33" s="36"/>
      <c r="E33" s="39"/>
      <c r="F33" s="14"/>
      <c r="G33" s="14"/>
      <c r="H33" s="14"/>
      <c r="I33" s="18"/>
      <c r="J33" s="22"/>
      <c r="K33" s="14"/>
    </row>
    <row r="34" spans="2:11" ht="17" thickBot="1">
      <c r="B34" s="21"/>
      <c r="C34" s="64" t="s">
        <v>59</v>
      </c>
      <c r="D34" s="6" t="s">
        <v>1</v>
      </c>
      <c r="E34" s="70">
        <f>'Research data'!F13</f>
        <v>3.5</v>
      </c>
      <c r="F34" s="24"/>
      <c r="G34" s="63" t="s">
        <v>70</v>
      </c>
      <c r="H34" s="24"/>
      <c r="I34" s="85" t="s">
        <v>27</v>
      </c>
      <c r="J34" s="22"/>
      <c r="K34" s="14"/>
    </row>
    <row r="35" spans="2:11" ht="17" thickBot="1">
      <c r="B35" s="21"/>
      <c r="C35" s="64" t="s">
        <v>23</v>
      </c>
      <c r="D35" s="6" t="s">
        <v>1</v>
      </c>
      <c r="E35" s="86">
        <f>'Research data'!F12</f>
        <v>30</v>
      </c>
      <c r="F35" s="24"/>
      <c r="G35" s="34" t="s">
        <v>29</v>
      </c>
      <c r="H35" s="24"/>
      <c r="I35" s="85" t="s">
        <v>150</v>
      </c>
      <c r="J35" s="22"/>
      <c r="K35" s="14"/>
    </row>
    <row r="36" spans="2:11" ht="17" thickBot="1">
      <c r="B36" s="21"/>
      <c r="C36" s="28" t="s">
        <v>73</v>
      </c>
      <c r="D36" s="6" t="s">
        <v>74</v>
      </c>
      <c r="E36" s="62">
        <f>'Research data'!F14</f>
        <v>0.1</v>
      </c>
      <c r="F36" s="24"/>
      <c r="G36" s="63" t="s">
        <v>75</v>
      </c>
      <c r="H36" s="24"/>
      <c r="I36" s="85" t="s">
        <v>115</v>
      </c>
      <c r="J36" s="22"/>
      <c r="K36" s="14"/>
    </row>
    <row r="37" spans="2:11" ht="17" thickBot="1">
      <c r="B37" s="21"/>
      <c r="C37" s="33" t="s">
        <v>28</v>
      </c>
      <c r="D37" s="6" t="s">
        <v>2</v>
      </c>
      <c r="E37" s="41">
        <v>0</v>
      </c>
      <c r="F37" s="24"/>
      <c r="G37" s="63" t="s">
        <v>72</v>
      </c>
      <c r="H37" s="24"/>
      <c r="I37" s="25" t="s">
        <v>27</v>
      </c>
      <c r="J37" s="22"/>
      <c r="K37" s="14"/>
    </row>
    <row r="38" spans="2:11" ht="17" thickBot="1">
      <c r="B38" s="21"/>
      <c r="C38" s="6" t="s">
        <v>119</v>
      </c>
      <c r="D38" s="132" t="s">
        <v>130</v>
      </c>
      <c r="E38" s="122"/>
      <c r="F38" s="134"/>
      <c r="G38" s="63"/>
      <c r="H38" s="24"/>
      <c r="I38" s="25" t="s">
        <v>27</v>
      </c>
      <c r="J38" s="22"/>
      <c r="K38" s="14"/>
    </row>
    <row r="39" spans="2:11" ht="17" thickBot="1">
      <c r="B39" s="21"/>
      <c r="C39" s="6" t="s">
        <v>120</v>
      </c>
      <c r="D39" s="132" t="s">
        <v>130</v>
      </c>
      <c r="E39" s="125"/>
      <c r="F39" s="134"/>
      <c r="G39" s="63"/>
      <c r="H39" s="24"/>
      <c r="I39" s="25" t="s">
        <v>27</v>
      </c>
      <c r="J39" s="22"/>
      <c r="K39" s="14"/>
    </row>
    <row r="40" spans="2:11" ht="17" thickBot="1">
      <c r="B40" s="21"/>
      <c r="C40" s="6" t="s">
        <v>121</v>
      </c>
      <c r="D40" s="132" t="s">
        <v>130</v>
      </c>
      <c r="E40" s="123"/>
      <c r="F40" s="134"/>
      <c r="G40" s="63"/>
      <c r="H40" s="24"/>
      <c r="I40" s="25" t="s">
        <v>27</v>
      </c>
      <c r="J40" s="22"/>
      <c r="K40" s="14"/>
    </row>
    <row r="41" spans="2:11" ht="17" thickBot="1">
      <c r="B41" s="21"/>
      <c r="C41" s="6" t="s">
        <v>122</v>
      </c>
      <c r="D41" s="132" t="s">
        <v>130</v>
      </c>
      <c r="E41" s="125"/>
      <c r="F41" s="134"/>
      <c r="G41" s="63"/>
      <c r="H41" s="24"/>
      <c r="I41" s="25" t="s">
        <v>27</v>
      </c>
      <c r="J41" s="22"/>
      <c r="K41" s="14"/>
    </row>
    <row r="42" spans="2:11" ht="17" thickBot="1">
      <c r="B42" s="21"/>
      <c r="C42" s="6" t="s">
        <v>123</v>
      </c>
      <c r="D42" s="132" t="s">
        <v>130</v>
      </c>
      <c r="E42" s="124"/>
      <c r="F42" s="134"/>
      <c r="G42" s="63"/>
      <c r="H42" s="24"/>
      <c r="I42" s="25" t="s">
        <v>27</v>
      </c>
      <c r="J42" s="22"/>
      <c r="K42" s="14"/>
    </row>
    <row r="43" spans="2:11" ht="17" thickBot="1">
      <c r="B43" s="23"/>
      <c r="C43" s="30"/>
      <c r="D43" s="31"/>
      <c r="E43" s="18"/>
      <c r="F43" s="18"/>
      <c r="G43" s="18"/>
      <c r="H43" s="18"/>
      <c r="I43" s="18"/>
      <c r="J43" s="29"/>
      <c r="K43"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8"/>
  <sheetViews>
    <sheetView workbookViewId="0">
      <selection activeCell="E34" sqref="E34"/>
    </sheetView>
  </sheetViews>
  <sheetFormatPr baseColWidth="10" defaultColWidth="10.6640625" defaultRowHeight="16"/>
  <cols>
    <col min="1" max="2" width="2.1640625" style="79" customWidth="1"/>
    <col min="3" max="3" width="37.1640625" style="79" customWidth="1"/>
    <col min="4" max="4" width="8.83203125" style="79" customWidth="1"/>
    <col min="5" max="5" width="3.5" style="79" customWidth="1"/>
    <col min="6" max="6" width="9.5" style="79" customWidth="1"/>
    <col min="7" max="7" width="2.1640625" style="79" customWidth="1"/>
    <col min="8" max="8" width="10.5" style="79" customWidth="1"/>
    <col min="9" max="9" width="2.1640625" style="79" customWidth="1"/>
    <col min="10" max="10" width="13.33203125" style="79" customWidth="1"/>
    <col min="11" max="11" width="3.33203125" style="79" customWidth="1"/>
    <col min="12" max="12" width="9" style="79" customWidth="1"/>
    <col min="13" max="13" width="2.1640625" style="79" customWidth="1"/>
    <col min="14" max="14" width="9.33203125" style="79" customWidth="1"/>
    <col min="15" max="15" width="2.1640625" style="79" customWidth="1"/>
    <col min="16" max="16" width="7.5" style="79" customWidth="1"/>
    <col min="17" max="17" width="2.1640625" style="79" customWidth="1"/>
    <col min="18" max="18" width="70.83203125" style="79" customWidth="1"/>
    <col min="19" max="16384" width="10.6640625" style="79"/>
  </cols>
  <sheetData>
    <row r="1" spans="2:18" ht="17" thickBot="1"/>
    <row r="2" spans="2:18">
      <c r="B2" s="71"/>
      <c r="C2" s="72"/>
      <c r="D2" s="72"/>
      <c r="E2" s="72"/>
      <c r="F2" s="5"/>
      <c r="G2" s="5"/>
      <c r="H2" s="5"/>
      <c r="I2" s="72"/>
      <c r="J2" s="72"/>
      <c r="K2" s="72"/>
      <c r="L2" s="72"/>
      <c r="M2" s="72"/>
      <c r="N2" s="72"/>
      <c r="O2" s="72"/>
      <c r="P2" s="72"/>
      <c r="Q2" s="72"/>
      <c r="R2" s="72"/>
    </row>
    <row r="3" spans="2:18" s="9" customFormat="1">
      <c r="B3" s="8"/>
      <c r="C3" s="1" t="s">
        <v>35</v>
      </c>
      <c r="D3" s="9" t="s">
        <v>7</v>
      </c>
      <c r="E3" s="4"/>
      <c r="F3" s="4" t="s">
        <v>32</v>
      </c>
      <c r="G3" s="4"/>
      <c r="H3" s="4" t="s">
        <v>88</v>
      </c>
      <c r="I3" s="4"/>
      <c r="J3" s="4" t="s">
        <v>150</v>
      </c>
      <c r="K3" s="4"/>
      <c r="L3" s="4" t="s">
        <v>89</v>
      </c>
      <c r="M3" s="4"/>
      <c r="N3" s="4" t="s">
        <v>90</v>
      </c>
      <c r="O3" s="4"/>
      <c r="P3" s="4" t="s">
        <v>91</v>
      </c>
      <c r="Q3" s="4"/>
      <c r="R3" s="4" t="s">
        <v>17</v>
      </c>
    </row>
    <row r="4" spans="2:18">
      <c r="B4" s="73"/>
      <c r="C4" s="87"/>
      <c r="D4" s="43"/>
      <c r="E4" s="74"/>
      <c r="F4" s="66"/>
      <c r="G4" s="66"/>
      <c r="H4" s="66"/>
      <c r="I4" s="66"/>
      <c r="J4" s="66"/>
      <c r="K4" s="66"/>
      <c r="L4" s="66"/>
      <c r="M4" s="66"/>
      <c r="N4" s="66"/>
      <c r="O4" s="66"/>
      <c r="P4" s="66"/>
      <c r="Q4" s="66"/>
      <c r="R4" s="66"/>
    </row>
    <row r="5" spans="2:18" ht="17" thickBot="1">
      <c r="B5" s="73"/>
      <c r="C5" s="11" t="s">
        <v>30</v>
      </c>
      <c r="E5" s="1"/>
      <c r="F5" s="66"/>
      <c r="G5" s="66"/>
      <c r="H5" s="66"/>
      <c r="I5" s="66"/>
      <c r="J5" s="66"/>
      <c r="K5" s="66"/>
      <c r="L5" s="66"/>
      <c r="M5" s="66"/>
      <c r="N5" s="66"/>
      <c r="O5" s="66"/>
      <c r="P5" s="66"/>
      <c r="Q5" s="66"/>
      <c r="R5" s="66"/>
    </row>
    <row r="6" spans="2:18" ht="17" thickBot="1">
      <c r="B6" s="73"/>
      <c r="C6" s="84" t="s">
        <v>13</v>
      </c>
      <c r="D6" s="76" t="s">
        <v>34</v>
      </c>
      <c r="E6" s="77"/>
      <c r="F6" s="78">
        <f>ROUND(60,0)</f>
        <v>60</v>
      </c>
      <c r="G6" s="66"/>
      <c r="H6" s="78">
        <v>60</v>
      </c>
      <c r="I6" s="66"/>
      <c r="J6" s="88"/>
      <c r="K6" s="66"/>
      <c r="L6" s="88"/>
      <c r="M6" s="66"/>
      <c r="N6" s="88"/>
      <c r="O6" s="88"/>
      <c r="P6" s="88"/>
      <c r="Q6" s="66"/>
      <c r="R6" s="82"/>
    </row>
    <row r="7" spans="2:18" ht="17" thickBot="1">
      <c r="B7" s="73"/>
      <c r="C7" s="131" t="s">
        <v>129</v>
      </c>
      <c r="D7" s="126" t="s">
        <v>34</v>
      </c>
      <c r="E7" s="77"/>
      <c r="F7" s="78">
        <f>ROUND(33.3,1)</f>
        <v>33.299999999999997</v>
      </c>
      <c r="G7" s="66"/>
      <c r="H7" s="88"/>
      <c r="I7" s="66"/>
      <c r="J7" s="88"/>
      <c r="K7" s="66"/>
      <c r="L7" s="88"/>
      <c r="M7" s="66"/>
      <c r="N7" s="88"/>
      <c r="O7" s="88"/>
      <c r="P7" s="88"/>
      <c r="Q7" s="66"/>
      <c r="R7" s="82"/>
    </row>
    <row r="8" spans="2:18" ht="17" thickBot="1">
      <c r="B8" s="73"/>
      <c r="C8" s="121" t="s">
        <v>127</v>
      </c>
      <c r="D8" s="126" t="s">
        <v>116</v>
      </c>
      <c r="E8" s="77"/>
      <c r="F8" s="78">
        <f>ROUND(27,1)</f>
        <v>27</v>
      </c>
      <c r="G8" s="66"/>
      <c r="H8" s="78">
        <f>Notes!D20</f>
        <v>27</v>
      </c>
      <c r="I8" s="66"/>
      <c r="J8" s="88"/>
      <c r="K8" s="66"/>
      <c r="L8" s="88"/>
      <c r="M8" s="66"/>
      <c r="N8" s="88"/>
      <c r="O8" s="88"/>
      <c r="P8" s="88"/>
      <c r="Q8" s="66"/>
      <c r="R8" s="133"/>
    </row>
    <row r="9" spans="2:18" ht="17" thickBot="1">
      <c r="B9" s="73"/>
      <c r="C9" s="129" t="s">
        <v>128</v>
      </c>
      <c r="D9" s="130" t="s">
        <v>116</v>
      </c>
      <c r="E9" s="66"/>
      <c r="F9" s="127">
        <f>ROUND(15,1)</f>
        <v>15</v>
      </c>
      <c r="G9" s="66"/>
      <c r="H9" s="85">
        <f>Notes!D21</f>
        <v>15</v>
      </c>
      <c r="I9" s="66"/>
      <c r="J9" s="66"/>
      <c r="K9" s="66"/>
      <c r="L9" s="66"/>
      <c r="M9" s="66"/>
      <c r="N9" s="66"/>
      <c r="O9" s="66"/>
      <c r="P9" s="66"/>
      <c r="Q9" s="66"/>
      <c r="R9" s="63"/>
    </row>
    <row r="10" spans="2:18">
      <c r="B10" s="73"/>
      <c r="R10" s="133"/>
    </row>
    <row r="11" spans="2:18" ht="17" thickBot="1">
      <c r="B11" s="73"/>
      <c r="C11" s="11" t="s">
        <v>4</v>
      </c>
      <c r="D11" s="11"/>
      <c r="E11" s="11"/>
      <c r="F11" s="66"/>
      <c r="G11" s="66"/>
      <c r="H11" s="66"/>
      <c r="I11" s="66"/>
      <c r="J11" s="66"/>
      <c r="K11" s="66"/>
      <c r="L11" s="66"/>
      <c r="M11" s="66"/>
      <c r="N11" s="66"/>
      <c r="O11" s="66"/>
      <c r="P11" s="66"/>
      <c r="Q11" s="66"/>
      <c r="R11" s="63"/>
    </row>
    <row r="12" spans="2:18" ht="17" thickBot="1">
      <c r="B12" s="73"/>
      <c r="C12" s="121" t="s">
        <v>125</v>
      </c>
      <c r="D12" s="76" t="s">
        <v>1</v>
      </c>
      <c r="E12" s="77"/>
      <c r="F12" s="78">
        <f>ROUND(30,0)</f>
        <v>30</v>
      </c>
      <c r="G12" s="66"/>
      <c r="H12" s="88"/>
      <c r="I12" s="66"/>
      <c r="J12" s="78">
        <f>Notes!E70</f>
        <v>30</v>
      </c>
      <c r="K12" s="66"/>
      <c r="L12" s="78">
        <f>Notes!$E$53</f>
        <v>20</v>
      </c>
      <c r="M12" s="66"/>
      <c r="N12" s="119"/>
      <c r="O12" s="88"/>
      <c r="P12" s="119"/>
      <c r="Q12" s="66"/>
      <c r="R12" s="81"/>
    </row>
    <row r="13" spans="2:18" ht="17" thickBot="1">
      <c r="B13" s="73"/>
      <c r="C13" s="121" t="s">
        <v>126</v>
      </c>
      <c r="D13" s="76" t="s">
        <v>1</v>
      </c>
      <c r="E13" s="77"/>
      <c r="F13" s="80">
        <f>ROUND(3.5,1)</f>
        <v>3.5</v>
      </c>
      <c r="G13" s="66"/>
      <c r="H13" s="88"/>
      <c r="I13" s="66"/>
      <c r="J13" s="88"/>
      <c r="K13" s="66"/>
      <c r="L13" s="80">
        <f>Notes!$E$47</f>
        <v>2.5</v>
      </c>
      <c r="M13" s="66"/>
      <c r="N13" s="120"/>
      <c r="O13" s="88"/>
      <c r="P13" s="120"/>
      <c r="Q13" s="66"/>
      <c r="R13" s="81"/>
    </row>
    <row r="14" spans="2:18" ht="17" thickBot="1">
      <c r="B14" s="73"/>
      <c r="C14" s="121" t="s">
        <v>124</v>
      </c>
      <c r="D14" s="76" t="s">
        <v>74</v>
      </c>
      <c r="E14" s="77"/>
      <c r="F14" s="80">
        <f>ROUND(0.1,1)</f>
        <v>0.1</v>
      </c>
      <c r="G14" s="66"/>
      <c r="H14" s="88"/>
      <c r="I14" s="66"/>
      <c r="J14" s="88"/>
      <c r="K14" s="66"/>
      <c r="L14" s="88"/>
      <c r="M14" s="66"/>
      <c r="N14" s="118">
        <f>248*501/1000000</f>
        <v>0.124248</v>
      </c>
      <c r="O14" s="88"/>
      <c r="P14" s="118">
        <f>401*281/1000000</f>
        <v>0.112681</v>
      </c>
      <c r="Q14" s="66"/>
      <c r="R14" s="81" t="s">
        <v>100</v>
      </c>
    </row>
    <row r="15" spans="2:18">
      <c r="B15" s="73"/>
      <c r="I15" s="66"/>
      <c r="J15" s="88"/>
      <c r="K15" s="66"/>
      <c r="L15" s="88"/>
      <c r="M15" s="66"/>
      <c r="N15" s="88"/>
      <c r="O15" s="88"/>
      <c r="P15" s="88"/>
      <c r="Q15" s="66"/>
      <c r="R15" s="82" t="s">
        <v>92</v>
      </c>
    </row>
    <row r="16" spans="2:18">
      <c r="B16" s="73"/>
      <c r="C16" s="128"/>
      <c r="D16" s="77"/>
      <c r="E16" s="77"/>
      <c r="F16" s="88"/>
      <c r="G16" s="66"/>
      <c r="H16" s="88"/>
      <c r="I16" s="66"/>
      <c r="J16" s="88"/>
      <c r="K16" s="66"/>
      <c r="L16" s="88"/>
      <c r="M16" s="66"/>
      <c r="N16" s="88"/>
      <c r="O16" s="88"/>
      <c r="P16" s="88"/>
      <c r="Q16" s="66"/>
      <c r="R16" s="82" t="s">
        <v>92</v>
      </c>
    </row>
    <row r="17" spans="2:18">
      <c r="B17" s="73"/>
      <c r="C17" s="128"/>
      <c r="D17" s="77"/>
      <c r="E17" s="77"/>
      <c r="F17" s="88"/>
      <c r="G17" s="66"/>
      <c r="H17" s="88"/>
      <c r="I17" s="66"/>
      <c r="J17" s="88"/>
      <c r="K17" s="66"/>
      <c r="L17" s="88"/>
      <c r="M17" s="66"/>
      <c r="N17" s="88"/>
      <c r="O17" s="88"/>
      <c r="P17" s="88"/>
      <c r="Q17" s="66"/>
      <c r="R17" s="82"/>
    </row>
    <row r="18" spans="2:18" ht="17" thickBot="1">
      <c r="B18" s="73"/>
      <c r="C18" s="11" t="s">
        <v>33</v>
      </c>
      <c r="D18" s="11"/>
      <c r="E18" s="11"/>
      <c r="F18" s="66"/>
      <c r="G18" s="66"/>
      <c r="H18" s="66"/>
      <c r="I18" s="66"/>
      <c r="J18" s="66"/>
      <c r="K18" s="66"/>
      <c r="L18" s="66"/>
      <c r="M18" s="66"/>
      <c r="N18" s="66"/>
      <c r="O18" s="66"/>
      <c r="P18" s="66"/>
      <c r="Q18" s="66"/>
      <c r="R18" s="63"/>
    </row>
    <row r="19" spans="2:18" ht="17" thickBot="1">
      <c r="B19" s="73"/>
      <c r="C19" s="75" t="s">
        <v>95</v>
      </c>
      <c r="D19" s="75" t="s">
        <v>61</v>
      </c>
      <c r="E19" s="74"/>
      <c r="F19" s="78">
        <f>ROUND(F20*F6*1000,2)</f>
        <v>162000000</v>
      </c>
      <c r="G19" s="66"/>
      <c r="H19" s="78">
        <f>H20*H6*1000</f>
        <v>162000000</v>
      </c>
      <c r="I19" s="66"/>
      <c r="J19" s="83"/>
      <c r="K19" s="66"/>
      <c r="L19" s="83"/>
      <c r="M19" s="66"/>
      <c r="N19" s="83"/>
      <c r="O19" s="66"/>
      <c r="P19" s="66"/>
      <c r="Q19" s="66"/>
      <c r="R19" s="63"/>
    </row>
    <row r="20" spans="2:18" ht="17" thickBot="1">
      <c r="B20" s="73"/>
      <c r="C20" s="75" t="s">
        <v>20</v>
      </c>
      <c r="D20" s="135" t="s">
        <v>132</v>
      </c>
      <c r="E20" s="11"/>
      <c r="F20" s="78">
        <v>2700</v>
      </c>
      <c r="G20" s="66"/>
      <c r="H20" s="85">
        <f>Notes!D19</f>
        <v>2700</v>
      </c>
      <c r="I20" s="66"/>
      <c r="J20" s="66"/>
      <c r="K20" s="66"/>
      <c r="L20" s="66"/>
      <c r="M20" s="66"/>
      <c r="N20" s="83"/>
      <c r="O20" s="83"/>
      <c r="P20" s="83"/>
      <c r="Q20" s="66"/>
      <c r="R20" s="140" t="s">
        <v>152</v>
      </c>
    </row>
    <row r="21" spans="2:18" ht="17" thickBot="1">
      <c r="B21" s="73"/>
      <c r="C21" s="136" t="s">
        <v>136</v>
      </c>
      <c r="D21" s="75" t="s">
        <v>61</v>
      </c>
      <c r="E21" s="11"/>
      <c r="F21" s="78">
        <f>F22+F25</f>
        <v>4800000</v>
      </c>
      <c r="G21" s="66"/>
      <c r="H21" s="85">
        <f>Notes!D37</f>
        <v>4800000</v>
      </c>
      <c r="I21" s="66"/>
      <c r="J21" s="66"/>
      <c r="K21" s="66"/>
      <c r="L21" s="66"/>
      <c r="M21" s="66"/>
      <c r="N21" s="66"/>
      <c r="O21" s="66"/>
      <c r="P21" s="66"/>
      <c r="Q21" s="66"/>
      <c r="R21" s="63"/>
    </row>
    <row r="22" spans="2:18" ht="17" thickBot="1">
      <c r="B22" s="73"/>
      <c r="C22" s="89" t="s">
        <v>118</v>
      </c>
      <c r="D22" s="75" t="s">
        <v>62</v>
      </c>
      <c r="E22" s="90"/>
      <c r="F22" s="78">
        <f>ROUND(F23*F6*1000,2)</f>
        <v>4800000</v>
      </c>
      <c r="G22" s="66"/>
      <c r="H22" s="66"/>
      <c r="I22" s="66"/>
      <c r="J22" s="66"/>
      <c r="K22" s="66"/>
      <c r="L22" s="66"/>
      <c r="M22" s="66"/>
      <c r="N22" s="66"/>
      <c r="O22" s="66"/>
      <c r="P22" s="66"/>
      <c r="Q22" s="66"/>
      <c r="R22" s="138" t="s">
        <v>131</v>
      </c>
    </row>
    <row r="23" spans="2:18" ht="17" thickBot="1">
      <c r="B23" s="73"/>
      <c r="C23" s="89" t="s">
        <v>118</v>
      </c>
      <c r="D23" s="136" t="s">
        <v>133</v>
      </c>
      <c r="E23" s="90"/>
      <c r="F23" s="78">
        <v>80</v>
      </c>
      <c r="G23" s="66"/>
      <c r="H23" s="66"/>
      <c r="I23" s="66"/>
      <c r="J23" s="66"/>
      <c r="K23" s="66"/>
      <c r="L23" s="66"/>
      <c r="M23" s="66"/>
      <c r="N23" s="66"/>
      <c r="O23" s="66"/>
      <c r="P23" s="66"/>
      <c r="Q23" s="66"/>
      <c r="R23" s="82" t="s">
        <v>96</v>
      </c>
    </row>
    <row r="24" spans="2:18" ht="17" thickBot="1">
      <c r="B24" s="73"/>
      <c r="C24" s="89" t="s">
        <v>98</v>
      </c>
      <c r="D24" s="76" t="s">
        <v>63</v>
      </c>
      <c r="E24" s="90"/>
      <c r="F24" s="78">
        <v>0</v>
      </c>
      <c r="G24" s="66"/>
      <c r="H24" s="66"/>
      <c r="I24" s="66"/>
      <c r="J24" s="66"/>
      <c r="K24" s="66"/>
      <c r="L24" s="66"/>
      <c r="M24" s="66"/>
      <c r="N24" s="66"/>
      <c r="O24" s="66"/>
      <c r="P24" s="66"/>
      <c r="Q24" s="66"/>
      <c r="R24" s="6"/>
    </row>
    <row r="25" spans="2:18" ht="17" thickBot="1">
      <c r="B25" s="73"/>
      <c r="C25" s="89" t="s">
        <v>137</v>
      </c>
      <c r="D25" s="76" t="s">
        <v>62</v>
      </c>
      <c r="E25" s="91"/>
      <c r="F25" s="78">
        <v>0</v>
      </c>
      <c r="G25" s="66"/>
      <c r="H25" s="66"/>
      <c r="I25" s="66"/>
      <c r="J25" s="66"/>
      <c r="K25" s="66"/>
      <c r="L25" s="66"/>
      <c r="M25" s="66"/>
      <c r="N25" s="66"/>
      <c r="O25" s="66"/>
      <c r="P25" s="66"/>
      <c r="Q25" s="66"/>
      <c r="R25" s="6"/>
    </row>
    <row r="26" spans="2:18" ht="17" thickBot="1">
      <c r="B26" s="73"/>
      <c r="C26" s="89" t="s">
        <v>99</v>
      </c>
      <c r="D26" s="135" t="s">
        <v>134</v>
      </c>
      <c r="E26" s="91"/>
      <c r="F26" s="78">
        <v>0</v>
      </c>
      <c r="G26" s="66"/>
      <c r="H26" s="66"/>
      <c r="I26" s="66"/>
      <c r="J26" s="66"/>
      <c r="K26" s="66"/>
      <c r="L26" s="66"/>
      <c r="M26" s="66"/>
      <c r="N26" s="66"/>
      <c r="O26" s="66"/>
      <c r="P26" s="66"/>
      <c r="Q26" s="66"/>
      <c r="R26" s="6"/>
    </row>
    <row r="27" spans="2:18" ht="17" thickBot="1">
      <c r="B27" s="73"/>
      <c r="C27" s="92" t="s">
        <v>117</v>
      </c>
      <c r="D27" s="63" t="s">
        <v>97</v>
      </c>
      <c r="E27" s="91"/>
      <c r="F27" s="78">
        <v>6000</v>
      </c>
      <c r="G27" s="66"/>
      <c r="H27" s="66"/>
      <c r="I27" s="66"/>
      <c r="J27" s="66"/>
      <c r="K27" s="66"/>
      <c r="L27" s="66"/>
      <c r="M27" s="66"/>
      <c r="N27" s="66"/>
      <c r="O27" s="66"/>
      <c r="P27" s="66"/>
      <c r="Q27" s="66"/>
      <c r="R27" s="6"/>
    </row>
    <row r="28" spans="2:18" ht="17" thickBot="1">
      <c r="B28" s="73"/>
      <c r="C28" s="138" t="s">
        <v>138</v>
      </c>
      <c r="D28" s="137" t="s">
        <v>135</v>
      </c>
      <c r="E28" s="91"/>
      <c r="F28" s="78">
        <f>F27*F6</f>
        <v>360000</v>
      </c>
      <c r="G28" s="66"/>
      <c r="H28" s="66"/>
      <c r="I28" s="66"/>
      <c r="J28" s="66"/>
      <c r="K28" s="66"/>
      <c r="L28" s="66"/>
      <c r="M28" s="66"/>
      <c r="N28" s="66"/>
      <c r="O28" s="66"/>
      <c r="P28" s="66"/>
      <c r="Q28" s="66"/>
      <c r="R28" s="6"/>
    </row>
  </sheetData>
  <conditionalFormatting sqref="R23">
    <cfRule type="colorScale" priority="1">
      <colorScale>
        <cfvo type="min"/>
        <cfvo type="max"/>
        <color rgb="FFFF7128"/>
        <color rgb="FFFFEF9C"/>
      </colorScale>
    </cfRule>
  </conditionalFormatting>
  <hyperlinks>
    <hyperlink ref="R23" r:id="rId1" location="issuecomment-18284357" xr:uid="{00000000-0004-0000-0200-000000000000}"/>
    <hyperlink ref="R15:R16" r:id="rId2" display="Google maps" xr:uid="{00000000-0004-0000-0200-000001000000}"/>
    <hyperlink ref="R14:R15" r:id="rId3" display="Google maps"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5"/>
  <sheetViews>
    <sheetView topLeftCell="I4" workbookViewId="0">
      <selection activeCell="K34" sqref="K34"/>
    </sheetView>
  </sheetViews>
  <sheetFormatPr baseColWidth="10" defaultColWidth="33.1640625" defaultRowHeight="16"/>
  <cols>
    <col min="1" max="1" width="10.1640625" style="93" customWidth="1"/>
    <col min="2" max="2" width="5.6640625" style="93" customWidth="1"/>
    <col min="3" max="3" width="30.33203125" style="93" customWidth="1"/>
    <col min="4" max="4" width="3.1640625" style="93" customWidth="1"/>
    <col min="5" max="5" width="26.6640625" style="93" customWidth="1"/>
    <col min="6" max="6" width="10.33203125" style="93" customWidth="1"/>
    <col min="7" max="9" width="12.1640625" style="93" customWidth="1"/>
    <col min="10" max="10" width="32.6640625" style="94" customWidth="1"/>
    <col min="11" max="11" width="105.5" style="93" customWidth="1"/>
    <col min="12" max="16384" width="33.1640625" style="93"/>
  </cols>
  <sheetData>
    <row r="1" spans="2:11" ht="17" thickBot="1"/>
    <row r="2" spans="2:11">
      <c r="B2" s="95"/>
      <c r="C2" s="96"/>
      <c r="D2" s="96"/>
      <c r="E2" s="96"/>
      <c r="F2" s="96"/>
      <c r="G2" s="96"/>
      <c r="H2" s="96"/>
      <c r="I2" s="96"/>
      <c r="J2" s="97"/>
      <c r="K2" s="96"/>
    </row>
    <row r="3" spans="2:11">
      <c r="B3" s="98"/>
      <c r="C3" s="99" t="s">
        <v>12</v>
      </c>
      <c r="D3" s="99"/>
      <c r="E3" s="99"/>
      <c r="F3" s="99"/>
      <c r="G3" s="99"/>
      <c r="H3" s="99"/>
      <c r="I3" s="99"/>
      <c r="J3" s="100"/>
      <c r="K3" s="101"/>
    </row>
    <row r="4" spans="2:11">
      <c r="B4" s="98"/>
      <c r="C4" s="101"/>
      <c r="D4" s="101"/>
      <c r="E4" s="101"/>
      <c r="F4" s="101"/>
      <c r="G4" s="101"/>
      <c r="H4" s="101"/>
      <c r="I4" s="101"/>
      <c r="J4" s="102"/>
      <c r="K4" s="101"/>
    </row>
    <row r="5" spans="2:11">
      <c r="B5" s="103"/>
      <c r="C5" s="104" t="s">
        <v>14</v>
      </c>
      <c r="D5" s="104"/>
      <c r="E5" s="104" t="s">
        <v>0</v>
      </c>
      <c r="F5" s="104" t="s">
        <v>10</v>
      </c>
      <c r="G5" s="104" t="s">
        <v>15</v>
      </c>
      <c r="H5" s="104" t="s">
        <v>139</v>
      </c>
      <c r="I5" s="104" t="s">
        <v>101</v>
      </c>
      <c r="J5" s="105" t="s">
        <v>153</v>
      </c>
      <c r="K5" s="104" t="s">
        <v>8</v>
      </c>
    </row>
    <row r="6" spans="2:11">
      <c r="B6" s="98"/>
      <c r="C6" s="99"/>
      <c r="D6" s="99"/>
      <c r="E6" s="99"/>
      <c r="F6" s="99"/>
      <c r="G6" s="99"/>
      <c r="H6" s="99"/>
      <c r="I6" s="99"/>
      <c r="J6" s="100"/>
      <c r="K6" s="99"/>
    </row>
    <row r="7" spans="2:11">
      <c r="B7" s="98"/>
      <c r="C7" s="106"/>
      <c r="D7" s="106"/>
      <c r="E7" s="101" t="s">
        <v>147</v>
      </c>
      <c r="F7" s="101" t="s">
        <v>102</v>
      </c>
      <c r="G7" s="102" t="s">
        <v>21</v>
      </c>
      <c r="H7" s="102" t="s">
        <v>21</v>
      </c>
      <c r="I7" s="102"/>
      <c r="J7" s="102" t="s">
        <v>154</v>
      </c>
      <c r="K7" s="107" t="s">
        <v>103</v>
      </c>
    </row>
    <row r="8" spans="2:11">
      <c r="B8" s="98"/>
      <c r="C8" s="108" t="s">
        <v>94</v>
      </c>
      <c r="D8" s="109"/>
      <c r="E8" s="101"/>
      <c r="F8" s="101"/>
      <c r="G8" s="102"/>
      <c r="H8" s="102"/>
      <c r="I8" s="102"/>
      <c r="J8" s="102"/>
      <c r="K8" s="101"/>
    </row>
    <row r="9" spans="2:11">
      <c r="B9" s="98"/>
      <c r="C9" s="110"/>
      <c r="D9" s="106"/>
      <c r="E9" s="101"/>
      <c r="F9" s="101"/>
      <c r="G9" s="102"/>
      <c r="H9" s="102"/>
      <c r="I9" s="102"/>
      <c r="J9" s="102"/>
      <c r="K9" s="101"/>
    </row>
    <row r="10" spans="2:11" ht="32">
      <c r="B10" s="98"/>
      <c r="C10" s="106"/>
      <c r="D10" s="106"/>
      <c r="E10" s="106" t="s">
        <v>89</v>
      </c>
      <c r="F10" s="111" t="s">
        <v>22</v>
      </c>
      <c r="G10" s="112">
        <v>2000</v>
      </c>
      <c r="H10" s="112" t="s">
        <v>151</v>
      </c>
      <c r="I10" s="113"/>
      <c r="J10" s="112" t="s">
        <v>155</v>
      </c>
      <c r="K10" s="114" t="s">
        <v>104</v>
      </c>
    </row>
    <row r="11" spans="2:11">
      <c r="B11" s="98"/>
      <c r="C11" s="115" t="s">
        <v>93</v>
      </c>
      <c r="D11" s="116"/>
      <c r="E11" s="106"/>
      <c r="F11" s="111"/>
      <c r="G11" s="112"/>
      <c r="H11" s="112"/>
      <c r="I11" s="112"/>
      <c r="J11" s="112"/>
      <c r="K11" s="106"/>
    </row>
    <row r="12" spans="2:11">
      <c r="B12" s="98"/>
      <c r="C12" s="108"/>
      <c r="D12" s="109"/>
      <c r="E12" s="106"/>
      <c r="F12" s="111"/>
      <c r="G12" s="112"/>
      <c r="H12" s="112"/>
      <c r="I12" s="112"/>
      <c r="J12" s="112"/>
      <c r="K12" s="106"/>
    </row>
    <row r="13" spans="2:11">
      <c r="B13" s="98"/>
      <c r="C13" s="106"/>
      <c r="D13" s="106"/>
      <c r="E13" s="106" t="s">
        <v>88</v>
      </c>
      <c r="F13" s="101" t="s">
        <v>5</v>
      </c>
      <c r="G13" s="102" t="s">
        <v>105</v>
      </c>
      <c r="H13" s="102" t="s">
        <v>105</v>
      </c>
      <c r="I13" s="102"/>
      <c r="J13" s="102" t="s">
        <v>156</v>
      </c>
      <c r="K13" s="114"/>
    </row>
    <row r="14" spans="2:11">
      <c r="B14" s="98"/>
      <c r="C14" s="110" t="s">
        <v>20</v>
      </c>
      <c r="D14" s="106"/>
      <c r="E14" s="106"/>
      <c r="F14" s="101"/>
      <c r="G14" s="101"/>
      <c r="H14" s="101"/>
      <c r="I14" s="101"/>
      <c r="J14" s="102"/>
      <c r="K14" s="114"/>
    </row>
    <row r="15" spans="2:11">
      <c r="B15" s="98"/>
      <c r="C15" s="110" t="s">
        <v>106</v>
      </c>
      <c r="D15" s="106"/>
      <c r="E15" s="106"/>
      <c r="F15" s="101"/>
      <c r="G15" s="101"/>
      <c r="H15" s="101"/>
      <c r="I15" s="101"/>
      <c r="J15" s="102"/>
      <c r="K15" s="106"/>
    </row>
    <row r="16" spans="2:11">
      <c r="B16" s="98"/>
      <c r="C16" s="110"/>
      <c r="D16" s="106"/>
      <c r="E16" s="106"/>
      <c r="F16" s="101"/>
      <c r="G16" s="101"/>
      <c r="H16" s="101"/>
      <c r="I16" s="101"/>
      <c r="J16" s="102"/>
      <c r="K16" s="106"/>
    </row>
    <row r="17" spans="2:11">
      <c r="B17" s="98"/>
      <c r="C17" s="106"/>
      <c r="D17" s="106"/>
      <c r="E17" s="106" t="s">
        <v>107</v>
      </c>
      <c r="F17" s="101" t="s">
        <v>5</v>
      </c>
      <c r="G17" s="102">
        <v>2013</v>
      </c>
      <c r="H17" s="102" t="s">
        <v>144</v>
      </c>
      <c r="I17" s="102"/>
      <c r="J17" s="102"/>
      <c r="K17" s="114" t="s">
        <v>108</v>
      </c>
    </row>
    <row r="18" spans="2:11">
      <c r="B18" s="98"/>
      <c r="C18" s="110" t="s">
        <v>109</v>
      </c>
      <c r="D18" s="106"/>
      <c r="E18" s="106"/>
      <c r="F18" s="101"/>
      <c r="G18" s="101"/>
      <c r="H18" s="101"/>
      <c r="I18" s="101"/>
      <c r="J18" s="102"/>
      <c r="K18" s="106"/>
    </row>
    <row r="19" spans="2:11">
      <c r="B19" s="98"/>
      <c r="C19" s="110" t="s">
        <v>99</v>
      </c>
      <c r="D19" s="106"/>
      <c r="E19" s="101"/>
      <c r="F19" s="106"/>
      <c r="G19" s="106"/>
      <c r="H19" s="106"/>
      <c r="I19" s="106"/>
      <c r="J19" s="117"/>
      <c r="K19" s="106"/>
    </row>
    <row r="20" spans="2:11">
      <c r="B20" s="98"/>
      <c r="C20" s="106"/>
      <c r="D20" s="106"/>
      <c r="E20" s="101"/>
      <c r="F20" s="106"/>
      <c r="G20" s="106"/>
      <c r="H20" s="106"/>
      <c r="I20" s="106"/>
      <c r="J20" s="117"/>
      <c r="K20" s="106"/>
    </row>
    <row r="21" spans="2:11">
      <c r="B21" s="98"/>
      <c r="C21" s="106"/>
      <c r="D21" s="106"/>
      <c r="E21" s="93" t="s">
        <v>92</v>
      </c>
      <c r="F21" s="106" t="s">
        <v>5</v>
      </c>
      <c r="G21" s="106"/>
      <c r="H21" s="106"/>
      <c r="I21" s="106" t="s">
        <v>110</v>
      </c>
      <c r="J21" s="117"/>
      <c r="K21" s="114" t="s">
        <v>111</v>
      </c>
    </row>
    <row r="22" spans="2:11">
      <c r="B22" s="98"/>
      <c r="C22" s="110" t="s">
        <v>112</v>
      </c>
      <c r="D22" s="106"/>
      <c r="E22" s="101" t="s">
        <v>90</v>
      </c>
      <c r="F22" s="106"/>
      <c r="G22" s="106"/>
      <c r="H22" s="106"/>
      <c r="I22" s="106"/>
      <c r="J22" s="117"/>
      <c r="K22" s="106"/>
    </row>
    <row r="23" spans="2:11">
      <c r="B23" s="98"/>
      <c r="C23" s="110"/>
      <c r="D23" s="106"/>
      <c r="E23" s="101"/>
      <c r="F23" s="106"/>
      <c r="G23" s="106"/>
      <c r="H23" s="106"/>
      <c r="I23" s="106"/>
      <c r="J23" s="117"/>
      <c r="K23" s="106"/>
    </row>
    <row r="24" spans="2:11">
      <c r="B24" s="98"/>
      <c r="C24" s="106"/>
      <c r="D24" s="106"/>
      <c r="E24" s="101" t="s">
        <v>92</v>
      </c>
      <c r="F24" s="106" t="s">
        <v>5</v>
      </c>
      <c r="G24" s="106"/>
      <c r="H24" s="106"/>
      <c r="I24" s="106" t="s">
        <v>110</v>
      </c>
      <c r="J24" s="117"/>
      <c r="K24" s="114" t="s">
        <v>113</v>
      </c>
    </row>
    <row r="25" spans="2:11">
      <c r="B25" s="98"/>
      <c r="C25" s="110" t="s">
        <v>114</v>
      </c>
      <c r="D25" s="106"/>
      <c r="E25" s="101" t="s">
        <v>91</v>
      </c>
      <c r="F25" s="106"/>
      <c r="G25" s="106"/>
      <c r="H25" s="106"/>
      <c r="I25" s="106"/>
      <c r="J25" s="117"/>
      <c r="K25" s="106"/>
    </row>
  </sheetData>
  <hyperlinks>
    <hyperlink ref="K7" r:id="rId1" xr:uid="{00000000-0004-0000-0300-000000000000}"/>
    <hyperlink ref="K17" r:id="rId2" location="issuecomment-18284357" xr:uid="{00000000-0004-0000-0300-000001000000}"/>
    <hyperlink ref="K21" r:id="rId3" xr:uid="{00000000-0004-0000-0300-000002000000}"/>
    <hyperlink ref="K24" r:id="rId4" xr:uid="{00000000-0004-0000-0300-000003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9"/>
  <sheetViews>
    <sheetView tabSelected="1" workbookViewId="0">
      <selection activeCell="N22" sqref="N22"/>
    </sheetView>
  </sheetViews>
  <sheetFormatPr baseColWidth="10" defaultColWidth="10.6640625" defaultRowHeight="16"/>
  <cols>
    <col min="1" max="1" width="6.33203125" style="139" customWidth="1"/>
    <col min="2" max="2" width="5.5" style="139" customWidth="1"/>
    <col min="3" max="16384" width="10.6640625" style="139"/>
  </cols>
  <sheetData>
    <row r="1" spans="2:14" ht="17" thickBot="1"/>
    <row r="2" spans="2:14">
      <c r="B2" s="141"/>
      <c r="C2" s="142"/>
      <c r="D2" s="142"/>
      <c r="E2" s="142"/>
      <c r="F2" s="142"/>
      <c r="G2" s="142"/>
      <c r="H2" s="142"/>
      <c r="I2" s="142"/>
      <c r="J2" s="142"/>
      <c r="K2" s="142"/>
      <c r="L2" s="142"/>
      <c r="M2" s="142"/>
      <c r="N2" s="142"/>
    </row>
    <row r="3" spans="2:14" s="9" customFormat="1">
      <c r="B3" s="145"/>
      <c r="C3" s="4" t="s">
        <v>0</v>
      </c>
      <c r="D3" s="4" t="s">
        <v>140</v>
      </c>
      <c r="E3" s="4"/>
      <c r="F3" s="4"/>
      <c r="G3" s="4"/>
      <c r="H3" s="4"/>
      <c r="I3" s="4"/>
      <c r="J3" s="4"/>
      <c r="K3" s="4"/>
      <c r="L3" s="4"/>
      <c r="M3" s="4"/>
      <c r="N3" s="4"/>
    </row>
    <row r="4" spans="2:14">
      <c r="B4" s="143"/>
      <c r="C4" s="144"/>
      <c r="D4" s="144"/>
      <c r="E4" s="144"/>
      <c r="F4" s="144"/>
      <c r="G4" s="144"/>
      <c r="H4" s="144"/>
      <c r="I4" s="144"/>
      <c r="J4" s="144"/>
      <c r="K4" s="144"/>
      <c r="L4" s="144"/>
      <c r="M4" s="144"/>
      <c r="N4" s="144"/>
    </row>
    <row r="5" spans="2:14">
      <c r="B5" s="143"/>
      <c r="C5" s="144"/>
      <c r="D5" s="144"/>
      <c r="E5" s="144"/>
      <c r="F5" s="144"/>
      <c r="G5" s="144"/>
      <c r="H5" s="144"/>
      <c r="I5" s="144"/>
      <c r="J5" s="144"/>
      <c r="K5" s="144"/>
      <c r="L5" s="144"/>
      <c r="M5" s="144"/>
      <c r="N5" s="144"/>
    </row>
    <row r="6" spans="2:14">
      <c r="B6" s="143"/>
      <c r="C6" s="144" t="s">
        <v>88</v>
      </c>
      <c r="D6" s="144"/>
      <c r="E6" s="144"/>
      <c r="F6" s="144"/>
      <c r="G6" s="144"/>
      <c r="H6" s="144"/>
      <c r="I6" s="144"/>
      <c r="J6" s="144"/>
      <c r="K6" s="144"/>
      <c r="L6" s="144"/>
      <c r="M6" s="144"/>
      <c r="N6" s="144"/>
    </row>
    <row r="7" spans="2:14">
      <c r="B7" s="143"/>
      <c r="C7" s="144" t="s">
        <v>141</v>
      </c>
      <c r="D7" s="144"/>
      <c r="E7" s="144"/>
      <c r="F7" s="144"/>
      <c r="G7" s="144"/>
      <c r="H7" s="144"/>
      <c r="I7" s="144"/>
      <c r="J7" s="144"/>
      <c r="K7" s="144"/>
      <c r="L7" s="144"/>
      <c r="M7" s="144"/>
      <c r="N7" s="144"/>
    </row>
    <row r="8" spans="2:14">
      <c r="B8" s="143"/>
      <c r="C8" s="144"/>
      <c r="D8" s="144"/>
      <c r="E8" s="144"/>
      <c r="F8" s="144"/>
      <c r="G8" s="144"/>
      <c r="H8" s="144"/>
      <c r="I8" s="144"/>
      <c r="J8" s="144"/>
      <c r="K8" s="144"/>
      <c r="L8" s="144"/>
      <c r="M8" s="144"/>
      <c r="N8" s="144"/>
    </row>
    <row r="9" spans="2:14">
      <c r="B9" s="143"/>
      <c r="C9" s="144"/>
      <c r="D9" s="144"/>
      <c r="E9" s="144"/>
      <c r="F9" s="144"/>
      <c r="G9" s="144"/>
      <c r="H9" s="144"/>
      <c r="I9" s="144"/>
      <c r="J9" s="144"/>
      <c r="K9" s="144"/>
      <c r="L9" s="144"/>
      <c r="M9" s="144"/>
      <c r="N9" s="144"/>
    </row>
    <row r="10" spans="2:14">
      <c r="B10" s="143"/>
      <c r="C10" s="144"/>
      <c r="D10" s="144"/>
      <c r="E10" s="144"/>
      <c r="F10" s="144"/>
      <c r="G10" s="144"/>
      <c r="H10" s="144"/>
      <c r="I10" s="144"/>
      <c r="J10" s="144"/>
      <c r="K10" s="144"/>
      <c r="L10" s="144"/>
      <c r="M10" s="144"/>
      <c r="N10" s="144"/>
    </row>
    <row r="11" spans="2:14">
      <c r="B11" s="143"/>
      <c r="C11" s="144"/>
      <c r="D11" s="144"/>
      <c r="E11" s="144"/>
      <c r="F11" s="144"/>
      <c r="G11" s="144"/>
      <c r="H11" s="144"/>
      <c r="I11" s="144"/>
      <c r="J11" s="144"/>
      <c r="K11" s="144"/>
      <c r="L11" s="144"/>
      <c r="M11" s="144"/>
      <c r="N11" s="144"/>
    </row>
    <row r="12" spans="2:14">
      <c r="B12" s="143"/>
      <c r="C12" s="144"/>
      <c r="D12" s="144"/>
      <c r="E12" s="144"/>
      <c r="F12" s="144"/>
      <c r="G12" s="144"/>
      <c r="H12" s="144"/>
      <c r="I12" s="144"/>
      <c r="J12" s="144"/>
      <c r="K12" s="144"/>
      <c r="L12" s="144"/>
      <c r="M12" s="144"/>
      <c r="N12" s="144"/>
    </row>
    <row r="13" spans="2:14">
      <c r="B13" s="143"/>
      <c r="C13" s="144"/>
      <c r="D13" s="144"/>
      <c r="E13" s="144"/>
      <c r="F13" s="144"/>
      <c r="G13" s="144"/>
      <c r="H13" s="144"/>
      <c r="I13" s="144"/>
      <c r="J13" s="144"/>
      <c r="K13" s="144"/>
      <c r="L13" s="144"/>
      <c r="M13" s="144"/>
      <c r="N13" s="144"/>
    </row>
    <row r="14" spans="2:14">
      <c r="B14" s="143"/>
      <c r="C14" s="144"/>
      <c r="D14" s="144"/>
      <c r="E14" s="144"/>
      <c r="F14" s="144"/>
      <c r="G14" s="144"/>
      <c r="H14" s="144"/>
      <c r="I14" s="144"/>
      <c r="J14" s="144"/>
      <c r="K14" s="144"/>
      <c r="L14" s="144"/>
      <c r="M14" s="144"/>
      <c r="N14" s="144"/>
    </row>
    <row r="15" spans="2:14">
      <c r="B15" s="143"/>
      <c r="C15" s="144"/>
      <c r="D15" s="144"/>
      <c r="E15" s="144"/>
      <c r="F15" s="144"/>
      <c r="G15" s="144"/>
      <c r="H15" s="144"/>
      <c r="I15" s="144"/>
      <c r="J15" s="144"/>
      <c r="K15" s="144"/>
      <c r="L15" s="144"/>
      <c r="M15" s="144"/>
      <c r="N15" s="144"/>
    </row>
    <row r="16" spans="2:14">
      <c r="B16" s="143"/>
      <c r="C16" s="144"/>
      <c r="D16" s="144"/>
      <c r="E16" s="144"/>
      <c r="F16" s="144"/>
      <c r="G16" s="144"/>
      <c r="H16" s="144"/>
      <c r="I16" s="144"/>
      <c r="J16" s="144"/>
      <c r="K16" s="144"/>
      <c r="L16" s="144"/>
      <c r="M16" s="144"/>
      <c r="N16" s="144"/>
    </row>
    <row r="17" spans="2:14">
      <c r="B17" s="143"/>
      <c r="C17" s="144"/>
      <c r="D17" s="144"/>
      <c r="E17" s="144"/>
      <c r="F17" s="144"/>
      <c r="G17" s="144"/>
      <c r="H17" s="144"/>
      <c r="I17" s="144"/>
      <c r="J17" s="144"/>
      <c r="K17" s="144"/>
      <c r="L17" s="144"/>
      <c r="M17" s="144"/>
      <c r="N17" s="144"/>
    </row>
    <row r="18" spans="2:14">
      <c r="B18" s="143"/>
      <c r="C18" s="144"/>
      <c r="D18" s="144"/>
      <c r="E18" s="144"/>
      <c r="F18" s="144"/>
      <c r="G18" s="144"/>
      <c r="H18" s="144"/>
      <c r="I18" s="144"/>
      <c r="J18" s="144"/>
      <c r="K18" s="144"/>
      <c r="L18" s="144"/>
      <c r="M18" s="144"/>
      <c r="N18" s="144"/>
    </row>
    <row r="19" spans="2:14">
      <c r="B19" s="143"/>
      <c r="C19" s="144"/>
      <c r="D19" s="144">
        <v>2700</v>
      </c>
      <c r="E19" s="144" t="s">
        <v>143</v>
      </c>
      <c r="F19" s="144"/>
      <c r="G19" s="144"/>
      <c r="H19" s="144"/>
      <c r="I19" s="144"/>
      <c r="J19" s="144"/>
      <c r="K19" s="144"/>
      <c r="L19" s="144"/>
      <c r="M19" s="144"/>
      <c r="N19" s="144"/>
    </row>
    <row r="20" spans="2:14">
      <c r="B20" s="143"/>
      <c r="C20" s="144"/>
      <c r="D20" s="144">
        <v>27</v>
      </c>
      <c r="E20" s="144" t="s">
        <v>116</v>
      </c>
      <c r="F20" s="144"/>
      <c r="G20" s="144"/>
      <c r="H20" s="144"/>
      <c r="I20" s="144"/>
      <c r="J20" s="144"/>
      <c r="K20" s="144"/>
      <c r="L20" s="144"/>
      <c r="M20" s="144"/>
      <c r="N20" s="144"/>
    </row>
    <row r="21" spans="2:14">
      <c r="B21" s="143"/>
      <c r="C21" s="144"/>
      <c r="D21" s="144">
        <v>15</v>
      </c>
      <c r="E21" s="144" t="s">
        <v>116</v>
      </c>
      <c r="F21" s="144"/>
      <c r="G21" s="144"/>
      <c r="H21" s="144"/>
      <c r="I21" s="144"/>
      <c r="J21" s="144"/>
      <c r="K21" s="144"/>
      <c r="L21" s="144"/>
      <c r="M21" s="144"/>
      <c r="N21" s="144"/>
    </row>
    <row r="22" spans="2:14">
      <c r="B22" s="143"/>
      <c r="C22" s="144"/>
      <c r="D22" s="144"/>
      <c r="E22" s="144"/>
      <c r="F22" s="144"/>
      <c r="G22" s="144"/>
      <c r="H22" s="144"/>
      <c r="I22" s="144"/>
      <c r="J22" s="144"/>
      <c r="K22" s="144"/>
      <c r="L22" s="144"/>
      <c r="M22" s="144"/>
      <c r="N22" s="144"/>
    </row>
    <row r="23" spans="2:14">
      <c r="B23" s="143"/>
      <c r="C23" s="144"/>
      <c r="D23" s="144"/>
      <c r="E23" s="144"/>
      <c r="F23" s="144"/>
      <c r="G23" s="144"/>
      <c r="H23" s="144"/>
      <c r="I23" s="144"/>
      <c r="J23" s="144"/>
      <c r="K23" s="144"/>
      <c r="L23" s="144"/>
      <c r="M23" s="144"/>
      <c r="N23" s="144"/>
    </row>
    <row r="24" spans="2:14">
      <c r="B24" s="143"/>
      <c r="C24" s="144" t="s">
        <v>142</v>
      </c>
      <c r="D24" s="144"/>
      <c r="E24" s="144"/>
      <c r="F24" s="144"/>
      <c r="G24" s="144"/>
      <c r="H24" s="144"/>
      <c r="I24" s="144"/>
      <c r="J24" s="144"/>
      <c r="K24" s="144"/>
      <c r="L24" s="144"/>
      <c r="M24" s="144"/>
      <c r="N24" s="144"/>
    </row>
    <row r="25" spans="2:14">
      <c r="B25" s="143"/>
      <c r="C25" s="144"/>
      <c r="D25" s="144"/>
      <c r="E25" s="144"/>
      <c r="F25" s="144"/>
      <c r="G25" s="144"/>
      <c r="H25" s="144"/>
      <c r="I25" s="144"/>
      <c r="J25" s="144"/>
      <c r="K25" s="144"/>
      <c r="L25" s="144"/>
      <c r="M25" s="144"/>
      <c r="N25" s="144"/>
    </row>
    <row r="26" spans="2:14">
      <c r="B26" s="143"/>
      <c r="C26" s="144"/>
      <c r="D26" s="144"/>
      <c r="E26" s="144"/>
      <c r="F26" s="144"/>
      <c r="G26" s="144"/>
      <c r="H26" s="144"/>
      <c r="I26" s="144"/>
      <c r="J26" s="144"/>
      <c r="K26" s="144"/>
      <c r="L26" s="144"/>
      <c r="M26" s="144"/>
      <c r="N26" s="144"/>
    </row>
    <row r="27" spans="2:14">
      <c r="B27" s="143"/>
      <c r="C27" s="144"/>
      <c r="D27" s="144"/>
      <c r="E27" s="144"/>
      <c r="F27" s="144"/>
      <c r="G27" s="144"/>
      <c r="H27" s="144"/>
      <c r="I27" s="144"/>
      <c r="J27" s="144"/>
      <c r="K27" s="144"/>
      <c r="L27" s="144"/>
      <c r="M27" s="144"/>
      <c r="N27" s="144"/>
    </row>
    <row r="28" spans="2:14">
      <c r="B28" s="143"/>
      <c r="C28" s="144"/>
      <c r="D28" s="144"/>
      <c r="E28" s="144"/>
      <c r="F28" s="144"/>
      <c r="G28" s="144"/>
      <c r="H28" s="144"/>
      <c r="I28" s="144"/>
      <c r="J28" s="144"/>
      <c r="K28" s="144"/>
      <c r="L28" s="144"/>
      <c r="M28" s="144"/>
      <c r="N28" s="144"/>
    </row>
    <row r="29" spans="2:14">
      <c r="B29" s="143"/>
      <c r="C29" s="144"/>
      <c r="D29" s="144"/>
      <c r="E29" s="144"/>
      <c r="F29" s="144"/>
      <c r="G29" s="144"/>
      <c r="H29" s="144"/>
      <c r="I29" s="144"/>
      <c r="J29" s="144"/>
      <c r="K29" s="144"/>
      <c r="L29" s="144"/>
      <c r="M29" s="144"/>
      <c r="N29" s="144"/>
    </row>
    <row r="30" spans="2:14">
      <c r="B30" s="143"/>
      <c r="C30" s="144"/>
      <c r="D30" s="144"/>
      <c r="E30" s="144"/>
      <c r="F30" s="144"/>
      <c r="G30" s="144"/>
      <c r="H30" s="144"/>
      <c r="I30" s="144"/>
      <c r="J30" s="144"/>
      <c r="K30" s="144"/>
      <c r="L30" s="144"/>
      <c r="M30" s="144"/>
      <c r="N30" s="144"/>
    </row>
    <row r="31" spans="2:14">
      <c r="B31" s="143"/>
      <c r="C31" s="144"/>
      <c r="D31" s="144"/>
      <c r="E31" s="144"/>
      <c r="F31" s="144"/>
      <c r="G31" s="144"/>
      <c r="H31" s="144"/>
      <c r="I31" s="144"/>
      <c r="J31" s="144"/>
      <c r="K31" s="144"/>
      <c r="L31" s="144"/>
      <c r="M31" s="144"/>
      <c r="N31" s="144"/>
    </row>
    <row r="32" spans="2:14">
      <c r="B32" s="143"/>
      <c r="C32" s="144"/>
      <c r="D32" s="144"/>
      <c r="E32" s="144"/>
      <c r="F32" s="144"/>
      <c r="G32" s="144"/>
      <c r="H32" s="144"/>
      <c r="I32" s="144"/>
      <c r="J32" s="144"/>
      <c r="K32" s="144"/>
      <c r="L32" s="144"/>
      <c r="M32" s="144"/>
      <c r="N32" s="144"/>
    </row>
    <row r="33" spans="2:14">
      <c r="B33" s="143"/>
      <c r="C33" s="144"/>
      <c r="D33" s="144"/>
      <c r="E33" s="144"/>
      <c r="F33" s="144"/>
      <c r="G33" s="144"/>
      <c r="H33" s="144"/>
      <c r="I33" s="144"/>
      <c r="J33" s="144"/>
      <c r="K33" s="144"/>
      <c r="L33" s="144"/>
      <c r="M33" s="144"/>
      <c r="N33" s="144"/>
    </row>
    <row r="34" spans="2:14">
      <c r="B34" s="143"/>
      <c r="C34" s="144"/>
      <c r="D34" s="144"/>
      <c r="E34" s="144"/>
      <c r="F34" s="144"/>
      <c r="G34" s="144"/>
      <c r="H34" s="144"/>
      <c r="I34" s="144"/>
      <c r="J34" s="144"/>
      <c r="K34" s="144"/>
      <c r="L34" s="144"/>
      <c r="M34" s="144"/>
      <c r="N34" s="144"/>
    </row>
    <row r="35" spans="2:14">
      <c r="B35" s="143"/>
      <c r="C35" s="144"/>
      <c r="D35" s="144"/>
      <c r="E35" s="144"/>
      <c r="F35" s="144"/>
      <c r="G35" s="144"/>
      <c r="H35" s="144"/>
      <c r="I35" s="144"/>
      <c r="J35" s="144"/>
      <c r="K35" s="144"/>
      <c r="L35" s="144"/>
      <c r="M35" s="144"/>
      <c r="N35" s="144"/>
    </row>
    <row r="36" spans="2:14">
      <c r="B36" s="143"/>
      <c r="C36" s="144"/>
      <c r="D36" s="144"/>
      <c r="E36" s="144"/>
      <c r="F36" s="144"/>
      <c r="G36" s="144"/>
      <c r="H36" s="144"/>
      <c r="I36" s="144"/>
      <c r="J36" s="144"/>
      <c r="K36" s="144"/>
      <c r="L36" s="144"/>
      <c r="M36" s="144"/>
      <c r="N36" s="144"/>
    </row>
    <row r="37" spans="2:14">
      <c r="B37" s="143"/>
      <c r="C37" s="144"/>
      <c r="D37" s="144">
        <v>4800000</v>
      </c>
      <c r="E37" s="144" t="s">
        <v>61</v>
      </c>
      <c r="F37" s="144"/>
      <c r="G37" s="144"/>
      <c r="H37" s="144"/>
      <c r="I37" s="144"/>
      <c r="J37" s="144"/>
      <c r="K37" s="144"/>
      <c r="L37" s="144"/>
      <c r="M37" s="144"/>
      <c r="N37" s="144"/>
    </row>
    <row r="38" spans="2:14">
      <c r="B38" s="143"/>
      <c r="C38" s="144"/>
      <c r="D38" s="144"/>
      <c r="E38" s="144"/>
      <c r="F38" s="144"/>
      <c r="G38" s="144"/>
      <c r="H38" s="144"/>
      <c r="I38" s="144"/>
      <c r="J38" s="144"/>
      <c r="K38" s="144"/>
      <c r="L38" s="144"/>
      <c r="M38" s="144"/>
      <c r="N38" s="144"/>
    </row>
    <row r="39" spans="2:14">
      <c r="B39" s="143"/>
      <c r="C39" s="144"/>
      <c r="D39" s="144"/>
      <c r="E39" s="144"/>
      <c r="F39" s="144"/>
      <c r="G39" s="144"/>
      <c r="H39" s="144"/>
      <c r="I39" s="144"/>
      <c r="J39" s="144"/>
      <c r="K39" s="144"/>
      <c r="L39" s="144"/>
      <c r="M39" s="144"/>
      <c r="N39" s="144"/>
    </row>
    <row r="40" spans="2:14">
      <c r="B40" s="143"/>
      <c r="C40" s="144"/>
      <c r="D40" s="144"/>
      <c r="E40" s="144"/>
      <c r="F40" s="144"/>
      <c r="G40" s="144"/>
      <c r="H40" s="144"/>
      <c r="I40" s="144"/>
      <c r="J40" s="144"/>
      <c r="K40" s="144"/>
      <c r="L40" s="144"/>
      <c r="M40" s="144"/>
      <c r="N40" s="144"/>
    </row>
    <row r="41" spans="2:14">
      <c r="B41" s="143"/>
      <c r="C41" s="144"/>
      <c r="D41" s="144"/>
      <c r="E41" s="144"/>
      <c r="F41" s="144"/>
      <c r="G41" s="144"/>
      <c r="H41" s="144"/>
      <c r="I41" s="144"/>
      <c r="J41" s="144"/>
      <c r="K41" s="144"/>
      <c r="L41" s="144"/>
      <c r="M41" s="144"/>
      <c r="N41" s="144"/>
    </row>
    <row r="42" spans="2:14">
      <c r="B42" s="143"/>
      <c r="C42" s="144" t="s">
        <v>145</v>
      </c>
      <c r="D42" s="144"/>
      <c r="E42" s="144"/>
      <c r="F42" s="144"/>
      <c r="G42" s="144"/>
      <c r="H42" s="144"/>
      <c r="I42" s="144"/>
      <c r="J42" s="144"/>
      <c r="K42" s="144"/>
      <c r="L42" s="144"/>
      <c r="M42" s="144"/>
      <c r="N42" s="144"/>
    </row>
    <row r="43" spans="2:14">
      <c r="B43" s="143"/>
      <c r="C43" s="144" t="s">
        <v>146</v>
      </c>
      <c r="D43" s="144"/>
      <c r="E43" s="144"/>
      <c r="F43" s="144"/>
      <c r="G43" s="144"/>
      <c r="H43" s="144"/>
      <c r="I43" s="144"/>
      <c r="J43" s="144"/>
      <c r="K43" s="144"/>
      <c r="L43" s="144"/>
      <c r="M43" s="144"/>
      <c r="N43" s="144"/>
    </row>
    <row r="44" spans="2:14">
      <c r="B44" s="143"/>
      <c r="C44" s="144"/>
      <c r="D44" s="144"/>
      <c r="E44" s="144"/>
      <c r="F44" s="144"/>
      <c r="G44" s="144"/>
      <c r="H44" s="144"/>
      <c r="I44" s="144"/>
      <c r="J44" s="144"/>
      <c r="K44" s="144"/>
      <c r="L44" s="144"/>
      <c r="M44" s="144"/>
      <c r="N44" s="144"/>
    </row>
    <row r="45" spans="2:14">
      <c r="B45" s="143"/>
      <c r="C45" s="144"/>
      <c r="D45" s="144"/>
      <c r="E45" s="144"/>
      <c r="F45" s="144"/>
      <c r="G45" s="144"/>
      <c r="H45" s="144"/>
      <c r="I45" s="144"/>
      <c r="J45" s="144"/>
      <c r="K45" s="144"/>
      <c r="L45" s="144"/>
      <c r="M45" s="144"/>
      <c r="N45" s="144"/>
    </row>
    <row r="46" spans="2:14">
      <c r="B46" s="143"/>
      <c r="C46" s="144"/>
      <c r="D46" s="144"/>
      <c r="E46" s="144"/>
      <c r="F46" s="144"/>
      <c r="G46" s="144"/>
      <c r="H46" s="144"/>
      <c r="I46" s="144"/>
      <c r="J46" s="144"/>
      <c r="K46" s="144"/>
      <c r="L46" s="144"/>
      <c r="M46" s="144"/>
      <c r="N46" s="144"/>
    </row>
    <row r="47" spans="2:14">
      <c r="B47" s="143"/>
      <c r="C47" s="144"/>
      <c r="D47" s="144"/>
      <c r="E47" s="144">
        <v>2.5</v>
      </c>
      <c r="F47" s="144" t="s">
        <v>149</v>
      </c>
      <c r="G47" s="144"/>
      <c r="H47" s="144"/>
      <c r="I47" s="144"/>
      <c r="J47" s="144"/>
      <c r="K47" s="144"/>
      <c r="L47" s="144"/>
      <c r="M47" s="144"/>
      <c r="N47" s="144"/>
    </row>
    <row r="48" spans="2:14">
      <c r="B48" s="143"/>
      <c r="C48" s="144"/>
      <c r="D48" s="144"/>
      <c r="E48" s="144"/>
      <c r="F48" s="144"/>
      <c r="G48" s="144"/>
      <c r="H48" s="144"/>
      <c r="I48" s="144"/>
      <c r="J48" s="144"/>
      <c r="K48" s="144"/>
      <c r="L48" s="144"/>
      <c r="M48" s="144"/>
      <c r="N48" s="144"/>
    </row>
    <row r="49" spans="2:14">
      <c r="B49" s="143"/>
      <c r="C49" s="144"/>
      <c r="D49" s="144"/>
      <c r="E49" s="144"/>
      <c r="F49" s="144"/>
      <c r="G49" s="144"/>
      <c r="H49" s="144"/>
      <c r="I49" s="144"/>
      <c r="J49" s="144"/>
      <c r="K49" s="144"/>
      <c r="L49" s="144"/>
      <c r="M49" s="144"/>
      <c r="N49" s="144"/>
    </row>
    <row r="50" spans="2:14">
      <c r="B50" s="143"/>
      <c r="C50" s="144"/>
      <c r="D50" s="144"/>
      <c r="E50" s="144"/>
      <c r="F50" s="144"/>
      <c r="G50" s="144"/>
      <c r="H50" s="144"/>
      <c r="I50" s="144"/>
      <c r="J50" s="144"/>
      <c r="K50" s="144"/>
      <c r="L50" s="144"/>
      <c r="M50" s="144"/>
      <c r="N50" s="144"/>
    </row>
    <row r="51" spans="2:14">
      <c r="B51" s="143"/>
      <c r="C51" s="144"/>
      <c r="D51" s="144"/>
      <c r="E51" s="144"/>
      <c r="F51" s="144"/>
      <c r="G51" s="144"/>
      <c r="H51" s="144"/>
      <c r="I51" s="144"/>
      <c r="J51" s="144"/>
      <c r="K51" s="144"/>
      <c r="L51" s="144"/>
      <c r="M51" s="144"/>
      <c r="N51" s="144"/>
    </row>
    <row r="52" spans="2:14">
      <c r="B52" s="143"/>
      <c r="C52" s="144"/>
      <c r="D52" s="144"/>
      <c r="E52" s="144"/>
      <c r="F52" s="144"/>
      <c r="G52" s="144"/>
      <c r="H52" s="144"/>
      <c r="I52" s="144"/>
      <c r="J52" s="144"/>
      <c r="K52" s="144"/>
      <c r="L52" s="144"/>
      <c r="M52" s="144"/>
      <c r="N52" s="144"/>
    </row>
    <row r="53" spans="2:14">
      <c r="B53" s="143"/>
      <c r="C53" s="144"/>
      <c r="D53" s="144"/>
      <c r="E53" s="144">
        <v>20</v>
      </c>
      <c r="F53" s="144" t="s">
        <v>149</v>
      </c>
      <c r="G53" s="144"/>
      <c r="H53" s="144"/>
      <c r="I53" s="144"/>
      <c r="J53" s="144"/>
      <c r="K53" s="144"/>
      <c r="L53" s="144"/>
      <c r="M53" s="144"/>
      <c r="N53" s="144"/>
    </row>
    <row r="54" spans="2:14">
      <c r="B54" s="143"/>
      <c r="C54" s="144"/>
      <c r="D54" s="144"/>
      <c r="E54" s="144"/>
      <c r="F54" s="144"/>
      <c r="G54" s="144"/>
      <c r="H54" s="144"/>
      <c r="I54" s="144"/>
      <c r="J54" s="144"/>
      <c r="K54" s="144"/>
      <c r="L54" s="144"/>
      <c r="M54" s="144"/>
      <c r="N54" s="144"/>
    </row>
    <row r="55" spans="2:14">
      <c r="B55" s="143"/>
      <c r="C55" s="144"/>
      <c r="D55" s="144"/>
      <c r="E55" s="144"/>
      <c r="F55" s="144"/>
      <c r="G55" s="144"/>
      <c r="H55" s="144"/>
      <c r="I55" s="144"/>
      <c r="J55" s="144"/>
      <c r="K55" s="144"/>
      <c r="L55" s="144"/>
      <c r="M55" s="144"/>
      <c r="N55" s="144"/>
    </row>
    <row r="56" spans="2:14">
      <c r="B56" s="143"/>
      <c r="C56" s="144"/>
      <c r="D56" s="144"/>
      <c r="E56" s="144"/>
      <c r="F56" s="144"/>
      <c r="G56" s="144"/>
      <c r="H56" s="144"/>
      <c r="I56" s="144"/>
      <c r="J56" s="144"/>
      <c r="K56" s="144"/>
      <c r="L56" s="144"/>
      <c r="M56" s="144"/>
      <c r="N56" s="144"/>
    </row>
    <row r="57" spans="2:14">
      <c r="B57" s="143"/>
      <c r="C57" s="144"/>
      <c r="D57" s="144"/>
      <c r="E57" s="144"/>
      <c r="F57" s="144"/>
      <c r="G57" s="144"/>
      <c r="H57" s="144"/>
      <c r="I57" s="144"/>
      <c r="J57" s="144"/>
      <c r="K57" s="144"/>
      <c r="L57" s="144"/>
      <c r="M57" s="144"/>
      <c r="N57" s="144"/>
    </row>
    <row r="58" spans="2:14">
      <c r="B58" s="143"/>
      <c r="C58" s="144"/>
      <c r="D58" s="144"/>
      <c r="E58" s="144"/>
      <c r="F58" s="144"/>
      <c r="G58" s="144"/>
      <c r="H58" s="144"/>
      <c r="I58" s="144"/>
      <c r="J58" s="144"/>
      <c r="K58" s="144"/>
      <c r="L58" s="144"/>
      <c r="M58" s="144"/>
      <c r="N58" s="144"/>
    </row>
    <row r="59" spans="2:14">
      <c r="B59" s="143"/>
      <c r="C59" s="144"/>
      <c r="D59" s="144"/>
      <c r="E59" s="144"/>
      <c r="F59" s="144"/>
      <c r="G59" s="144"/>
      <c r="H59" s="144"/>
      <c r="I59" s="144"/>
      <c r="J59" s="144"/>
      <c r="K59" s="144"/>
      <c r="L59" s="144"/>
      <c r="M59" s="144"/>
      <c r="N59" s="144"/>
    </row>
    <row r="60" spans="2:14">
      <c r="B60" s="143"/>
      <c r="C60" s="144"/>
      <c r="D60" s="144"/>
      <c r="E60" s="144"/>
      <c r="F60" s="144"/>
      <c r="G60" s="144"/>
      <c r="H60" s="144"/>
      <c r="I60" s="144"/>
      <c r="J60" s="144"/>
      <c r="K60" s="144"/>
      <c r="L60" s="144"/>
      <c r="M60" s="144"/>
      <c r="N60" s="144"/>
    </row>
    <row r="61" spans="2:14">
      <c r="B61" s="143"/>
      <c r="C61" s="144" t="s">
        <v>147</v>
      </c>
      <c r="D61" s="144"/>
      <c r="E61" s="144"/>
      <c r="F61" s="144"/>
      <c r="G61" s="144"/>
      <c r="H61" s="144"/>
      <c r="I61" s="144"/>
      <c r="J61" s="144"/>
      <c r="K61" s="144"/>
      <c r="L61" s="144"/>
      <c r="M61" s="144"/>
      <c r="N61" s="144"/>
    </row>
    <row r="62" spans="2:14">
      <c r="B62" s="143"/>
      <c r="C62" s="144" t="s">
        <v>148</v>
      </c>
      <c r="D62" s="144"/>
      <c r="E62" s="144"/>
      <c r="F62" s="144"/>
      <c r="G62" s="144"/>
      <c r="H62" s="144"/>
      <c r="I62" s="144"/>
      <c r="J62" s="144"/>
      <c r="K62" s="144"/>
      <c r="L62" s="144"/>
      <c r="M62" s="144"/>
      <c r="N62" s="144"/>
    </row>
    <row r="63" spans="2:14">
      <c r="B63" s="143"/>
      <c r="C63" s="144"/>
      <c r="D63" s="144"/>
      <c r="E63" s="144"/>
      <c r="F63" s="144"/>
      <c r="G63" s="144"/>
      <c r="H63" s="144"/>
      <c r="I63" s="144"/>
      <c r="J63" s="144"/>
      <c r="K63" s="144"/>
      <c r="L63" s="144"/>
      <c r="M63" s="144"/>
      <c r="N63" s="144"/>
    </row>
    <row r="64" spans="2:14">
      <c r="B64" s="143"/>
      <c r="C64" s="144"/>
      <c r="D64" s="144"/>
      <c r="E64" s="144"/>
      <c r="F64" s="144"/>
      <c r="G64" s="144"/>
      <c r="H64" s="144"/>
      <c r="I64" s="144"/>
      <c r="J64" s="144"/>
      <c r="K64" s="144"/>
      <c r="L64" s="144"/>
      <c r="M64" s="144"/>
      <c r="N64" s="144"/>
    </row>
    <row r="65" spans="2:14">
      <c r="B65" s="143"/>
      <c r="C65" s="144"/>
      <c r="D65" s="144"/>
      <c r="E65" s="144"/>
      <c r="F65" s="144"/>
      <c r="G65" s="144"/>
      <c r="H65" s="144"/>
      <c r="I65" s="144"/>
      <c r="J65" s="144"/>
      <c r="K65" s="144"/>
      <c r="L65" s="144"/>
      <c r="M65" s="144"/>
      <c r="N65" s="144"/>
    </row>
    <row r="66" spans="2:14">
      <c r="B66" s="143"/>
      <c r="C66" s="144"/>
      <c r="D66" s="144"/>
      <c r="E66" s="144"/>
      <c r="F66" s="144"/>
      <c r="G66" s="144"/>
      <c r="H66" s="144"/>
      <c r="I66" s="144"/>
      <c r="J66" s="144"/>
      <c r="K66" s="144"/>
      <c r="L66" s="144"/>
      <c r="M66" s="144"/>
      <c r="N66" s="144"/>
    </row>
    <row r="67" spans="2:14">
      <c r="B67" s="143"/>
      <c r="C67" s="144"/>
      <c r="D67" s="144"/>
      <c r="E67" s="144"/>
      <c r="F67" s="144"/>
      <c r="G67" s="144"/>
      <c r="H67" s="144"/>
      <c r="I67" s="144"/>
      <c r="J67" s="144"/>
      <c r="K67" s="144"/>
      <c r="L67" s="144"/>
      <c r="M67" s="144"/>
      <c r="N67" s="144"/>
    </row>
    <row r="68" spans="2:14">
      <c r="B68" s="143"/>
      <c r="C68" s="144"/>
      <c r="D68" s="144"/>
      <c r="E68" s="144"/>
      <c r="F68" s="144"/>
      <c r="G68" s="144"/>
      <c r="H68" s="144"/>
      <c r="I68" s="144"/>
      <c r="J68" s="144"/>
      <c r="K68" s="144"/>
      <c r="L68" s="144"/>
      <c r="M68" s="144"/>
      <c r="N68" s="144"/>
    </row>
    <row r="69" spans="2:14">
      <c r="B69" s="143"/>
      <c r="C69" s="144"/>
      <c r="D69" s="144"/>
      <c r="E69" s="144"/>
      <c r="F69" s="144"/>
      <c r="G69" s="144"/>
      <c r="H69" s="144"/>
      <c r="I69" s="144"/>
      <c r="J69" s="144"/>
      <c r="K69" s="144"/>
      <c r="L69" s="144"/>
      <c r="M69" s="144"/>
      <c r="N69" s="144"/>
    </row>
    <row r="70" spans="2:14">
      <c r="B70" s="143"/>
      <c r="C70" s="144"/>
      <c r="D70" s="144"/>
      <c r="E70" s="144">
        <v>30</v>
      </c>
      <c r="F70" s="144" t="s">
        <v>149</v>
      </c>
      <c r="G70" s="144"/>
      <c r="H70" s="144"/>
      <c r="I70" s="144"/>
      <c r="J70" s="144"/>
      <c r="K70" s="144"/>
      <c r="L70" s="144"/>
      <c r="M70" s="144"/>
      <c r="N70" s="144"/>
    </row>
    <row r="71" spans="2:14">
      <c r="B71" s="143"/>
      <c r="C71" s="144"/>
      <c r="D71" s="144"/>
      <c r="E71" s="144"/>
      <c r="F71" s="144"/>
      <c r="G71" s="144"/>
      <c r="H71" s="144"/>
      <c r="I71" s="144"/>
      <c r="J71" s="144"/>
      <c r="K71" s="144"/>
      <c r="L71" s="144"/>
      <c r="M71" s="144"/>
      <c r="N71" s="144"/>
    </row>
    <row r="72" spans="2:14">
      <c r="B72" s="143"/>
      <c r="C72" s="144"/>
      <c r="D72" s="144"/>
      <c r="E72" s="144"/>
      <c r="F72" s="144"/>
      <c r="G72" s="144"/>
      <c r="H72" s="144"/>
      <c r="I72" s="144"/>
      <c r="J72" s="144"/>
      <c r="K72" s="144"/>
      <c r="L72" s="144"/>
      <c r="M72" s="144"/>
      <c r="N72" s="144"/>
    </row>
    <row r="73" spans="2:14">
      <c r="B73" s="143"/>
      <c r="C73" s="144"/>
      <c r="D73" s="144"/>
      <c r="E73" s="144"/>
      <c r="F73" s="144"/>
      <c r="G73" s="144"/>
      <c r="H73" s="144"/>
      <c r="I73" s="144"/>
      <c r="J73" s="144"/>
      <c r="K73" s="144"/>
      <c r="L73" s="144"/>
      <c r="M73" s="144"/>
      <c r="N73" s="144"/>
    </row>
    <row r="74" spans="2:14">
      <c r="B74" s="143"/>
      <c r="C74" s="144"/>
      <c r="D74" s="144"/>
      <c r="E74" s="144"/>
      <c r="F74" s="144"/>
      <c r="G74" s="144"/>
      <c r="H74" s="144"/>
      <c r="I74" s="144"/>
      <c r="J74" s="144"/>
      <c r="K74" s="144"/>
      <c r="L74" s="144"/>
      <c r="M74" s="144"/>
      <c r="N74" s="144"/>
    </row>
    <row r="75" spans="2:14">
      <c r="B75" s="143"/>
      <c r="C75" s="144"/>
      <c r="D75" s="144"/>
      <c r="E75" s="144"/>
      <c r="F75" s="144"/>
      <c r="G75" s="144"/>
      <c r="H75" s="144"/>
      <c r="I75" s="144"/>
      <c r="J75" s="144"/>
      <c r="K75" s="144"/>
      <c r="L75" s="144"/>
      <c r="M75" s="144"/>
      <c r="N75" s="144"/>
    </row>
    <row r="76" spans="2:14">
      <c r="B76" s="143"/>
      <c r="C76" s="144"/>
      <c r="D76" s="144"/>
      <c r="E76" s="144"/>
      <c r="F76" s="144"/>
      <c r="G76" s="144"/>
      <c r="H76" s="144"/>
      <c r="I76" s="144"/>
      <c r="J76" s="144"/>
      <c r="K76" s="144"/>
      <c r="L76" s="144"/>
      <c r="M76" s="144"/>
      <c r="N76" s="144"/>
    </row>
    <row r="77" spans="2:14">
      <c r="B77" s="143"/>
      <c r="C77" s="144"/>
      <c r="D77" s="144"/>
      <c r="E77" s="144"/>
      <c r="F77" s="144"/>
      <c r="G77" s="144"/>
      <c r="H77" s="144"/>
      <c r="I77" s="144"/>
      <c r="J77" s="144"/>
      <c r="K77" s="144"/>
      <c r="L77" s="144"/>
      <c r="M77" s="144"/>
      <c r="N77" s="144"/>
    </row>
    <row r="78" spans="2:14">
      <c r="B78" s="143"/>
      <c r="C78" s="144"/>
      <c r="D78" s="144"/>
      <c r="E78" s="144"/>
      <c r="F78" s="144"/>
      <c r="G78" s="144"/>
      <c r="H78" s="144"/>
      <c r="I78" s="144"/>
      <c r="J78" s="144"/>
      <c r="K78" s="144"/>
      <c r="L78" s="144"/>
      <c r="M78" s="144"/>
      <c r="N78" s="144"/>
    </row>
    <row r="79" spans="2:14">
      <c r="B79" s="143"/>
      <c r="C79" s="144"/>
      <c r="D79" s="144"/>
      <c r="E79" s="144"/>
      <c r="F79" s="144"/>
      <c r="G79" s="144"/>
      <c r="H79" s="144"/>
      <c r="I79" s="144"/>
      <c r="J79" s="144"/>
      <c r="K79" s="144"/>
      <c r="L79" s="144"/>
      <c r="M79" s="144"/>
      <c r="N79" s="144"/>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2018-05-29T09:14:37Z</dcterms:modified>
</cp:coreProperties>
</file>