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ABF1D422-5FE9-2044-9737-1E7F73383C3A}" xr6:coauthVersionLast="33" xr6:coauthVersionMax="33" xr10:uidLastSave="{00000000-0000-0000-0000-000000000000}"/>
  <bookViews>
    <workbookView xWindow="0" yWindow="460" windowWidth="25600" windowHeight="161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9" i="13" l="1"/>
  <c r="H9" i="13"/>
  <c r="E15" i="16"/>
  <c r="L15" i="13"/>
  <c r="J15" i="13"/>
  <c r="N10" i="13"/>
  <c r="H6" i="13"/>
  <c r="H16" i="13" s="1"/>
  <c r="E27" i="12" s="1"/>
  <c r="H22" i="13"/>
  <c r="H18" i="13" s="1"/>
  <c r="H14" i="13"/>
  <c r="H10" i="13"/>
  <c r="E36" i="12" s="1"/>
  <c r="H11" i="13"/>
  <c r="E34" i="12"/>
  <c r="E23" i="12"/>
  <c r="E35" i="12"/>
  <c r="P11" i="13"/>
  <c r="H19" i="13" l="1"/>
  <c r="E28" i="12"/>
  <c r="E19" i="12"/>
</calcChain>
</file>

<file path=xl/sharedStrings.xml><?xml version="1.0" encoding="utf-8"?>
<sst xmlns="http://schemas.openxmlformats.org/spreadsheetml/2006/main" count="242" uniqueCount="160">
  <si>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</si>
  <si>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</si>
  <si>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</si>
  <si>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</si>
  <si>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</si>
  <si>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</si>
  <si>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</si>
  <si>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</si>
  <si>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</si>
  <si>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</si>
  <si>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</si>
  <si>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</si>
  <si>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</si>
  <si>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</si>
  <si>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</si>
  <si>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</si>
  <si>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</si>
  <si>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</si>
  <si>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</si>
  <si>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</si>
  <si>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</si>
  <si>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</si>
  <si>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</si>
  <si>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</si>
  <si>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</si>
  <si>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</si>
  <si>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</si>
  <si>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</si>
  <si>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</si>
  <si>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</si>
  <si>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</si>
  <si>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</si>
  <si>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</si>
  <si>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</si>
  <si>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</si>
  <si>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</si>
  <si>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</si>
  <si>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</si>
  <si>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</si>
  <si>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</si>
  <si>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</si>
  <si>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</si>
  <si>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</si>
  <si>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</si>
  <si>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</si>
  <si>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</si>
  <si>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</si>
  <si>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</si>
  <si>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</si>
  <si>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</si>
  <si>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</si>
  <si>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</si>
  <si>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</si>
  <si>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</si>
  <si>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</si>
  <si>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</si>
  <si>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</si>
  <si>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</si>
  <si>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</si>
  <si>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</si>
  <si>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</si>
  <si>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</si>
  <si>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</si>
  <si>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</si>
  <si>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</si>
  <si>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</si>
  <si>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</si>
  <si>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</si>
  <si>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</si>
  <si>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</si>
  <si>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</si>
  <si>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</si>
  <si>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</si>
  <si>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</si>
  <si>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</si>
  <si>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</si>
  <si>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</si>
  <si>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</si>
  <si>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</si>
  <si>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 xml:space="preserve">Amer co-firing power plant is used for the calculation of land use. Dimensions are taken from the  </t>
  </si>
  <si>
    <t>https://www.google.de/maps/@51.7074501,4.8432878,1111m/data=!3m1!1e3</t>
  </si>
  <si>
    <t>13.10.2014</t>
  </si>
  <si>
    <t>EU</t>
  </si>
  <si>
    <t>2013</t>
  </si>
  <si>
    <t>http://mnre.gov.in/file-manager/akshay-urja/march-june-2013/EN/70-73r.pdf</t>
  </si>
  <si>
    <t xml:space="preserve"> Initial investment costs</t>
  </si>
  <si>
    <t>IEA</t>
  </si>
  <si>
    <t>2010</t>
  </si>
  <si>
    <t>https://github.com/quintel/etsource/issues/272#issuecomment-27882429</t>
  </si>
  <si>
    <r>
      <rPr>
        <sz val="12"/>
        <color theme="1"/>
        <rFont val="Calibri"/>
        <family val="2"/>
        <scheme val="minor"/>
      </rPr>
      <t>i</t>
    </r>
    <r>
      <rPr>
        <sz val="12"/>
        <color theme="1"/>
        <rFont val="Calibri"/>
        <family val="2"/>
        <scheme val="minor"/>
      </rPr>
      <t>nput.wood_pellets</t>
    </r>
  </si>
  <si>
    <t>input.torrified_biomass_pellets</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</si>
  <si>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</si>
  <si>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</si>
  <si>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</si>
  <si>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</si>
  <si>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</si>
  <si>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</si>
  <si>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</si>
  <si>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</si>
  <si>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</si>
  <si>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</si>
  <si>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</si>
  <si>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</si>
  <si>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</si>
  <si>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</si>
  <si>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</si>
  <si>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</si>
  <si>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</si>
  <si>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</si>
  <si>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</si>
  <si>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ReTech</t>
  </si>
  <si>
    <t>Technical</t>
  </si>
  <si>
    <t>Costs</t>
  </si>
  <si>
    <t xml:space="preserve"> Full load hours</t>
  </si>
  <si>
    <t xml:space="preserve">         Initial investment costs</t>
  </si>
  <si>
    <t>Land use of plant</t>
  </si>
  <si>
    <t>Parameter</t>
  </si>
  <si>
    <t>MW</t>
  </si>
  <si>
    <t>Cost</t>
  </si>
  <si>
    <t>Comments</t>
  </si>
  <si>
    <t>Notes</t>
  </si>
  <si>
    <t>Subject year</t>
  </si>
  <si>
    <t>2012</t>
  </si>
  <si>
    <t>p.71</t>
  </si>
  <si>
    <t>430-500</t>
  </si>
  <si>
    <t>USD/KW</t>
  </si>
  <si>
    <t>euro/KW</t>
  </si>
  <si>
    <t>Average</t>
  </si>
  <si>
    <t>euro/KWe</t>
  </si>
  <si>
    <t>Initial investment cost is calculated by adding the extra cost of retrofitting the existed ''energy_power_ultra_supercritical_coal'' plant</t>
  </si>
  <si>
    <t xml:space="preserve">Fixed operational and maintenance costs </t>
  </si>
  <si>
    <t>Fixed operational and maintenance costs</t>
  </si>
  <si>
    <t>euro/KW/year</t>
  </si>
  <si>
    <t xml:space="preserve"> Production Electricity yearly</t>
  </si>
  <si>
    <t>MWh/year</t>
  </si>
  <si>
    <t>The calculations for fixed and variable O&amp;M costs are described in detail in:</t>
  </si>
  <si>
    <t>Fixed and variable O&amp;M costs are slightly higher than the ''energy_power_ultra_supercritical_coal'' plant</t>
  </si>
  <si>
    <t>https://www.eonerc.rwth-aachen.de/global/show_document.asp?id=aaaaaaaaaagvvlq</t>
  </si>
  <si>
    <t>GER</t>
  </si>
  <si>
    <t>EON-FCN</t>
  </si>
  <si>
    <t>Lifetime</t>
  </si>
  <si>
    <t>yr</t>
  </si>
  <si>
    <t>p.12</t>
  </si>
  <si>
    <t>http://www.iea.org/publications/freepublications/publication/bioenergy.pdf</t>
  </si>
  <si>
    <t>p.26</t>
  </si>
  <si>
    <t>300-700</t>
  </si>
  <si>
    <t>EU, US</t>
  </si>
  <si>
    <t>IEA and ReTech reports are used for the initial investment costs</t>
  </si>
  <si>
    <r>
      <t>I</t>
    </r>
    <r>
      <rPr>
        <sz val="12"/>
        <color theme="1"/>
        <rFont val="Calibri"/>
        <family val="2"/>
        <scheme val="minor"/>
      </rPr>
      <t>EA, ReTech</t>
    </r>
  </si>
  <si>
    <t>The construction time is assumed to be the same with ''energy_power_ultra_supercritical_coal'' plant.</t>
  </si>
  <si>
    <t>IEAa</t>
  </si>
  <si>
    <t>IEAb</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</si>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</sst>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2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52">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49" fontId="11" fillId="2"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10" fillId="2" borderId="0" xfId="0" applyNumberFormat="1" applyFont="1" applyFill="1" applyBorder="1" applyAlignment="1" applyProtection="1">
      <alignment horizontal="left" vertical="center"/>
    </xf>
    <xf numFmtId="0" fontId="15" fillId="0" borderId="0" xfId="177" applyFont="1" applyFill="1" applyBorder="1" applyAlignment="1" applyProtection="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6" fillId="2" borderId="0" xfId="0" applyFont="1" applyFill="1"/>
    <xf numFmtId="0" fontId="16"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5" fillId="0" borderId="0" xfId="0"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0" fontId="17" fillId="2" borderId="0" xfId="0" applyFont="1" applyFill="1" applyBorder="1" applyAlignment="1">
      <alignment vertical="top"/>
    </xf>
    <xf numFmtId="0" fontId="17" fillId="0" borderId="0" xfId="0" applyFont="1" applyAlignment="1">
      <alignment horizontal="left" vertical="center" indent="2"/>
    </xf>
    <xf numFmtId="0" fontId="17" fillId="2" borderId="0" xfId="0" applyFont="1" applyFill="1" applyAlignment="1">
      <alignment horizontal="left" vertical="center" indent="2"/>
    </xf>
    <xf numFmtId="0" fontId="17" fillId="2" borderId="0" xfId="0" applyFont="1" applyFill="1" applyBorder="1" applyAlignment="1">
      <alignment vertical="top" wrapText="1"/>
    </xf>
    <xf numFmtId="0" fontId="17" fillId="2" borderId="0" xfId="0" applyNumberFormat="1"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177" applyFont="1" applyFill="1" applyBorder="1" applyAlignment="1" applyProtection="1">
      <alignment vertical="top"/>
    </xf>
    <xf numFmtId="164" fontId="17" fillId="0" borderId="0" xfId="0" applyNumberFormat="1" applyFont="1" applyAlignment="1">
      <alignment horizontal="left" vertical="center" indent="2"/>
    </xf>
    <xf numFmtId="164" fontId="17" fillId="2" borderId="0" xfId="0" applyNumberFormat="1" applyFont="1" applyFill="1" applyAlignment="1">
      <alignment horizontal="left" vertical="center" indent="2"/>
    </xf>
    <xf numFmtId="0" fontId="17" fillId="0" borderId="0" xfId="0" applyFont="1" applyFill="1" applyBorder="1" applyAlignment="1">
      <alignment vertical="top"/>
    </xf>
    <xf numFmtId="49" fontId="17" fillId="2" borderId="0" xfId="0" applyNumberFormat="1" applyFont="1" applyFill="1" applyBorder="1" applyAlignment="1">
      <alignment vertical="top"/>
    </xf>
    <xf numFmtId="0" fontId="17" fillId="2" borderId="0" xfId="177" applyFont="1" applyFill="1" applyBorder="1" applyAlignment="1" applyProtection="1"/>
    <xf numFmtId="0" fontId="17" fillId="0" borderId="0" xfId="0" applyFont="1" applyFill="1" applyAlignment="1">
      <alignment horizontal="left" vertical="center" indent="2"/>
    </xf>
    <xf numFmtId="0" fontId="4" fillId="0" borderId="0" xfId="0" applyFont="1" applyFill="1" applyBorder="1"/>
    <xf numFmtId="0" fontId="10" fillId="2" borderId="17" xfId="0" applyFont="1" applyFill="1" applyBorder="1"/>
    <xf numFmtId="0" fontId="3" fillId="2" borderId="2" xfId="0" applyFont="1" applyFill="1" applyBorder="1"/>
    <xf numFmtId="0" fontId="10" fillId="2" borderId="7" xfId="0" applyFont="1" applyFill="1" applyBorder="1"/>
    <xf numFmtId="0" fontId="3" fillId="2" borderId="0" xfId="0" applyFont="1" applyFill="1" applyBorder="1"/>
    <xf numFmtId="0" fontId="20" fillId="2" borderId="0" xfId="0" applyFont="1" applyFill="1" applyBorder="1"/>
    <xf numFmtId="0" fontId="3" fillId="2" borderId="18"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2" borderId="7" xfId="0" applyFont="1" applyFill="1" applyBorder="1"/>
    <xf numFmtId="0" fontId="3" fillId="8" borderId="0"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16"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9" xfId="0" applyNumberFormat="1" applyFont="1" applyFill="1" applyBorder="1" applyAlignment="1" applyProtection="1">
      <alignment vertical="center"/>
    </xf>
    <xf numFmtId="164" fontId="6" fillId="2" borderId="21" xfId="0" applyNumberFormat="1"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164" fontId="6" fillId="2" borderId="0" xfId="0" applyNumberFormat="1" applyFont="1" applyFill="1" applyBorder="1"/>
    <xf numFmtId="0" fontId="2" fillId="2" borderId="0" xfId="0" applyFont="1" applyFill="1"/>
    <xf numFmtId="0" fontId="2" fillId="0" borderId="0" xfId="0" applyFont="1" applyFill="1" applyBorder="1"/>
    <xf numFmtId="0" fontId="17" fillId="0" borderId="0" xfId="177" applyFont="1" applyFill="1" applyBorder="1" applyAlignment="1" applyProtection="1"/>
    <xf numFmtId="2" fontId="2" fillId="2" borderId="0" xfId="0" applyNumberFormat="1" applyFont="1" applyFill="1"/>
    <xf numFmtId="0" fontId="2" fillId="2" borderId="3" xfId="0" applyFont="1" applyFill="1" applyBorder="1"/>
    <xf numFmtId="0" fontId="2" fillId="2" borderId="4" xfId="0" applyFont="1" applyFill="1" applyBorder="1"/>
    <xf numFmtId="2" fontId="2" fillId="2" borderId="4" xfId="0" applyNumberFormat="1" applyFont="1" applyFill="1" applyBorder="1"/>
    <xf numFmtId="0" fontId="2" fillId="2" borderId="6" xfId="0" applyFont="1" applyFill="1" applyBorder="1"/>
    <xf numFmtId="0" fontId="2" fillId="2" borderId="0" xfId="0" applyNumberFormat="1" applyFont="1" applyFill="1" applyBorder="1" applyAlignment="1" applyProtection="1">
      <alignment horizontal="left" vertical="center"/>
    </xf>
    <xf numFmtId="1" fontId="2" fillId="2"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 fontId="2" fillId="2" borderId="0" xfId="0" applyNumberFormat="1" applyFont="1" applyFill="1" applyBorder="1"/>
    <xf numFmtId="2" fontId="2" fillId="2" borderId="0" xfId="0" applyNumberFormat="1" applyFont="1" applyFill="1" applyBorder="1" applyAlignment="1" applyProtection="1">
      <alignment vertical="center"/>
    </xf>
    <xf numFmtId="164" fontId="2" fillId="2" borderId="0" xfId="0" applyNumberFormat="1" applyFont="1" applyFill="1" applyBorder="1" applyAlignment="1" applyProtection="1">
      <alignment vertical="center"/>
    </xf>
    <xf numFmtId="2" fontId="2" fillId="2" borderId="0" xfId="0" applyNumberFormat="1" applyFont="1" applyFill="1" applyBorder="1"/>
    <xf numFmtId="164" fontId="2" fillId="0" borderId="0" xfId="0" applyNumberFormat="1" applyFont="1" applyFill="1" applyBorder="1" applyAlignment="1" applyProtection="1">
      <alignment horizontal="left" vertical="center" indent="2"/>
    </xf>
    <xf numFmtId="164" fontId="2" fillId="2" borderId="18" xfId="0" applyNumberFormat="1" applyFont="1" applyFill="1" applyBorder="1" applyAlignment="1" applyProtection="1">
      <alignment horizontal="right" vertical="center"/>
    </xf>
    <xf numFmtId="2" fontId="2"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 fontId="2" fillId="2" borderId="21"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4" fontId="2" fillId="2" borderId="21" xfId="0" applyNumberFormat="1" applyFont="1" applyFill="1" applyBorder="1" applyAlignment="1" applyProtection="1">
      <alignment horizontal="right" vertical="center"/>
    </xf>
    <xf numFmtId="165" fontId="2" fillId="2" borderId="0" xfId="0" applyNumberFormat="1" applyFont="1" applyFill="1" applyBorder="1" applyAlignment="1" applyProtection="1">
      <alignment horizontal="right" vertical="center"/>
    </xf>
    <xf numFmtId="164" fontId="2" fillId="2" borderId="18" xfId="0" applyNumberFormat="1" applyFont="1" applyFill="1" applyBorder="1"/>
    <xf numFmtId="0" fontId="2" fillId="0" borderId="0" xfId="177" applyFont="1" applyFill="1" applyBorder="1" applyAlignment="1" applyProtection="1"/>
    <xf numFmtId="10" fontId="2" fillId="2" borderId="0" xfId="0" applyNumberFormat="1" applyFont="1" applyFill="1" applyBorder="1" applyAlignment="1" applyProtection="1">
      <alignment horizontal="left" vertical="center" indent="2"/>
    </xf>
    <xf numFmtId="0" fontId="2" fillId="2" borderId="0" xfId="0" applyFont="1" applyFill="1" applyBorder="1"/>
    <xf numFmtId="2" fontId="2" fillId="2" borderId="18"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1" fontId="2" fillId="2" borderId="20" xfId="0" applyNumberFormat="1" applyFont="1" applyFill="1" applyBorder="1" applyAlignment="1" applyProtection="1">
      <alignment horizontal="right" vertical="center"/>
    </xf>
    <xf numFmtId="1" fontId="2" fillId="2" borderId="0" xfId="0" applyNumberFormat="1" applyFont="1" applyFill="1" applyBorder="1" applyAlignment="1" applyProtection="1">
      <alignment horizontal="right" vertical="center"/>
    </xf>
    <xf numFmtId="164" fontId="2" fillId="2" borderId="20" xfId="0" applyNumberFormat="1" applyFont="1" applyFill="1" applyBorder="1" applyAlignment="1" applyProtection="1">
      <alignment horizontal="right" vertical="center"/>
    </xf>
    <xf numFmtId="3" fontId="2" fillId="0" borderId="11" xfId="0" applyNumberFormat="1" applyFont="1" applyFill="1" applyBorder="1" applyAlignment="1" applyProtection="1">
      <alignment horizontal="left" vertical="center" indent="3"/>
    </xf>
    <xf numFmtId="3" fontId="2" fillId="0" borderId="0" xfId="0" applyNumberFormat="1" applyFont="1" applyFill="1" applyBorder="1" applyAlignment="1" applyProtection="1">
      <alignment horizontal="left" vertical="center" indent="3"/>
    </xf>
    <xf numFmtId="1" fontId="2" fillId="2" borderId="18" xfId="0" applyNumberFormat="1" applyFont="1" applyFill="1" applyBorder="1"/>
    <xf numFmtId="165" fontId="2" fillId="2" borderId="0" xfId="0" applyNumberFormat="1" applyFont="1" applyFill="1" applyBorder="1"/>
    <xf numFmtId="1" fontId="2" fillId="2" borderId="21" xfId="0" applyNumberFormat="1" applyFont="1" applyFill="1" applyBorder="1" applyAlignment="1" applyProtection="1">
      <alignment vertical="center"/>
    </xf>
    <xf numFmtId="1" fontId="2" fillId="2" borderId="11" xfId="0" applyNumberFormat="1" applyFont="1" applyFill="1" applyBorder="1" applyAlignment="1" applyProtection="1">
      <alignment vertical="center"/>
    </xf>
    <xf numFmtId="164" fontId="2" fillId="2" borderId="0" xfId="0" applyNumberFormat="1" applyFont="1" applyFill="1" applyBorder="1" applyAlignment="1" applyProtection="1">
      <alignment horizontal="right" vertical="center"/>
    </xf>
    <xf numFmtId="0" fontId="2" fillId="2" borderId="18" xfId="0" applyFont="1" applyFill="1" applyBorder="1"/>
    <xf numFmtId="0" fontId="17" fillId="2" borderId="0" xfId="0" applyFont="1" applyFill="1" applyBorder="1" applyAlignment="1">
      <alignment horizontal="left"/>
    </xf>
    <xf numFmtId="0" fontId="10" fillId="2" borderId="3" xfId="0" applyFont="1" applyFill="1" applyBorder="1"/>
    <xf numFmtId="0" fontId="19" fillId="12" borderId="17" xfId="0" applyFont="1" applyFill="1" applyBorder="1" applyAlignment="1">
      <alignment horizontal="left" vertical="top" wrapText="1"/>
    </xf>
    <xf numFmtId="0" fontId="19" fillId="12" borderId="2" xfId="0" applyFont="1" applyFill="1" applyBorder="1" applyAlignment="1">
      <alignment horizontal="left" vertical="top" wrapText="1"/>
    </xf>
    <xf numFmtId="0" fontId="19" fillId="12" borderId="13" xfId="0" applyFont="1" applyFill="1" applyBorder="1" applyAlignment="1">
      <alignment horizontal="left" vertical="top" wrapText="1"/>
    </xf>
    <xf numFmtId="0" fontId="19" fillId="12" borderId="7" xfId="0" applyFont="1" applyFill="1" applyBorder="1" applyAlignment="1">
      <alignment horizontal="left" vertical="top" wrapText="1"/>
    </xf>
    <xf numFmtId="0" fontId="19" fillId="12" borderId="0" xfId="0" applyFont="1" applyFill="1" applyBorder="1" applyAlignment="1">
      <alignment horizontal="left" vertical="top" wrapText="1"/>
    </xf>
    <xf numFmtId="0" fontId="19" fillId="12" borderId="8" xfId="0" applyFont="1" applyFill="1" applyBorder="1" applyAlignment="1">
      <alignment horizontal="left" vertical="top" wrapText="1"/>
    </xf>
    <xf numFmtId="0" fontId="19" fillId="12" borderId="1" xfId="0" applyFont="1" applyFill="1" applyBorder="1" applyAlignment="1">
      <alignment horizontal="left" vertical="top" wrapText="1"/>
    </xf>
    <xf numFmtId="0" fontId="19" fillId="12" borderId="9" xfId="0" applyFont="1" applyFill="1" applyBorder="1" applyAlignment="1">
      <alignment horizontal="left" vertical="top" wrapText="1"/>
    </xf>
    <xf numFmtId="0" fontId="19" fillId="12" borderId="14" xfId="0" applyFont="1" applyFill="1" applyBorder="1" applyAlignment="1">
      <alignment horizontal="left" vertical="top" wrapText="1"/>
    </xf>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5</xdr:row>
      <xdr:rowOff>12700</xdr:rowOff>
    </xdr:from>
    <xdr:to>
      <xdr:col>9</xdr:col>
      <xdr:colOff>558800</xdr:colOff>
      <xdr:row>22</xdr:row>
      <xdr:rowOff>7500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24500" y="965200"/>
          <a:ext cx="3784600" cy="3233300"/>
        </a:xfrm>
        <a:prstGeom prst="rect">
          <a:avLst/>
        </a:prstGeom>
      </xdr:spPr>
    </xdr:pic>
    <xdr:clientData/>
  </xdr:twoCellAnchor>
  <xdr:twoCellAnchor editAs="oneCell">
    <xdr:from>
      <xdr:col>5</xdr:col>
      <xdr:colOff>368300</xdr:colOff>
      <xdr:row>57</xdr:row>
      <xdr:rowOff>38100</xdr:rowOff>
    </xdr:from>
    <xdr:to>
      <xdr:col>12</xdr:col>
      <xdr:colOff>1016000</xdr:colOff>
      <xdr:row>72</xdr:row>
      <xdr:rowOff>25400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5003800" y="10896600"/>
          <a:ext cx="8001000" cy="2844800"/>
        </a:xfrm>
        <a:prstGeom prst="rect">
          <a:avLst/>
        </a:prstGeom>
      </xdr:spPr>
    </xdr:pic>
    <xdr:clientData/>
  </xdr:twoCellAnchor>
  <xdr:twoCellAnchor editAs="oneCell">
    <xdr:from>
      <xdr:col>5</xdr:col>
      <xdr:colOff>696540</xdr:colOff>
      <xdr:row>22</xdr:row>
      <xdr:rowOff>62791</xdr:rowOff>
    </xdr:from>
    <xdr:to>
      <xdr:col>12</xdr:col>
      <xdr:colOff>889000</xdr:colOff>
      <xdr:row>37</xdr:row>
      <xdr:rowOff>165101</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5332040" y="4253791"/>
          <a:ext cx="7545760" cy="2959810"/>
        </a:xfrm>
        <a:prstGeom prst="rect">
          <a:avLst/>
        </a:prstGeom>
      </xdr:spPr>
    </xdr:pic>
    <xdr:clientData/>
  </xdr:twoCellAnchor>
  <xdr:twoCellAnchor editAs="oneCell">
    <xdr:from>
      <xdr:col>5</xdr:col>
      <xdr:colOff>469900</xdr:colOff>
      <xdr:row>38</xdr:row>
      <xdr:rowOff>165100</xdr:rowOff>
    </xdr:from>
    <xdr:to>
      <xdr:col>12</xdr:col>
      <xdr:colOff>838200</xdr:colOff>
      <xdr:row>53</xdr:row>
      <xdr:rowOff>76200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5105400" y="74041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10.83203125" style="18" customWidth="1"/>
    <col min="3" max="3" width="44.832031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158</v>
      </c>
    </row>
    <row r="5" spans="1:3">
      <c r="A5" s="1"/>
      <c r="B5" s="4" t="s">
        <v>93</v>
      </c>
      <c r="C5" s="5" t="s">
        <v>94</v>
      </c>
    </row>
    <row r="6" spans="1:3">
      <c r="A6" s="1"/>
      <c r="B6" s="6" t="s">
        <v>21</v>
      </c>
      <c r="C6" s="7" t="s">
        <v>22</v>
      </c>
    </row>
    <row r="7" spans="1:3">
      <c r="A7" s="1"/>
      <c r="B7" s="8"/>
      <c r="C7" s="8"/>
    </row>
    <row r="8" spans="1:3">
      <c r="A8" s="1"/>
      <c r="B8" s="8"/>
      <c r="C8" s="8"/>
    </row>
    <row r="9" spans="1:3">
      <c r="A9" s="1"/>
      <c r="B9" s="73" t="s">
        <v>95</v>
      </c>
      <c r="C9" s="74"/>
    </row>
    <row r="10" spans="1:3">
      <c r="A10" s="1"/>
      <c r="B10" s="75"/>
      <c r="C10" s="76"/>
    </row>
    <row r="11" spans="1:3">
      <c r="A11" s="1"/>
      <c r="B11" s="75" t="s">
        <v>96</v>
      </c>
      <c r="C11" s="77" t="s">
        <v>97</v>
      </c>
    </row>
    <row r="12" spans="1:3" ht="17" thickBot="1">
      <c r="A12" s="1"/>
      <c r="B12" s="75"/>
      <c r="C12" s="14" t="s">
        <v>98</v>
      </c>
    </row>
    <row r="13" spans="1:3" ht="17" thickBot="1">
      <c r="A13" s="1"/>
      <c r="B13" s="75"/>
      <c r="C13" s="78" t="s">
        <v>99</v>
      </c>
    </row>
    <row r="14" spans="1:3">
      <c r="A14" s="1"/>
      <c r="B14" s="75"/>
      <c r="C14" s="76" t="s">
        <v>100</v>
      </c>
    </row>
    <row r="15" spans="1:3">
      <c r="A15" s="1"/>
      <c r="B15" s="75"/>
      <c r="C15" s="76"/>
    </row>
    <row r="16" spans="1:3">
      <c r="A16" s="1"/>
      <c r="B16" s="75" t="s">
        <v>101</v>
      </c>
      <c r="C16" s="79" t="s">
        <v>102</v>
      </c>
    </row>
    <row r="17" spans="1:3">
      <c r="A17" s="1"/>
      <c r="B17" s="75"/>
      <c r="C17" s="80" t="s">
        <v>103</v>
      </c>
    </row>
    <row r="18" spans="1:3">
      <c r="A18" s="1"/>
      <c r="B18" s="75"/>
      <c r="C18" s="81" t="s">
        <v>104</v>
      </c>
    </row>
    <row r="19" spans="1:3">
      <c r="A19" s="1"/>
      <c r="B19" s="75"/>
      <c r="C19" s="82" t="s">
        <v>105</v>
      </c>
    </row>
    <row r="20" spans="1:3">
      <c r="A20" s="1"/>
      <c r="B20" s="83"/>
      <c r="C20" s="84" t="s">
        <v>106</v>
      </c>
    </row>
    <row r="21" spans="1:3">
      <c r="A21" s="1"/>
      <c r="B21" s="83"/>
      <c r="C21" s="85" t="s">
        <v>107</v>
      </c>
    </row>
    <row r="22" spans="1:3">
      <c r="A22" s="1"/>
      <c r="B22" s="83"/>
      <c r="C22" s="86" t="s">
        <v>108</v>
      </c>
    </row>
    <row r="23" spans="1:3">
      <c r="B23" s="83"/>
      <c r="C23" s="87" t="s">
        <v>109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6"/>
  <sheetViews>
    <sheetView tabSelected="1" workbookViewId="0">
      <selection activeCell="A21" sqref="A21:XFD25"/>
    </sheetView>
  </sheetViews>
  <sheetFormatPr baseColWidth="10" defaultColWidth="10.6640625" defaultRowHeight="16"/>
  <cols>
    <col min="1" max="1" width="3.5" style="34" customWidth="1"/>
    <col min="2" max="2" width="3.6640625" style="34" customWidth="1"/>
    <col min="3" max="3" width="46.83203125" style="34" customWidth="1"/>
    <col min="4" max="4" width="14.5" style="34" customWidth="1"/>
    <col min="5" max="5" width="17.5" style="34" customWidth="1"/>
    <col min="6" max="6" width="4.5" style="34" customWidth="1"/>
    <col min="7" max="7" width="44.1640625" style="34" customWidth="1"/>
    <col min="8" max="8" width="5.1640625" style="34" customWidth="1"/>
    <col min="9" max="9" width="49.6640625" style="34" customWidth="1"/>
    <col min="10" max="10" width="4.5" style="34" customWidth="1"/>
    <col min="11" max="16384" width="10.6640625" style="34"/>
  </cols>
  <sheetData>
    <row r="1" spans="2:11">
      <c r="D1" s="32"/>
    </row>
    <row r="2" spans="2:11">
      <c r="B2" s="143" t="s">
        <v>159</v>
      </c>
      <c r="C2" s="144"/>
      <c r="D2" s="144"/>
      <c r="E2" s="145"/>
      <c r="F2" s="32"/>
      <c r="G2" s="32"/>
      <c r="H2" s="32"/>
    </row>
    <row r="3" spans="2:11">
      <c r="B3" s="146"/>
      <c r="C3" s="147"/>
      <c r="D3" s="147"/>
      <c r="E3" s="148"/>
      <c r="F3" s="32"/>
      <c r="G3" s="32"/>
      <c r="H3" s="32"/>
    </row>
    <row r="4" spans="2:11">
      <c r="B4" s="146"/>
      <c r="C4" s="147"/>
      <c r="D4" s="147"/>
      <c r="E4" s="148"/>
      <c r="F4" s="32"/>
      <c r="G4" s="32"/>
      <c r="H4" s="32"/>
    </row>
    <row r="5" spans="2:11">
      <c r="B5" s="149"/>
      <c r="C5" s="150"/>
      <c r="D5" s="150"/>
      <c r="E5" s="151"/>
      <c r="F5" s="32"/>
      <c r="G5" s="32"/>
      <c r="H5" s="32"/>
    </row>
    <row r="6" spans="2:11" ht="17" thickBot="1">
      <c r="D6" s="32"/>
    </row>
    <row r="7" spans="2:11">
      <c r="B7" s="35"/>
      <c r="C7" s="16"/>
      <c r="D7" s="16"/>
      <c r="E7" s="16"/>
      <c r="F7" s="16"/>
      <c r="G7" s="16"/>
      <c r="H7" s="16"/>
      <c r="I7" s="16"/>
      <c r="J7" s="36"/>
    </row>
    <row r="8" spans="2:11" s="41" customFormat="1" ht="19">
      <c r="B8" s="94"/>
      <c r="C8" s="15" t="s">
        <v>34</v>
      </c>
      <c r="D8" s="95" t="s">
        <v>15</v>
      </c>
      <c r="E8" s="15" t="s">
        <v>7</v>
      </c>
      <c r="F8" s="15"/>
      <c r="G8" s="15" t="s">
        <v>14</v>
      </c>
      <c r="H8" s="15"/>
      <c r="I8" s="15" t="s">
        <v>0</v>
      </c>
      <c r="J8" s="88"/>
    </row>
    <row r="9" spans="2:11" s="41" customFormat="1" ht="19">
      <c r="B9" s="20"/>
      <c r="C9" s="14"/>
      <c r="D9" s="28"/>
      <c r="E9" s="14"/>
      <c r="F9" s="14"/>
      <c r="G9" s="14"/>
      <c r="H9" s="14"/>
      <c r="I9" s="14"/>
      <c r="J9" s="42"/>
    </row>
    <row r="10" spans="2:11" s="41" customFormat="1" ht="20" thickBot="1">
      <c r="B10" s="20"/>
      <c r="C10" s="14" t="s">
        <v>111</v>
      </c>
      <c r="D10" s="28"/>
      <c r="E10" s="14"/>
      <c r="F10" s="14"/>
      <c r="G10" s="14"/>
      <c r="H10" s="14"/>
      <c r="I10" s="14"/>
      <c r="J10" s="42"/>
    </row>
    <row r="11" spans="2:11" s="41" customFormat="1" ht="20" thickBot="1">
      <c r="B11" s="20"/>
      <c r="C11" s="33" t="s">
        <v>35</v>
      </c>
      <c r="D11" s="17" t="s">
        <v>5</v>
      </c>
      <c r="E11" s="31">
        <v>0.42</v>
      </c>
      <c r="F11" s="33"/>
      <c r="G11" s="33"/>
      <c r="H11" s="27"/>
      <c r="I11" s="31" t="s">
        <v>58</v>
      </c>
      <c r="J11" s="42"/>
    </row>
    <row r="12" spans="2:11" s="41" customFormat="1" ht="20" thickBot="1">
      <c r="B12" s="20"/>
      <c r="C12" s="33" t="s">
        <v>70</v>
      </c>
      <c r="D12" s="17" t="s">
        <v>5</v>
      </c>
      <c r="E12" s="43">
        <v>0.15</v>
      </c>
      <c r="F12" s="33"/>
      <c r="G12" s="33"/>
      <c r="H12" s="27"/>
      <c r="I12" s="31" t="s">
        <v>58</v>
      </c>
      <c r="J12" s="42"/>
    </row>
    <row r="13" spans="2:11" ht="17" thickBot="1">
      <c r="B13" s="37"/>
      <c r="C13" s="33" t="s">
        <v>37</v>
      </c>
      <c r="D13" s="19" t="s">
        <v>5</v>
      </c>
      <c r="E13" s="43">
        <v>0.88</v>
      </c>
      <c r="F13" s="33"/>
      <c r="G13" s="33"/>
      <c r="H13" s="33"/>
      <c r="I13" s="31" t="s">
        <v>58</v>
      </c>
      <c r="J13" s="89"/>
      <c r="K13" s="32"/>
    </row>
    <row r="14" spans="2:11" ht="17" thickBot="1">
      <c r="B14" s="37"/>
      <c r="C14" s="33" t="s">
        <v>38</v>
      </c>
      <c r="D14" s="19" t="s">
        <v>5</v>
      </c>
      <c r="E14" s="44">
        <v>1</v>
      </c>
      <c r="F14" s="33"/>
      <c r="G14" s="33"/>
      <c r="H14" s="33"/>
      <c r="I14" s="31" t="s">
        <v>58</v>
      </c>
      <c r="J14" s="89"/>
      <c r="K14" s="32"/>
    </row>
    <row r="15" spans="2:11" ht="17" thickBot="1">
      <c r="B15" s="37"/>
      <c r="C15" s="33" t="s">
        <v>40</v>
      </c>
      <c r="D15" s="19" t="s">
        <v>5</v>
      </c>
      <c r="E15" s="44">
        <v>0</v>
      </c>
      <c r="F15" s="33"/>
      <c r="G15" s="33"/>
      <c r="H15" s="33"/>
      <c r="I15" s="31" t="s">
        <v>58</v>
      </c>
      <c r="J15" s="89"/>
      <c r="K15" s="32"/>
    </row>
    <row r="16" spans="2:11" ht="17" thickBot="1">
      <c r="B16" s="37"/>
      <c r="C16" s="33" t="s">
        <v>11</v>
      </c>
      <c r="D16" s="19" t="s">
        <v>5</v>
      </c>
      <c r="E16" s="44">
        <v>0</v>
      </c>
      <c r="F16" s="33"/>
      <c r="G16" s="33"/>
      <c r="H16" s="33"/>
      <c r="I16" s="31" t="s">
        <v>58</v>
      </c>
      <c r="J16" s="89"/>
      <c r="K16" s="32"/>
    </row>
    <row r="17" spans="2:11" ht="17" thickBot="1">
      <c r="B17" s="37"/>
      <c r="C17" s="33" t="s">
        <v>43</v>
      </c>
      <c r="D17" s="19" t="s">
        <v>5</v>
      </c>
      <c r="E17" s="31">
        <v>4.5999999999999999E-2</v>
      </c>
      <c r="F17" s="33"/>
      <c r="G17" s="33"/>
      <c r="H17" s="33"/>
      <c r="I17" s="31" t="s">
        <v>58</v>
      </c>
      <c r="J17" s="89"/>
      <c r="K17" s="32"/>
    </row>
    <row r="18" spans="2:11" ht="17" thickBot="1">
      <c r="B18" s="37"/>
      <c r="C18" s="33" t="s">
        <v>44</v>
      </c>
      <c r="D18" s="19" t="s">
        <v>5</v>
      </c>
      <c r="E18" s="31">
        <v>0.7</v>
      </c>
      <c r="F18" s="33"/>
      <c r="G18" s="33"/>
      <c r="H18" s="33"/>
      <c r="I18" s="31" t="s">
        <v>58</v>
      </c>
      <c r="J18" s="89"/>
      <c r="K18" s="32"/>
    </row>
    <row r="19" spans="2:11" ht="17" thickBot="1">
      <c r="B19" s="37"/>
      <c r="C19" s="33" t="s">
        <v>45</v>
      </c>
      <c r="D19" s="19" t="s">
        <v>117</v>
      </c>
      <c r="E19" s="44">
        <f>'Research data'!H6</f>
        <v>730.4</v>
      </c>
      <c r="F19" s="33"/>
      <c r="G19" s="33" t="s">
        <v>29</v>
      </c>
      <c r="H19" s="33"/>
      <c r="I19" s="31" t="s">
        <v>58</v>
      </c>
      <c r="J19" s="89"/>
    </row>
    <row r="20" spans="2:11" ht="17" thickBot="1">
      <c r="B20" s="37"/>
      <c r="C20" s="33" t="s">
        <v>46</v>
      </c>
      <c r="D20" s="19" t="s">
        <v>117</v>
      </c>
      <c r="E20" s="43">
        <v>0</v>
      </c>
      <c r="F20" s="33"/>
      <c r="G20" s="33" t="s">
        <v>59</v>
      </c>
      <c r="H20" s="33"/>
      <c r="I20" s="31" t="s">
        <v>58</v>
      </c>
      <c r="J20" s="89"/>
    </row>
    <row r="21" spans="2:11">
      <c r="B21" s="37"/>
      <c r="C21" s="32"/>
      <c r="D21" s="96"/>
      <c r="E21" s="97"/>
      <c r="F21" s="32"/>
      <c r="G21" s="32"/>
      <c r="H21" s="32"/>
      <c r="I21" s="32"/>
      <c r="J21" s="89"/>
    </row>
    <row r="22" spans="2:11" ht="17" thickBot="1">
      <c r="B22" s="37"/>
      <c r="C22" s="14" t="s">
        <v>118</v>
      </c>
      <c r="D22" s="96"/>
      <c r="E22" s="97"/>
      <c r="F22" s="32"/>
      <c r="G22" s="32"/>
      <c r="H22" s="32"/>
      <c r="I22" s="32"/>
      <c r="J22" s="89"/>
    </row>
    <row r="23" spans="2:11" ht="17" thickBot="1">
      <c r="B23" s="37"/>
      <c r="C23" s="33" t="s">
        <v>47</v>
      </c>
      <c r="D23" s="19" t="s">
        <v>36</v>
      </c>
      <c r="E23" s="44">
        <f>'Research data'!H14</f>
        <v>1278200000</v>
      </c>
      <c r="F23" s="33"/>
      <c r="G23" s="33" t="s">
        <v>9</v>
      </c>
      <c r="H23" s="33"/>
      <c r="I23" s="140" t="s">
        <v>148</v>
      </c>
      <c r="J23" s="89"/>
    </row>
    <row r="24" spans="2:11" ht="17" thickBot="1">
      <c r="B24" s="37"/>
      <c r="C24" s="33" t="s">
        <v>48</v>
      </c>
      <c r="D24" s="19" t="s">
        <v>36</v>
      </c>
      <c r="E24" s="44">
        <v>0</v>
      </c>
      <c r="F24" s="33"/>
      <c r="G24" s="33" t="s">
        <v>60</v>
      </c>
      <c r="H24" s="33"/>
      <c r="I24" s="31" t="s">
        <v>58</v>
      </c>
      <c r="J24" s="89"/>
    </row>
    <row r="25" spans="2:11" ht="17" thickBot="1">
      <c r="B25" s="37"/>
      <c r="C25" s="33" t="s">
        <v>13</v>
      </c>
      <c r="D25" s="19" t="s">
        <v>36</v>
      </c>
      <c r="E25" s="44">
        <v>0</v>
      </c>
      <c r="F25" s="33"/>
      <c r="G25" s="33" t="s">
        <v>25</v>
      </c>
      <c r="H25" s="33"/>
      <c r="I25" s="31" t="s">
        <v>58</v>
      </c>
      <c r="J25" s="89"/>
    </row>
    <row r="26" spans="2:11" ht="17" thickBot="1">
      <c r="B26" s="37"/>
      <c r="C26" s="33" t="s">
        <v>49</v>
      </c>
      <c r="D26" s="19" t="s">
        <v>36</v>
      </c>
      <c r="E26" s="44">
        <v>0</v>
      </c>
      <c r="F26" s="33"/>
      <c r="G26" s="33" t="s">
        <v>28</v>
      </c>
      <c r="H26" s="33"/>
      <c r="I26" s="31" t="s">
        <v>58</v>
      </c>
      <c r="J26" s="89"/>
    </row>
    <row r="27" spans="2:11" ht="17" thickBot="1">
      <c r="B27" s="37"/>
      <c r="C27" s="33" t="s">
        <v>50</v>
      </c>
      <c r="D27" s="19" t="s">
        <v>57</v>
      </c>
      <c r="E27" s="93">
        <f>'Research data'!H16</f>
        <v>16000000.109999999</v>
      </c>
      <c r="F27" s="33"/>
      <c r="G27" s="33" t="s">
        <v>61</v>
      </c>
      <c r="H27" s="33"/>
      <c r="I27" s="31" t="s">
        <v>88</v>
      </c>
      <c r="J27" s="89"/>
    </row>
    <row r="28" spans="2:11" ht="17" thickBot="1">
      <c r="B28" s="37"/>
      <c r="C28" s="33" t="s">
        <v>51</v>
      </c>
      <c r="D28" s="19" t="s">
        <v>56</v>
      </c>
      <c r="E28" s="43">
        <f>'Research data'!H18</f>
        <v>1382.5</v>
      </c>
      <c r="F28" s="33"/>
      <c r="G28" s="33" t="s">
        <v>62</v>
      </c>
      <c r="H28" s="33"/>
      <c r="I28" s="31" t="s">
        <v>88</v>
      </c>
      <c r="J28" s="89"/>
    </row>
    <row r="29" spans="2:11" ht="17" thickBot="1">
      <c r="B29" s="37"/>
      <c r="C29" s="33" t="s">
        <v>52</v>
      </c>
      <c r="D29" s="19" t="s">
        <v>56</v>
      </c>
      <c r="E29" s="44">
        <v>0</v>
      </c>
      <c r="F29" s="33"/>
      <c r="G29" s="33" t="s">
        <v>63</v>
      </c>
      <c r="H29" s="33"/>
      <c r="I29" s="31" t="s">
        <v>58</v>
      </c>
      <c r="J29" s="89"/>
    </row>
    <row r="30" spans="2:11" ht="17" thickBot="1">
      <c r="B30" s="37"/>
      <c r="C30" s="33" t="s">
        <v>55</v>
      </c>
      <c r="D30" s="19" t="s">
        <v>3</v>
      </c>
      <c r="E30" s="44">
        <v>0.1</v>
      </c>
      <c r="F30" s="33"/>
      <c r="G30" s="33" t="s">
        <v>24</v>
      </c>
      <c r="H30" s="33"/>
      <c r="I30" s="31" t="s">
        <v>58</v>
      </c>
      <c r="J30" s="89"/>
    </row>
    <row r="31" spans="2:11" ht="17" thickBot="1">
      <c r="B31" s="37"/>
      <c r="C31" s="33" t="s">
        <v>42</v>
      </c>
      <c r="D31" s="19" t="s">
        <v>12</v>
      </c>
      <c r="E31" s="44">
        <v>1</v>
      </c>
      <c r="F31" s="33"/>
      <c r="G31" s="33"/>
      <c r="H31" s="33"/>
      <c r="I31" s="31" t="s">
        <v>58</v>
      </c>
      <c r="J31" s="89"/>
    </row>
    <row r="32" spans="2:11">
      <c r="B32" s="37"/>
      <c r="C32" s="32"/>
      <c r="D32" s="96"/>
      <c r="E32" s="97"/>
      <c r="F32" s="32"/>
      <c r="G32" s="32"/>
      <c r="H32" s="32"/>
      <c r="I32" s="32"/>
      <c r="J32" s="89"/>
    </row>
    <row r="33" spans="2:10" ht="17" thickBot="1">
      <c r="B33" s="37"/>
      <c r="C33" s="14" t="s">
        <v>8</v>
      </c>
      <c r="D33" s="96"/>
      <c r="E33" s="97"/>
      <c r="F33" s="32"/>
      <c r="G33" s="32"/>
      <c r="H33" s="32"/>
      <c r="I33" s="32"/>
      <c r="J33" s="89"/>
    </row>
    <row r="34" spans="2:10" ht="17" thickBot="1">
      <c r="B34" s="37"/>
      <c r="C34" s="33" t="s">
        <v>41</v>
      </c>
      <c r="D34" s="19" t="s">
        <v>4</v>
      </c>
      <c r="E34" s="44">
        <f>'Research data'!H11</f>
        <v>0.3</v>
      </c>
      <c r="F34" s="33"/>
      <c r="G34" s="33" t="s">
        <v>16</v>
      </c>
      <c r="H34" s="33"/>
      <c r="I34" s="31" t="s">
        <v>78</v>
      </c>
      <c r="J34" s="89"/>
    </row>
    <row r="35" spans="2:10" ht="17" thickBot="1">
      <c r="B35" s="37"/>
      <c r="C35" s="33" t="s">
        <v>53</v>
      </c>
      <c r="D35" s="19" t="s">
        <v>2</v>
      </c>
      <c r="E35" s="44">
        <f>'Research data'!H9</f>
        <v>4</v>
      </c>
      <c r="F35" s="33"/>
      <c r="G35" s="33" t="s">
        <v>27</v>
      </c>
      <c r="H35" s="33"/>
      <c r="I35" s="140" t="s">
        <v>86</v>
      </c>
      <c r="J35" s="89"/>
    </row>
    <row r="36" spans="2:10" ht="17" thickBot="1">
      <c r="B36" s="37"/>
      <c r="C36" s="33" t="s">
        <v>54</v>
      </c>
      <c r="D36" s="19" t="s">
        <v>2</v>
      </c>
      <c r="E36" s="44">
        <f>'Research data'!H10</f>
        <v>40</v>
      </c>
      <c r="F36" s="33"/>
      <c r="G36" s="33" t="s">
        <v>26</v>
      </c>
      <c r="H36" s="33"/>
      <c r="I36" s="78" t="s">
        <v>139</v>
      </c>
      <c r="J36" s="89"/>
    </row>
    <row r="37" spans="2:10" ht="17" thickBot="1">
      <c r="B37" s="37"/>
      <c r="C37" s="33" t="s">
        <v>39</v>
      </c>
      <c r="D37" s="19" t="s">
        <v>5</v>
      </c>
      <c r="E37" s="44">
        <v>0</v>
      </c>
      <c r="F37" s="33"/>
      <c r="G37" s="33"/>
      <c r="H37" s="33"/>
      <c r="I37" s="31" t="s">
        <v>58</v>
      </c>
      <c r="J37" s="89"/>
    </row>
    <row r="38" spans="2:10" ht="17" thickBot="1">
      <c r="B38" s="37"/>
      <c r="C38" s="45" t="s">
        <v>72</v>
      </c>
      <c r="D38" s="19"/>
      <c r="E38" s="44">
        <v>1350000</v>
      </c>
      <c r="F38" s="33"/>
      <c r="G38" s="33"/>
      <c r="H38" s="33"/>
      <c r="I38" s="31" t="s">
        <v>58</v>
      </c>
      <c r="J38" s="89"/>
    </row>
    <row r="39" spans="2:10" ht="17" thickBot="1">
      <c r="B39" s="37"/>
      <c r="C39" s="45" t="s">
        <v>73</v>
      </c>
      <c r="D39" s="19"/>
      <c r="E39" s="44">
        <v>270000000</v>
      </c>
      <c r="F39" s="33"/>
      <c r="G39" s="33"/>
      <c r="H39" s="33"/>
      <c r="I39" s="31" t="s">
        <v>58</v>
      </c>
      <c r="J39" s="89"/>
    </row>
    <row r="40" spans="2:10" ht="17" thickBot="1">
      <c r="B40" s="37"/>
      <c r="C40" s="45" t="s">
        <v>75</v>
      </c>
      <c r="D40" s="19"/>
      <c r="E40" s="44">
        <v>9000000</v>
      </c>
      <c r="F40" s="33"/>
      <c r="G40" s="33"/>
      <c r="H40" s="33"/>
      <c r="I40" s="31" t="s">
        <v>58</v>
      </c>
      <c r="J40" s="89"/>
    </row>
    <row r="41" spans="2:10" ht="17" thickBot="1">
      <c r="B41" s="37"/>
      <c r="C41" s="45" t="s">
        <v>76</v>
      </c>
      <c r="D41" s="19"/>
      <c r="E41" s="44">
        <v>1170000</v>
      </c>
      <c r="F41" s="33"/>
      <c r="G41" s="33"/>
      <c r="H41" s="33"/>
      <c r="I41" s="31" t="s">
        <v>58</v>
      </c>
      <c r="J41" s="89"/>
    </row>
    <row r="42" spans="2:10" ht="17" thickBot="1">
      <c r="B42" s="37"/>
      <c r="C42" s="45" t="s">
        <v>74</v>
      </c>
      <c r="D42" s="19"/>
      <c r="E42" s="44">
        <v>180000</v>
      </c>
      <c r="F42" s="33"/>
      <c r="G42" s="33"/>
      <c r="H42" s="33"/>
      <c r="I42" s="31" t="s">
        <v>58</v>
      </c>
      <c r="J42" s="89"/>
    </row>
    <row r="43" spans="2:10" ht="17" thickBot="1">
      <c r="B43" s="37"/>
      <c r="C43" s="45" t="s">
        <v>77</v>
      </c>
      <c r="D43" s="19"/>
      <c r="E43" s="44">
        <v>0.5</v>
      </c>
      <c r="F43" s="33"/>
      <c r="G43" s="33"/>
      <c r="H43" s="33"/>
      <c r="I43" s="31" t="s">
        <v>58</v>
      </c>
      <c r="J43" s="89"/>
    </row>
    <row r="44" spans="2:10" ht="17" thickBot="1">
      <c r="B44" s="37"/>
      <c r="C44" s="72" t="s">
        <v>89</v>
      </c>
      <c r="D44" s="19"/>
      <c r="E44" s="44">
        <v>0.5</v>
      </c>
      <c r="F44" s="33"/>
      <c r="G44" s="33"/>
      <c r="H44" s="33"/>
      <c r="I44" s="31" t="s">
        <v>58</v>
      </c>
      <c r="J44" s="89"/>
    </row>
    <row r="45" spans="2:10" ht="17" thickBot="1">
      <c r="B45" s="37"/>
      <c r="C45" s="72" t="s">
        <v>90</v>
      </c>
      <c r="D45" s="19"/>
      <c r="E45" s="93">
        <v>0</v>
      </c>
      <c r="F45" s="33"/>
      <c r="G45" s="33"/>
      <c r="H45" s="33"/>
      <c r="I45" s="31" t="s">
        <v>58</v>
      </c>
      <c r="J45" s="89"/>
    </row>
    <row r="46" spans="2:10" ht="20" customHeight="1" thickBot="1">
      <c r="B46" s="38"/>
      <c r="C46" s="39"/>
      <c r="D46" s="39"/>
      <c r="E46" s="39"/>
      <c r="F46" s="39"/>
      <c r="G46" s="39"/>
      <c r="H46" s="39"/>
      <c r="I46" s="39"/>
      <c r="J46"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2"/>
  <sheetViews>
    <sheetView workbookViewId="0">
      <selection activeCell="N15" sqref="N15"/>
    </sheetView>
  </sheetViews>
  <sheetFormatPr baseColWidth="10" defaultColWidth="10.6640625" defaultRowHeight="16"/>
  <cols>
    <col min="1" max="1" width="3.5" style="98" customWidth="1"/>
    <col min="2" max="2" width="3.1640625" style="98" customWidth="1"/>
    <col min="3" max="3" width="35.83203125" style="98" customWidth="1"/>
    <col min="4" max="4" width="16.5" style="98" hidden="1" customWidth="1"/>
    <col min="5" max="5" width="13.83203125" style="98" hidden="1" customWidth="1"/>
    <col min="6" max="6" width="10.6640625" style="98" customWidth="1"/>
    <col min="7" max="7" width="2.6640625" style="98" customWidth="1"/>
    <col min="8" max="8" width="10.6640625" style="98" customWidth="1"/>
    <col min="9" max="9" width="3.5" style="98" customWidth="1"/>
    <col min="10" max="10" width="11.33203125" style="101" customWidth="1"/>
    <col min="11" max="11" width="2.5" style="101" customWidth="1"/>
    <col min="12" max="12" width="10.33203125" style="101" customWidth="1"/>
    <col min="13" max="13" width="2.1640625" style="101" customWidth="1"/>
    <col min="14" max="14" width="8.5" style="101" customWidth="1"/>
    <col min="15" max="15" width="3" style="98" customWidth="1"/>
    <col min="16" max="16" width="10" style="101" customWidth="1"/>
    <col min="17" max="17" width="2.6640625" style="101" customWidth="1"/>
    <col min="18" max="18" width="81.6640625" style="98" customWidth="1"/>
    <col min="19" max="16384" width="10.6640625" style="98"/>
  </cols>
  <sheetData>
    <row r="1" spans="2:18" ht="17" thickBot="1"/>
    <row r="2" spans="2:18">
      <c r="B2" s="102"/>
      <c r="C2" s="103"/>
      <c r="D2" s="103"/>
      <c r="E2" s="103"/>
      <c r="F2" s="103"/>
      <c r="G2" s="103"/>
      <c r="H2" s="103"/>
      <c r="I2" s="103"/>
      <c r="J2" s="104"/>
      <c r="K2" s="104"/>
      <c r="L2" s="104"/>
      <c r="M2" s="104"/>
      <c r="N2" s="104"/>
      <c r="O2" s="103"/>
      <c r="P2" s="104"/>
      <c r="Q2" s="104"/>
      <c r="R2" s="103"/>
    </row>
    <row r="3" spans="2:18" s="21" customFormat="1">
      <c r="B3" s="20"/>
      <c r="C3" s="90" t="s">
        <v>116</v>
      </c>
      <c r="D3" s="9"/>
      <c r="E3" s="9"/>
      <c r="F3" s="90" t="s">
        <v>15</v>
      </c>
      <c r="G3" s="90"/>
      <c r="H3" s="90" t="s">
        <v>106</v>
      </c>
      <c r="I3" s="90"/>
      <c r="J3" s="92" t="s">
        <v>86</v>
      </c>
      <c r="K3" s="92"/>
      <c r="L3" s="92" t="s">
        <v>110</v>
      </c>
      <c r="M3" s="92"/>
      <c r="N3" s="92" t="s">
        <v>139</v>
      </c>
      <c r="O3" s="90"/>
      <c r="P3" s="92" t="s">
        <v>78</v>
      </c>
      <c r="Q3" s="92"/>
      <c r="R3" s="90" t="s">
        <v>119</v>
      </c>
    </row>
    <row r="4" spans="2:18">
      <c r="B4" s="105"/>
      <c r="C4" s="106"/>
      <c r="D4" s="106"/>
      <c r="E4" s="106"/>
      <c r="F4" s="106"/>
      <c r="G4" s="106"/>
      <c r="H4" s="107"/>
      <c r="I4" s="107"/>
      <c r="J4" s="91"/>
      <c r="K4" s="91"/>
      <c r="L4" s="91"/>
      <c r="M4" s="91"/>
      <c r="N4" s="91"/>
      <c r="O4" s="10"/>
      <c r="P4" s="91"/>
      <c r="Q4" s="91"/>
      <c r="R4" s="9"/>
    </row>
    <row r="5" spans="2:18" ht="17" thickBot="1">
      <c r="B5" s="105"/>
      <c r="C5" s="29" t="s">
        <v>111</v>
      </c>
      <c r="D5" s="29"/>
      <c r="E5" s="29"/>
      <c r="F5" s="29"/>
      <c r="G5" s="29"/>
      <c r="H5" s="10"/>
      <c r="I5" s="10"/>
      <c r="J5" s="10"/>
      <c r="K5" s="10"/>
      <c r="L5" s="10"/>
      <c r="M5" s="10"/>
      <c r="N5" s="10"/>
      <c r="O5" s="10"/>
      <c r="P5" s="10"/>
      <c r="Q5" s="10"/>
      <c r="R5" s="99"/>
    </row>
    <row r="6" spans="2:18" ht="17" thickBot="1">
      <c r="B6" s="105"/>
      <c r="C6" s="108" t="s">
        <v>31</v>
      </c>
      <c r="D6" s="108"/>
      <c r="E6" s="108"/>
      <c r="F6" s="109" t="s">
        <v>117</v>
      </c>
      <c r="G6" s="110"/>
      <c r="H6" s="111">
        <f>ROUND(730.4,1)</f>
        <v>730.4</v>
      </c>
      <c r="I6" s="110"/>
      <c r="J6" s="112"/>
      <c r="K6" s="113"/>
      <c r="L6" s="107"/>
      <c r="M6" s="107"/>
      <c r="N6" s="107"/>
      <c r="O6" s="107"/>
      <c r="R6" s="99"/>
    </row>
    <row r="7" spans="2:18">
      <c r="B7" s="105"/>
      <c r="C7" s="106"/>
      <c r="D7" s="106"/>
      <c r="E7" s="106"/>
      <c r="F7" s="110"/>
      <c r="G7" s="110"/>
      <c r="H7" s="114"/>
      <c r="I7" s="110"/>
      <c r="J7" s="112"/>
      <c r="K7" s="113"/>
      <c r="L7" s="107"/>
      <c r="M7" s="107"/>
      <c r="N7" s="107"/>
      <c r="O7" s="107"/>
      <c r="P7" s="115"/>
      <c r="R7" s="99"/>
    </row>
    <row r="8" spans="2:18" ht="17" thickBot="1">
      <c r="B8" s="105"/>
      <c r="C8" s="29" t="s">
        <v>8</v>
      </c>
      <c r="D8" s="106"/>
      <c r="E8" s="106"/>
      <c r="F8" s="110"/>
      <c r="G8" s="110"/>
      <c r="H8" s="114"/>
      <c r="I8" s="110"/>
      <c r="J8" s="112"/>
      <c r="K8" s="113"/>
      <c r="L8" s="107"/>
      <c r="M8" s="107"/>
      <c r="N8" s="107"/>
      <c r="O8" s="107"/>
      <c r="P8" s="115"/>
      <c r="R8" s="99" t="s">
        <v>149</v>
      </c>
    </row>
    <row r="9" spans="2:18" ht="17" thickBot="1">
      <c r="B9" s="105"/>
      <c r="C9" s="116" t="s">
        <v>1</v>
      </c>
      <c r="D9" s="116"/>
      <c r="E9" s="116"/>
      <c r="F9" s="109" t="s">
        <v>2</v>
      </c>
      <c r="G9" s="110"/>
      <c r="H9" s="117">
        <f>ROUND(4,0)</f>
        <v>4</v>
      </c>
      <c r="I9" s="118"/>
      <c r="J9" s="128">
        <f>Notes!E51</f>
        <v>4</v>
      </c>
      <c r="K9" s="118"/>
      <c r="L9" s="107"/>
      <c r="M9" s="114"/>
      <c r="N9" s="138"/>
      <c r="O9" s="118"/>
      <c r="P9" s="107"/>
      <c r="Q9" s="107"/>
      <c r="R9" s="99"/>
    </row>
    <row r="10" spans="2:18" ht="17" thickBot="1">
      <c r="B10" s="105"/>
      <c r="C10" s="119" t="s">
        <v>6</v>
      </c>
      <c r="D10" s="119"/>
      <c r="E10" s="119"/>
      <c r="F10" s="109" t="s">
        <v>2</v>
      </c>
      <c r="G10" s="110"/>
      <c r="H10" s="120">
        <f>ROUND(40,0)</f>
        <v>40</v>
      </c>
      <c r="I10" s="118"/>
      <c r="J10" s="118"/>
      <c r="K10" s="118"/>
      <c r="L10" s="107"/>
      <c r="M10" s="107"/>
      <c r="N10" s="137">
        <f>Notes!E63</f>
        <v>40</v>
      </c>
      <c r="O10" s="118"/>
      <c r="P10" s="107"/>
      <c r="Q10" s="107"/>
      <c r="R10" s="99"/>
    </row>
    <row r="11" spans="2:18" ht="17" thickBot="1">
      <c r="B11" s="105"/>
      <c r="C11" s="121" t="s">
        <v>115</v>
      </c>
      <c r="D11" s="121"/>
      <c r="E11" s="121"/>
      <c r="F11" s="109" t="s">
        <v>4</v>
      </c>
      <c r="G11" s="110"/>
      <c r="H11" s="122">
        <f>ROUND(0.3,1)</f>
        <v>0.3</v>
      </c>
      <c r="I11" s="123"/>
      <c r="J11" s="118"/>
      <c r="K11" s="118"/>
      <c r="L11" s="118"/>
      <c r="M11" s="118"/>
      <c r="N11" s="118"/>
      <c r="O11" s="123"/>
      <c r="P11" s="124">
        <f>408*642/1000000</f>
        <v>0.261936</v>
      </c>
      <c r="R11" s="125" t="s">
        <v>79</v>
      </c>
    </row>
    <row r="12" spans="2:18">
      <c r="B12" s="105"/>
      <c r="C12" s="126"/>
      <c r="D12" s="126"/>
      <c r="E12" s="126"/>
      <c r="F12" s="127"/>
      <c r="G12" s="127"/>
      <c r="H12" s="118"/>
      <c r="I12" s="118"/>
      <c r="J12" s="118"/>
      <c r="K12" s="118"/>
      <c r="L12" s="118"/>
      <c r="M12" s="118"/>
      <c r="N12" s="118"/>
      <c r="O12" s="118"/>
      <c r="R12" s="30" t="s">
        <v>66</v>
      </c>
    </row>
    <row r="13" spans="2:18" ht="17" thickBot="1">
      <c r="B13" s="105"/>
      <c r="C13" s="13" t="s">
        <v>112</v>
      </c>
      <c r="D13" s="13"/>
      <c r="E13" s="13"/>
      <c r="F13" s="13"/>
      <c r="G13" s="29"/>
      <c r="H13" s="12"/>
      <c r="I13" s="12"/>
      <c r="J13" s="12"/>
      <c r="K13" s="12"/>
      <c r="L13" s="12"/>
      <c r="M13" s="12"/>
      <c r="N13" s="12"/>
      <c r="O13" s="11"/>
      <c r="P13" s="115"/>
      <c r="Q13" s="115"/>
      <c r="R13" s="99"/>
    </row>
    <row r="14" spans="2:18" ht="17" thickBot="1">
      <c r="B14" s="105"/>
      <c r="C14" s="108" t="s">
        <v>114</v>
      </c>
      <c r="D14" s="13"/>
      <c r="E14" s="13"/>
      <c r="F14" s="108" t="s">
        <v>36</v>
      </c>
      <c r="G14" s="106"/>
      <c r="H14" s="128">
        <f>ROUND(H15*H6*1000,2)</f>
        <v>1278200000</v>
      </c>
      <c r="I14" s="12"/>
      <c r="J14" s="138"/>
      <c r="K14" s="118"/>
      <c r="L14" s="138"/>
      <c r="M14" s="118"/>
      <c r="N14" s="118"/>
      <c r="O14" s="11"/>
      <c r="P14" s="115"/>
      <c r="Q14" s="115"/>
      <c r="R14" s="99" t="s">
        <v>147</v>
      </c>
    </row>
    <row r="15" spans="2:18" ht="17" thickBot="1">
      <c r="B15" s="105"/>
      <c r="C15" s="129" t="s">
        <v>9</v>
      </c>
      <c r="D15" s="129"/>
      <c r="E15" s="129"/>
      <c r="F15" s="109" t="s">
        <v>128</v>
      </c>
      <c r="G15" s="110"/>
      <c r="H15" s="117">
        <v>1750</v>
      </c>
      <c r="I15" s="118"/>
      <c r="J15" s="137">
        <f>1400+Notes!E30</f>
        <v>1749.6</v>
      </c>
      <c r="K15" s="118"/>
      <c r="L15" s="137">
        <f>1400+Notes!E16</f>
        <v>1748.17</v>
      </c>
      <c r="M15" s="118"/>
      <c r="N15" s="118"/>
      <c r="O15" s="118"/>
      <c r="P15" s="115"/>
      <c r="Q15" s="115"/>
      <c r="R15" s="99" t="s">
        <v>129</v>
      </c>
    </row>
    <row r="16" spans="2:18" ht="17" thickBot="1">
      <c r="B16" s="105"/>
      <c r="C16" s="116" t="s">
        <v>130</v>
      </c>
      <c r="D16" s="29"/>
      <c r="E16" s="29"/>
      <c r="F16" s="106" t="s">
        <v>57</v>
      </c>
      <c r="G16" s="106"/>
      <c r="H16" s="130">
        <f>ROUND(H17*H6*1000,2)</f>
        <v>16000000.109999999</v>
      </c>
      <c r="I16" s="12"/>
      <c r="J16" s="118"/>
      <c r="K16" s="118"/>
      <c r="L16" s="118"/>
      <c r="M16" s="118"/>
      <c r="N16" s="118"/>
      <c r="O16" s="131"/>
      <c r="P16" s="118"/>
      <c r="Q16" s="118"/>
      <c r="R16" s="99" t="s">
        <v>136</v>
      </c>
    </row>
    <row r="17" spans="2:18" ht="17" thickBot="1">
      <c r="B17" s="105"/>
      <c r="C17" s="116" t="s">
        <v>131</v>
      </c>
      <c r="D17" s="29"/>
      <c r="E17" s="29"/>
      <c r="F17" s="106" t="s">
        <v>132</v>
      </c>
      <c r="G17" s="106"/>
      <c r="H17" s="132">
        <v>21.905805189999999</v>
      </c>
      <c r="I17" s="12"/>
      <c r="J17" s="118"/>
      <c r="K17" s="118"/>
      <c r="L17" s="118"/>
      <c r="M17" s="118"/>
      <c r="N17" s="118"/>
      <c r="O17" s="131"/>
      <c r="P17" s="118"/>
      <c r="Q17" s="118"/>
      <c r="R17" s="100" t="s">
        <v>135</v>
      </c>
    </row>
    <row r="18" spans="2:18" ht="17" thickBot="1">
      <c r="B18" s="105"/>
      <c r="C18" s="116" t="s">
        <v>62</v>
      </c>
      <c r="D18" s="133"/>
      <c r="E18" s="133"/>
      <c r="F18" s="109" t="s">
        <v>56</v>
      </c>
      <c r="G18" s="110"/>
      <c r="H18" s="128">
        <f>ROUND(H20*H22/H21,2)</f>
        <v>1382.5</v>
      </c>
      <c r="I18" s="118"/>
      <c r="J18" s="139"/>
      <c r="K18" s="118"/>
      <c r="L18" s="118"/>
      <c r="M18" s="118"/>
      <c r="N18" s="118"/>
      <c r="O18" s="118"/>
      <c r="P18" s="118"/>
      <c r="Q18" s="118"/>
      <c r="R18" s="30" t="s">
        <v>65</v>
      </c>
    </row>
    <row r="19" spans="2:18" ht="17" thickBot="1">
      <c r="B19" s="105"/>
      <c r="C19" s="116" t="s">
        <v>62</v>
      </c>
      <c r="D19" s="134"/>
      <c r="E19" s="134"/>
      <c r="F19" s="109" t="s">
        <v>57</v>
      </c>
      <c r="G19" s="110"/>
      <c r="H19" s="128">
        <f>H18*H21</f>
        <v>10921750</v>
      </c>
      <c r="I19" s="118"/>
      <c r="J19" s="118"/>
      <c r="K19" s="118"/>
      <c r="L19" s="118"/>
      <c r="M19" s="118"/>
      <c r="N19" s="118"/>
      <c r="O19" s="118"/>
      <c r="P19" s="118"/>
      <c r="Q19" s="118"/>
      <c r="R19" s="99"/>
    </row>
    <row r="20" spans="2:18" ht="17" thickBot="1">
      <c r="B20" s="105"/>
      <c r="C20" s="116" t="s">
        <v>62</v>
      </c>
      <c r="D20" s="134"/>
      <c r="E20" s="134"/>
      <c r="F20" s="109" t="s">
        <v>30</v>
      </c>
      <c r="G20" s="110"/>
      <c r="H20" s="117">
        <v>1.8928</v>
      </c>
      <c r="I20" s="118"/>
      <c r="J20" s="118"/>
      <c r="K20" s="118"/>
      <c r="L20" s="118"/>
      <c r="M20" s="118"/>
      <c r="N20" s="118"/>
      <c r="O20" s="118"/>
      <c r="P20" s="118"/>
      <c r="Q20" s="118"/>
      <c r="R20" s="99"/>
    </row>
    <row r="21" spans="2:18" ht="17" thickBot="1">
      <c r="B21" s="105"/>
      <c r="C21" s="116" t="s">
        <v>113</v>
      </c>
      <c r="D21" s="99"/>
      <c r="E21" s="99"/>
      <c r="F21" s="99" t="s">
        <v>64</v>
      </c>
      <c r="G21" s="127"/>
      <c r="H21" s="135">
        <v>7900</v>
      </c>
      <c r="I21" s="127"/>
      <c r="J21" s="136"/>
      <c r="K21" s="115"/>
      <c r="L21" s="115"/>
      <c r="M21" s="115"/>
      <c r="N21" s="115"/>
      <c r="O21" s="115"/>
      <c r="P21" s="115"/>
      <c r="Q21" s="115"/>
      <c r="R21" s="99"/>
    </row>
    <row r="22" spans="2:18" ht="17" thickBot="1">
      <c r="B22" s="105"/>
      <c r="C22" s="116" t="s">
        <v>133</v>
      </c>
      <c r="D22" s="99"/>
      <c r="E22" s="99"/>
      <c r="F22" s="99" t="s">
        <v>134</v>
      </c>
      <c r="G22" s="127"/>
      <c r="H22" s="135">
        <f>H21*H6</f>
        <v>5770160</v>
      </c>
      <c r="I22" s="127"/>
      <c r="J22" s="112"/>
      <c r="K22" s="115"/>
      <c r="L22" s="115"/>
      <c r="M22" s="115"/>
      <c r="N22" s="115"/>
      <c r="O22" s="115"/>
      <c r="P22" s="115"/>
      <c r="Q22" s="115"/>
      <c r="R22" s="99"/>
    </row>
  </sheetData>
  <conditionalFormatting sqref="R17:R18">
    <cfRule type="colorScale" priority="1">
      <colorScale>
        <cfvo type="min"/>
        <cfvo type="max"/>
        <color rgb="FFFF7128"/>
        <color rgb="FFFFEF9C"/>
      </colorScale>
    </cfRule>
  </conditionalFormatting>
  <hyperlinks>
    <hyperlink ref="R12" r:id="rId1" xr:uid="{00000000-0004-0000-0200-000000000000}"/>
    <hyperlink ref="R18"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E1" workbookViewId="0">
      <selection activeCell="J21" sqref="J21"/>
    </sheetView>
  </sheetViews>
  <sheetFormatPr baseColWidth="10" defaultColWidth="33.1640625" defaultRowHeight="16"/>
  <cols>
    <col min="1" max="2" width="4.5" style="46" customWidth="1"/>
    <col min="3" max="3" width="28.6640625" style="46" customWidth="1"/>
    <col min="4" max="4" width="3.1640625" style="46" customWidth="1"/>
    <col min="5" max="5" width="16.1640625" style="46" customWidth="1"/>
    <col min="6" max="6" width="10.33203125" style="46" customWidth="1"/>
    <col min="7" max="9" width="12.1640625" style="46" customWidth="1"/>
    <col min="10" max="10" width="32.5" style="47" customWidth="1"/>
    <col min="11" max="11" width="77.1640625" style="46" customWidth="1"/>
    <col min="12" max="16384" width="33.16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32</v>
      </c>
      <c r="D5" s="57"/>
      <c r="E5" s="57" t="s">
        <v>0</v>
      </c>
      <c r="F5" s="57" t="s">
        <v>20</v>
      </c>
      <c r="G5" s="57" t="s">
        <v>33</v>
      </c>
      <c r="H5" s="57" t="s">
        <v>121</v>
      </c>
      <c r="I5" s="57" t="s">
        <v>69</v>
      </c>
      <c r="J5" s="58" t="s">
        <v>153</v>
      </c>
      <c r="K5" s="57" t="s">
        <v>17</v>
      </c>
    </row>
    <row r="6" spans="2:11">
      <c r="B6" s="51"/>
      <c r="C6" s="52"/>
      <c r="D6" s="52"/>
      <c r="E6" s="52"/>
      <c r="F6" s="52"/>
      <c r="G6" s="52"/>
      <c r="H6" s="52"/>
      <c r="I6" s="52"/>
      <c r="J6" s="53"/>
      <c r="K6" s="52"/>
    </row>
    <row r="7" spans="2:11">
      <c r="B7" s="51"/>
      <c r="C7" s="68"/>
      <c r="D7" s="59"/>
      <c r="E7" s="54" t="s">
        <v>110</v>
      </c>
      <c r="F7" s="54" t="s">
        <v>146</v>
      </c>
      <c r="G7" s="55" t="s">
        <v>83</v>
      </c>
      <c r="H7" s="55" t="s">
        <v>83</v>
      </c>
      <c r="I7" s="55"/>
      <c r="J7" s="55" t="s">
        <v>154</v>
      </c>
      <c r="K7" s="70" t="s">
        <v>84</v>
      </c>
    </row>
    <row r="8" spans="2:11">
      <c r="B8" s="51"/>
      <c r="C8" s="71" t="s">
        <v>85</v>
      </c>
      <c r="D8" s="61"/>
      <c r="E8" s="54"/>
      <c r="F8" s="54"/>
      <c r="G8" s="55"/>
      <c r="H8" s="55"/>
      <c r="I8" s="55"/>
      <c r="J8" s="55"/>
      <c r="K8" s="54"/>
    </row>
    <row r="9" spans="2:11">
      <c r="B9" s="51"/>
      <c r="C9" s="68"/>
      <c r="D9" s="59"/>
      <c r="E9" s="59"/>
      <c r="F9" s="62"/>
      <c r="G9" s="63"/>
      <c r="H9" s="63"/>
      <c r="I9" s="63"/>
      <c r="J9" s="64"/>
      <c r="K9" s="65"/>
    </row>
    <row r="10" spans="2:11" ht="32">
      <c r="B10" s="51"/>
      <c r="C10" s="67"/>
      <c r="D10" s="67"/>
      <c r="E10" s="59" t="s">
        <v>150</v>
      </c>
      <c r="F10" s="62" t="s">
        <v>82</v>
      </c>
      <c r="G10" s="64" t="s">
        <v>122</v>
      </c>
      <c r="H10" s="64" t="s">
        <v>122</v>
      </c>
      <c r="I10" s="64"/>
      <c r="J10" s="64" t="s">
        <v>155</v>
      </c>
      <c r="K10" s="59" t="s">
        <v>143</v>
      </c>
    </row>
    <row r="11" spans="2:11">
      <c r="B11" s="51"/>
      <c r="C11" s="71" t="s">
        <v>85</v>
      </c>
      <c r="D11" s="61"/>
      <c r="E11" s="59"/>
      <c r="F11" s="62"/>
      <c r="G11" s="64"/>
      <c r="H11" s="64"/>
      <c r="I11" s="64"/>
      <c r="J11" s="64"/>
      <c r="K11" s="59"/>
    </row>
    <row r="12" spans="2:11">
      <c r="B12" s="51"/>
      <c r="C12" s="66" t="s">
        <v>1</v>
      </c>
      <c r="D12" s="59"/>
      <c r="E12" s="59" t="s">
        <v>151</v>
      </c>
      <c r="F12" s="54" t="s">
        <v>82</v>
      </c>
      <c r="G12" s="141">
        <v>2010</v>
      </c>
      <c r="H12" s="141">
        <v>2010</v>
      </c>
      <c r="I12" s="54"/>
      <c r="J12" s="55" t="s">
        <v>156</v>
      </c>
      <c r="K12" s="65" t="s">
        <v>67</v>
      </c>
    </row>
    <row r="13" spans="2:11">
      <c r="B13" s="51"/>
      <c r="C13" s="61"/>
      <c r="D13" s="59"/>
      <c r="E13" s="59"/>
      <c r="F13" s="54"/>
      <c r="G13" s="54"/>
      <c r="H13" s="54"/>
      <c r="I13" s="54"/>
      <c r="J13" s="55"/>
      <c r="K13" s="59"/>
    </row>
    <row r="14" spans="2:11">
      <c r="B14" s="51"/>
      <c r="C14" s="61"/>
      <c r="D14" s="59"/>
      <c r="E14" s="59" t="s">
        <v>139</v>
      </c>
      <c r="F14" s="54" t="s">
        <v>138</v>
      </c>
      <c r="G14" s="55">
        <v>2012</v>
      </c>
      <c r="H14" s="55" t="s">
        <v>87</v>
      </c>
      <c r="I14" s="54"/>
      <c r="J14" s="55" t="s">
        <v>157</v>
      </c>
      <c r="K14" s="59" t="s">
        <v>137</v>
      </c>
    </row>
    <row r="15" spans="2:11">
      <c r="B15" s="51"/>
      <c r="C15" s="60" t="s">
        <v>6</v>
      </c>
      <c r="D15" s="59"/>
      <c r="E15" s="59"/>
      <c r="F15" s="54"/>
      <c r="G15" s="54"/>
      <c r="H15" s="54"/>
      <c r="I15" s="54"/>
      <c r="J15" s="55"/>
      <c r="K15" s="59"/>
    </row>
    <row r="16" spans="2:11">
      <c r="B16" s="51"/>
      <c r="C16" s="60"/>
      <c r="D16" s="59"/>
      <c r="E16" s="59"/>
      <c r="F16" s="54"/>
      <c r="G16" s="54"/>
      <c r="H16" s="54"/>
      <c r="I16" s="54"/>
      <c r="J16" s="55"/>
      <c r="K16" s="59"/>
    </row>
    <row r="17" spans="2:11">
      <c r="B17" s="51"/>
      <c r="C17" s="59"/>
      <c r="D17" s="59"/>
      <c r="E17" s="59" t="s">
        <v>68</v>
      </c>
      <c r="F17" s="54" t="s">
        <v>10</v>
      </c>
      <c r="G17" s="55">
        <v>2013</v>
      </c>
      <c r="H17" s="55" t="s">
        <v>83</v>
      </c>
      <c r="I17" s="55"/>
      <c r="J17" s="55"/>
      <c r="K17" s="65" t="s">
        <v>88</v>
      </c>
    </row>
    <row r="18" spans="2:11">
      <c r="B18" s="51"/>
      <c r="C18" s="68" t="s">
        <v>91</v>
      </c>
      <c r="D18" s="59"/>
      <c r="E18" s="59"/>
      <c r="F18" s="54"/>
      <c r="G18" s="54"/>
      <c r="H18" s="54"/>
      <c r="I18" s="54"/>
      <c r="J18" s="55"/>
      <c r="K18" s="59"/>
    </row>
    <row r="19" spans="2:11">
      <c r="B19" s="51"/>
      <c r="C19" s="68" t="s">
        <v>92</v>
      </c>
      <c r="D19" s="59"/>
      <c r="E19" s="54"/>
      <c r="F19" s="59"/>
      <c r="G19" s="59"/>
      <c r="H19" s="59"/>
      <c r="I19" s="59"/>
      <c r="J19" s="69"/>
      <c r="K19" s="59"/>
    </row>
    <row r="20" spans="2:11">
      <c r="B20" s="51"/>
      <c r="C20" s="59"/>
      <c r="D20" s="59"/>
      <c r="E20" s="54"/>
      <c r="F20" s="59"/>
      <c r="G20" s="59"/>
      <c r="H20" s="59"/>
      <c r="I20" s="59"/>
      <c r="J20" s="69"/>
      <c r="K20" s="59"/>
    </row>
    <row r="21" spans="2:11">
      <c r="B21" s="51"/>
      <c r="C21" s="59"/>
      <c r="D21" s="59"/>
      <c r="E21" s="46" t="s">
        <v>66</v>
      </c>
      <c r="F21" s="59" t="s">
        <v>10</v>
      </c>
      <c r="G21" s="59"/>
      <c r="H21" s="59"/>
      <c r="I21" s="59" t="s">
        <v>81</v>
      </c>
      <c r="J21" s="69"/>
      <c r="K21" s="65" t="s">
        <v>80</v>
      </c>
    </row>
    <row r="22" spans="2:11">
      <c r="B22" s="51"/>
      <c r="C22" s="68" t="s">
        <v>71</v>
      </c>
      <c r="D22" s="59"/>
      <c r="E22" s="54" t="s">
        <v>78</v>
      </c>
      <c r="F22" s="59"/>
      <c r="G22" s="59"/>
      <c r="H22" s="59"/>
      <c r="I22" s="59"/>
      <c r="J22" s="69"/>
      <c r="K22" s="59"/>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7 H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73"/>
  <sheetViews>
    <sheetView topLeftCell="A45" workbookViewId="0">
      <selection activeCell="M11" sqref="M11"/>
    </sheetView>
  </sheetViews>
  <sheetFormatPr baseColWidth="10" defaultColWidth="10.6640625" defaultRowHeight="16"/>
  <cols>
    <col min="1" max="1" width="6" style="98" customWidth="1"/>
    <col min="2" max="2" width="5.6640625" style="98" customWidth="1"/>
    <col min="3" max="3" width="10.6640625" style="98"/>
    <col min="4" max="4" width="12.5" style="98" customWidth="1"/>
    <col min="5" max="5" width="10.6640625" style="98"/>
    <col min="6" max="6" width="8.5" style="98" customWidth="1"/>
    <col min="7" max="16384" width="10.6640625" style="98"/>
  </cols>
  <sheetData>
    <row r="1" spans="2:13" ht="17" thickBot="1"/>
    <row r="2" spans="2:13" s="21" customFormat="1">
      <c r="B2" s="142"/>
      <c r="C2" s="16"/>
      <c r="D2" s="16"/>
      <c r="E2" s="16"/>
      <c r="F2" s="16"/>
      <c r="G2" s="16"/>
      <c r="H2" s="16"/>
      <c r="I2" s="16"/>
      <c r="J2" s="16"/>
      <c r="K2" s="16"/>
      <c r="L2" s="16"/>
      <c r="M2" s="16"/>
    </row>
    <row r="3" spans="2:13" s="21" customFormat="1">
      <c r="B3" s="94"/>
      <c r="C3" s="15" t="s">
        <v>0</v>
      </c>
      <c r="D3" s="15" t="s">
        <v>120</v>
      </c>
      <c r="E3" s="15"/>
      <c r="F3" s="15"/>
      <c r="G3" s="15"/>
      <c r="H3" s="15"/>
      <c r="I3" s="15"/>
      <c r="J3" s="15"/>
      <c r="K3" s="15"/>
      <c r="L3" s="15"/>
      <c r="M3" s="15"/>
    </row>
    <row r="4" spans="2:13">
      <c r="B4" s="105"/>
      <c r="C4" s="127"/>
      <c r="D4" s="127"/>
      <c r="E4" s="127"/>
      <c r="F4" s="127"/>
      <c r="G4" s="127"/>
      <c r="H4" s="127"/>
      <c r="I4" s="127"/>
      <c r="J4" s="127"/>
      <c r="K4" s="127"/>
      <c r="L4" s="127"/>
      <c r="M4" s="127"/>
    </row>
    <row r="5" spans="2:13">
      <c r="B5" s="105"/>
      <c r="C5" s="127" t="s">
        <v>110</v>
      </c>
      <c r="D5" s="127"/>
      <c r="E5" s="127"/>
      <c r="F5" s="127"/>
      <c r="G5" s="127"/>
      <c r="H5" s="127"/>
      <c r="I5" s="127"/>
      <c r="J5" s="127"/>
      <c r="K5" s="127"/>
      <c r="L5" s="127"/>
      <c r="M5" s="127"/>
    </row>
    <row r="6" spans="2:13">
      <c r="B6" s="105"/>
      <c r="C6" s="127" t="s">
        <v>123</v>
      </c>
      <c r="D6" s="127"/>
      <c r="E6" s="127"/>
      <c r="F6" s="127"/>
      <c r="G6" s="127"/>
      <c r="H6" s="127"/>
      <c r="I6" s="127"/>
      <c r="J6" s="127"/>
      <c r="K6" s="127"/>
      <c r="L6" s="127"/>
      <c r="M6" s="127"/>
    </row>
    <row r="7" spans="2:13">
      <c r="B7" s="105"/>
      <c r="C7" s="127"/>
      <c r="D7" s="127"/>
      <c r="E7" s="127"/>
      <c r="F7" s="127"/>
      <c r="G7" s="127"/>
      <c r="H7" s="127"/>
      <c r="I7" s="127"/>
      <c r="J7" s="127"/>
      <c r="K7" s="127"/>
      <c r="L7" s="127"/>
      <c r="M7" s="127"/>
    </row>
    <row r="8" spans="2:13">
      <c r="B8" s="105"/>
      <c r="C8" s="127"/>
      <c r="D8" s="127"/>
      <c r="E8" s="127"/>
      <c r="F8" s="127"/>
      <c r="G8" s="127"/>
      <c r="H8" s="127"/>
      <c r="I8" s="127"/>
      <c r="J8" s="127"/>
      <c r="K8" s="127"/>
      <c r="L8" s="127"/>
      <c r="M8" s="127"/>
    </row>
    <row r="9" spans="2:13">
      <c r="B9" s="105"/>
      <c r="C9" s="127"/>
      <c r="D9" s="127"/>
      <c r="E9" s="127"/>
      <c r="F9" s="127"/>
      <c r="G9" s="127"/>
      <c r="H9" s="127"/>
      <c r="I9" s="127"/>
      <c r="J9" s="127"/>
      <c r="K9" s="127"/>
      <c r="L9" s="127"/>
      <c r="M9" s="127"/>
    </row>
    <row r="10" spans="2:13">
      <c r="B10" s="105"/>
      <c r="C10" s="127"/>
      <c r="D10" s="127"/>
      <c r="E10" s="127"/>
      <c r="F10" s="127"/>
      <c r="G10" s="127"/>
      <c r="H10" s="127"/>
      <c r="I10" s="127"/>
      <c r="J10" s="127"/>
      <c r="K10" s="127"/>
      <c r="L10" s="127"/>
      <c r="M10" s="127"/>
    </row>
    <row r="11" spans="2:13">
      <c r="B11" s="105"/>
      <c r="C11" s="127"/>
      <c r="D11" s="127"/>
      <c r="E11" s="127"/>
      <c r="F11" s="127"/>
      <c r="G11" s="127"/>
      <c r="H11" s="127"/>
      <c r="I11" s="127"/>
      <c r="J11" s="127"/>
      <c r="K11" s="127"/>
      <c r="L11" s="127"/>
      <c r="M11" s="127"/>
    </row>
    <row r="12" spans="2:13">
      <c r="B12" s="105"/>
      <c r="C12" s="127"/>
      <c r="D12" s="127"/>
      <c r="E12" s="127"/>
      <c r="F12" s="127"/>
      <c r="G12" s="127"/>
      <c r="H12" s="127"/>
      <c r="I12" s="127"/>
      <c r="J12" s="127"/>
      <c r="K12" s="127"/>
      <c r="L12" s="127"/>
      <c r="M12" s="127"/>
    </row>
    <row r="13" spans="2:13">
      <c r="B13" s="105"/>
      <c r="C13" s="127"/>
      <c r="D13" s="127"/>
      <c r="E13" s="127"/>
      <c r="F13" s="127"/>
      <c r="G13" s="127"/>
      <c r="H13" s="127"/>
      <c r="I13" s="127"/>
      <c r="J13" s="127"/>
      <c r="K13" s="127"/>
      <c r="L13" s="127"/>
      <c r="M13" s="127"/>
    </row>
    <row r="14" spans="2:13">
      <c r="B14" s="105"/>
      <c r="C14" s="127"/>
      <c r="D14" s="127"/>
      <c r="E14" s="127" t="s">
        <v>124</v>
      </c>
      <c r="F14" s="127" t="s">
        <v>125</v>
      </c>
      <c r="G14" s="127"/>
      <c r="H14" s="127"/>
      <c r="I14" s="127"/>
      <c r="J14" s="127"/>
      <c r="K14" s="127"/>
      <c r="L14" s="127"/>
      <c r="M14" s="127"/>
    </row>
    <row r="15" spans="2:13">
      <c r="B15" s="105"/>
      <c r="C15" s="127"/>
      <c r="D15" s="127" t="s">
        <v>127</v>
      </c>
      <c r="E15" s="127">
        <f>AVERAGE(430,500)</f>
        <v>465</v>
      </c>
      <c r="F15" s="127" t="s">
        <v>125</v>
      </c>
      <c r="G15" s="127"/>
      <c r="H15" s="127"/>
      <c r="I15" s="127"/>
      <c r="J15" s="127"/>
      <c r="K15" s="127"/>
      <c r="L15" s="127"/>
      <c r="M15" s="127"/>
    </row>
    <row r="16" spans="2:13">
      <c r="B16" s="105"/>
      <c r="C16" s="127"/>
      <c r="D16" s="127"/>
      <c r="E16" s="127">
        <v>348.17</v>
      </c>
      <c r="F16" s="127" t="s">
        <v>126</v>
      </c>
      <c r="G16" s="127"/>
      <c r="H16" s="127"/>
      <c r="I16" s="127"/>
      <c r="J16" s="127"/>
      <c r="K16" s="127"/>
      <c r="L16" s="127"/>
      <c r="M16" s="127"/>
    </row>
    <row r="17" spans="2:13">
      <c r="B17" s="105"/>
      <c r="C17" s="127"/>
      <c r="D17" s="127"/>
      <c r="E17" s="127"/>
      <c r="F17" s="127"/>
      <c r="G17" s="127"/>
      <c r="H17" s="127"/>
      <c r="I17" s="127"/>
      <c r="J17" s="127"/>
      <c r="K17" s="127"/>
      <c r="L17" s="127"/>
      <c r="M17" s="127"/>
    </row>
    <row r="18" spans="2:13">
      <c r="B18" s="105"/>
      <c r="C18" s="127"/>
      <c r="D18" s="127"/>
      <c r="E18" s="127"/>
      <c r="F18" s="127"/>
      <c r="G18" s="127"/>
      <c r="H18" s="127"/>
      <c r="I18" s="127"/>
      <c r="J18" s="127"/>
      <c r="K18" s="127"/>
      <c r="L18" s="127"/>
      <c r="M18" s="127"/>
    </row>
    <row r="19" spans="2:13">
      <c r="B19" s="105"/>
      <c r="C19" s="127"/>
      <c r="D19" s="127"/>
      <c r="E19" s="127"/>
      <c r="F19" s="127"/>
      <c r="G19" s="127"/>
      <c r="H19" s="127"/>
      <c r="I19" s="127"/>
      <c r="J19" s="127"/>
      <c r="K19" s="127"/>
      <c r="L19" s="127"/>
      <c r="M19" s="127"/>
    </row>
    <row r="20" spans="2:13">
      <c r="B20" s="105"/>
      <c r="C20" s="127"/>
      <c r="D20" s="127"/>
      <c r="E20" s="127"/>
      <c r="F20" s="127"/>
      <c r="G20" s="127"/>
      <c r="H20" s="127"/>
      <c r="I20" s="127"/>
      <c r="J20" s="127"/>
      <c r="K20" s="127"/>
      <c r="L20" s="127"/>
      <c r="M20" s="127"/>
    </row>
    <row r="21" spans="2:13">
      <c r="B21" s="105"/>
      <c r="C21" s="127"/>
      <c r="D21" s="127"/>
      <c r="E21" s="127"/>
      <c r="F21" s="127"/>
      <c r="G21" s="127"/>
      <c r="H21" s="127"/>
      <c r="I21" s="127"/>
      <c r="J21" s="127"/>
      <c r="K21" s="127"/>
      <c r="L21" s="127"/>
      <c r="M21" s="127"/>
    </row>
    <row r="22" spans="2:13">
      <c r="B22" s="105"/>
      <c r="C22" s="127"/>
      <c r="D22" s="127"/>
      <c r="E22" s="127"/>
      <c r="F22" s="127"/>
      <c r="G22" s="127"/>
      <c r="H22" s="127"/>
      <c r="I22" s="127"/>
      <c r="J22" s="127"/>
      <c r="K22" s="127"/>
      <c r="L22" s="127"/>
      <c r="M22" s="127"/>
    </row>
    <row r="23" spans="2:13">
      <c r="B23" s="105"/>
      <c r="C23" s="127"/>
      <c r="D23" s="127"/>
      <c r="E23" s="127"/>
      <c r="F23" s="127"/>
      <c r="G23" s="127"/>
      <c r="H23" s="127"/>
      <c r="I23" s="127"/>
      <c r="J23" s="127"/>
      <c r="K23" s="127"/>
      <c r="L23" s="127"/>
      <c r="M23" s="127"/>
    </row>
    <row r="24" spans="2:13">
      <c r="B24" s="105"/>
      <c r="C24" s="127"/>
      <c r="D24" s="127"/>
      <c r="E24" s="127"/>
      <c r="F24" s="127"/>
      <c r="G24" s="127"/>
      <c r="H24" s="127"/>
      <c r="I24" s="127"/>
      <c r="J24" s="127"/>
      <c r="K24" s="127"/>
      <c r="L24" s="127"/>
      <c r="M24" s="127"/>
    </row>
    <row r="25" spans="2:13">
      <c r="B25" s="105"/>
      <c r="C25" s="127" t="s">
        <v>150</v>
      </c>
      <c r="D25" s="127"/>
      <c r="E25" s="127"/>
      <c r="F25" s="127"/>
      <c r="G25" s="127"/>
      <c r="H25" s="127"/>
      <c r="I25" s="127"/>
      <c r="J25" s="127"/>
      <c r="K25" s="127"/>
      <c r="L25" s="127"/>
      <c r="M25" s="127"/>
    </row>
    <row r="26" spans="2:13">
      <c r="B26" s="105"/>
      <c r="C26" s="127" t="s">
        <v>144</v>
      </c>
      <c r="D26" s="127"/>
      <c r="E26" s="127"/>
      <c r="F26" s="127"/>
      <c r="G26" s="127"/>
      <c r="H26" s="127"/>
      <c r="I26" s="127"/>
      <c r="J26" s="127"/>
      <c r="K26" s="127"/>
      <c r="L26" s="127"/>
      <c r="M26" s="127"/>
    </row>
    <row r="27" spans="2:13">
      <c r="B27" s="105"/>
      <c r="C27" s="127"/>
      <c r="D27" s="127"/>
      <c r="E27" s="127"/>
      <c r="F27" s="127"/>
      <c r="G27" s="127"/>
      <c r="H27" s="127"/>
      <c r="I27" s="127"/>
      <c r="J27" s="127"/>
      <c r="K27" s="127"/>
      <c r="L27" s="127"/>
      <c r="M27" s="127"/>
    </row>
    <row r="28" spans="2:13">
      <c r="B28" s="105"/>
      <c r="C28" s="127"/>
      <c r="D28" s="127"/>
      <c r="E28" s="127" t="s">
        <v>145</v>
      </c>
      <c r="F28" s="127" t="s">
        <v>125</v>
      </c>
      <c r="G28" s="127"/>
      <c r="H28" s="127"/>
      <c r="I28" s="127"/>
      <c r="J28" s="127"/>
      <c r="K28" s="127"/>
      <c r="L28" s="127"/>
      <c r="M28" s="127"/>
    </row>
    <row r="29" spans="2:13">
      <c r="B29" s="105"/>
      <c r="C29" s="127"/>
      <c r="D29" s="127"/>
      <c r="E29" s="127">
        <v>450</v>
      </c>
      <c r="F29" s="127" t="s">
        <v>125</v>
      </c>
      <c r="G29" s="127"/>
      <c r="H29" s="127"/>
      <c r="I29" s="127"/>
      <c r="J29" s="127"/>
      <c r="K29" s="127"/>
      <c r="L29" s="127"/>
      <c r="M29" s="127"/>
    </row>
    <row r="30" spans="2:13">
      <c r="B30" s="105"/>
      <c r="C30" s="127"/>
      <c r="D30" s="127"/>
      <c r="E30" s="127">
        <v>349.6</v>
      </c>
      <c r="F30" s="127" t="s">
        <v>126</v>
      </c>
      <c r="G30" s="127"/>
      <c r="H30" s="127"/>
      <c r="I30" s="127"/>
      <c r="J30" s="127"/>
      <c r="K30" s="127"/>
      <c r="L30" s="127"/>
      <c r="M30" s="127"/>
    </row>
    <row r="31" spans="2:13">
      <c r="B31" s="105"/>
      <c r="C31" s="127"/>
      <c r="D31" s="127"/>
      <c r="E31" s="127"/>
      <c r="F31" s="127"/>
      <c r="G31" s="127"/>
      <c r="H31" s="127"/>
      <c r="I31" s="127"/>
      <c r="J31" s="127"/>
      <c r="K31" s="127"/>
      <c r="L31" s="127"/>
      <c r="M31" s="127"/>
    </row>
    <row r="32" spans="2:13">
      <c r="B32" s="105"/>
      <c r="C32" s="127"/>
      <c r="D32" s="127"/>
      <c r="E32" s="127"/>
      <c r="F32" s="127"/>
      <c r="G32" s="127"/>
      <c r="H32" s="127"/>
      <c r="I32" s="127"/>
      <c r="J32" s="127"/>
      <c r="K32" s="127"/>
      <c r="L32" s="127"/>
      <c r="M32" s="127"/>
    </row>
    <row r="33" spans="2:13">
      <c r="B33" s="105"/>
      <c r="C33" s="127"/>
      <c r="D33" s="127"/>
      <c r="E33" s="127"/>
      <c r="F33" s="127"/>
      <c r="G33" s="127"/>
      <c r="H33" s="127"/>
      <c r="I33" s="127"/>
      <c r="J33" s="127"/>
      <c r="K33" s="127"/>
      <c r="L33" s="127"/>
      <c r="M33" s="127"/>
    </row>
    <row r="34" spans="2:13">
      <c r="B34" s="105"/>
      <c r="C34" s="127"/>
      <c r="D34" s="127"/>
      <c r="E34" s="127"/>
      <c r="F34" s="127"/>
      <c r="G34" s="127"/>
      <c r="H34" s="127"/>
      <c r="I34" s="127"/>
      <c r="J34" s="127"/>
      <c r="K34" s="127"/>
      <c r="L34" s="127"/>
      <c r="M34" s="127"/>
    </row>
    <row r="35" spans="2:13">
      <c r="B35" s="105"/>
      <c r="C35" s="127"/>
      <c r="D35" s="127"/>
      <c r="E35" s="127"/>
      <c r="F35" s="127"/>
      <c r="G35" s="127"/>
      <c r="H35" s="127"/>
      <c r="I35" s="127"/>
      <c r="J35" s="127"/>
      <c r="K35" s="127"/>
      <c r="L35" s="127"/>
      <c r="M35" s="127"/>
    </row>
    <row r="36" spans="2:13">
      <c r="B36" s="105"/>
      <c r="C36" s="127"/>
      <c r="D36" s="127"/>
      <c r="E36" s="127"/>
      <c r="F36" s="127"/>
      <c r="G36" s="127"/>
      <c r="H36" s="127"/>
      <c r="I36" s="127"/>
      <c r="J36" s="127"/>
      <c r="K36" s="127"/>
      <c r="L36" s="127"/>
      <c r="M36" s="127"/>
    </row>
    <row r="37" spans="2:13">
      <c r="B37" s="105"/>
      <c r="C37" s="127"/>
      <c r="D37" s="127"/>
      <c r="E37" s="127"/>
      <c r="F37" s="127"/>
      <c r="G37" s="127"/>
      <c r="H37" s="127"/>
      <c r="I37" s="127"/>
      <c r="J37" s="127"/>
      <c r="K37" s="127"/>
      <c r="L37" s="127"/>
      <c r="M37" s="127"/>
    </row>
    <row r="38" spans="2:13">
      <c r="B38" s="105"/>
      <c r="C38" s="127"/>
      <c r="D38" s="127"/>
      <c r="E38" s="127"/>
      <c r="F38" s="127"/>
      <c r="G38" s="127"/>
      <c r="H38" s="127"/>
      <c r="I38" s="127"/>
      <c r="J38" s="127"/>
      <c r="K38" s="127"/>
      <c r="L38" s="127"/>
      <c r="M38" s="127"/>
    </row>
    <row r="39" spans="2:13">
      <c r="B39" s="105"/>
      <c r="C39" s="127"/>
      <c r="D39" s="127"/>
      <c r="E39" s="127"/>
      <c r="F39" s="127"/>
      <c r="G39" s="127"/>
      <c r="H39" s="127"/>
      <c r="I39" s="127"/>
      <c r="J39" s="127"/>
      <c r="K39" s="127"/>
      <c r="L39" s="127"/>
      <c r="M39" s="127"/>
    </row>
    <row r="40" spans="2:13">
      <c r="B40" s="105"/>
      <c r="C40" s="127"/>
      <c r="D40" s="127"/>
      <c r="E40" s="127"/>
      <c r="F40" s="127"/>
      <c r="G40" s="127"/>
      <c r="H40" s="127"/>
      <c r="I40" s="127"/>
      <c r="J40" s="127"/>
      <c r="K40" s="127"/>
      <c r="L40" s="127"/>
      <c r="M40" s="127"/>
    </row>
    <row r="41" spans="2:13">
      <c r="B41" s="105"/>
      <c r="C41" s="127" t="s">
        <v>151</v>
      </c>
      <c r="D41" s="127"/>
      <c r="E41" s="127"/>
      <c r="F41" s="127"/>
      <c r="G41" s="127"/>
      <c r="H41" s="127"/>
      <c r="I41" s="127"/>
      <c r="J41" s="127"/>
      <c r="K41" s="127"/>
      <c r="L41" s="127"/>
      <c r="M41" s="127"/>
    </row>
    <row r="42" spans="2:13">
      <c r="B42" s="105"/>
      <c r="C42" s="127" t="s">
        <v>152</v>
      </c>
      <c r="D42" s="127"/>
      <c r="E42" s="127"/>
      <c r="F42" s="127"/>
      <c r="G42" s="127"/>
      <c r="H42" s="127"/>
      <c r="I42" s="127"/>
      <c r="J42" s="127"/>
      <c r="K42" s="127"/>
      <c r="L42" s="127"/>
      <c r="M42" s="127"/>
    </row>
    <row r="43" spans="2:13">
      <c r="B43" s="105"/>
      <c r="C43" s="127"/>
      <c r="D43" s="127"/>
      <c r="E43" s="127"/>
      <c r="F43" s="127"/>
      <c r="G43" s="127"/>
      <c r="H43" s="127"/>
      <c r="I43" s="127"/>
      <c r="J43" s="127"/>
      <c r="K43" s="127"/>
      <c r="L43" s="127"/>
      <c r="M43" s="127"/>
    </row>
    <row r="44" spans="2:13">
      <c r="B44" s="105"/>
      <c r="C44" s="127"/>
      <c r="D44" s="127"/>
      <c r="E44" s="127"/>
      <c r="F44" s="127"/>
      <c r="G44" s="127"/>
      <c r="H44" s="127"/>
      <c r="I44" s="127"/>
      <c r="J44" s="127"/>
      <c r="K44" s="127"/>
      <c r="L44" s="127"/>
      <c r="M44" s="127"/>
    </row>
    <row r="45" spans="2:13">
      <c r="B45" s="105"/>
      <c r="C45" s="127"/>
      <c r="D45" s="127"/>
      <c r="E45" s="127"/>
      <c r="F45" s="127"/>
      <c r="G45" s="127"/>
      <c r="H45" s="127"/>
      <c r="I45" s="127"/>
      <c r="J45" s="127"/>
      <c r="K45" s="127"/>
      <c r="L45" s="127"/>
      <c r="M45" s="127"/>
    </row>
    <row r="46" spans="2:13">
      <c r="B46" s="105"/>
      <c r="C46" s="127"/>
      <c r="D46" s="127"/>
      <c r="E46" s="127"/>
      <c r="F46" s="127"/>
      <c r="G46" s="127"/>
      <c r="H46" s="127"/>
      <c r="I46" s="127"/>
      <c r="J46" s="127"/>
      <c r="K46" s="127"/>
      <c r="L46" s="127"/>
      <c r="M46" s="127"/>
    </row>
    <row r="47" spans="2:13">
      <c r="B47" s="105"/>
      <c r="C47" s="127"/>
      <c r="D47" s="127"/>
      <c r="E47" s="127"/>
      <c r="F47" s="127"/>
      <c r="G47" s="127"/>
      <c r="H47" s="127"/>
      <c r="I47" s="127"/>
      <c r="J47" s="127"/>
      <c r="K47" s="127"/>
      <c r="L47" s="127"/>
      <c r="M47" s="127"/>
    </row>
    <row r="48" spans="2:13">
      <c r="B48" s="105"/>
      <c r="C48" s="127"/>
      <c r="D48" s="127"/>
      <c r="E48" s="127"/>
      <c r="F48" s="127"/>
      <c r="G48" s="127"/>
      <c r="H48" s="127"/>
      <c r="I48" s="127"/>
      <c r="J48" s="127"/>
      <c r="K48" s="127"/>
      <c r="L48" s="127"/>
      <c r="M48" s="127"/>
    </row>
    <row r="49" spans="2:13">
      <c r="B49" s="105"/>
      <c r="C49" s="127"/>
      <c r="D49" s="127"/>
      <c r="E49" s="127"/>
      <c r="F49" s="127"/>
      <c r="G49" s="127"/>
      <c r="H49" s="127"/>
      <c r="I49" s="127"/>
      <c r="J49" s="127"/>
      <c r="K49" s="127"/>
      <c r="L49" s="127"/>
      <c r="M49" s="127"/>
    </row>
    <row r="50" spans="2:13">
      <c r="B50" s="105"/>
      <c r="C50" s="127"/>
      <c r="D50" s="127"/>
      <c r="E50" s="127"/>
      <c r="F50" s="127"/>
      <c r="G50" s="127"/>
      <c r="H50" s="127"/>
      <c r="I50" s="127"/>
      <c r="J50" s="127"/>
      <c r="K50" s="127"/>
      <c r="L50" s="127"/>
      <c r="M50" s="127"/>
    </row>
    <row r="51" spans="2:13">
      <c r="B51" s="105"/>
      <c r="C51" s="127"/>
      <c r="D51" s="127"/>
      <c r="E51" s="127">
        <v>4</v>
      </c>
      <c r="F51" s="127" t="s">
        <v>141</v>
      </c>
      <c r="G51" s="127"/>
      <c r="H51" s="127"/>
      <c r="I51" s="127"/>
      <c r="J51" s="127"/>
      <c r="K51" s="127"/>
      <c r="L51" s="127"/>
      <c r="M51" s="127"/>
    </row>
    <row r="52" spans="2:13">
      <c r="B52" s="105"/>
      <c r="C52" s="127"/>
      <c r="D52" s="127"/>
      <c r="E52" s="127"/>
      <c r="F52" s="127"/>
      <c r="G52" s="127"/>
      <c r="H52" s="127"/>
      <c r="I52" s="127"/>
      <c r="J52" s="127"/>
      <c r="K52" s="127"/>
      <c r="L52" s="127"/>
      <c r="M52" s="127"/>
    </row>
    <row r="53" spans="2:13">
      <c r="B53" s="105"/>
      <c r="C53" s="127"/>
      <c r="D53" s="127"/>
      <c r="E53" s="127"/>
      <c r="F53" s="127"/>
      <c r="G53" s="127"/>
      <c r="H53" s="127"/>
      <c r="I53" s="127"/>
      <c r="J53" s="127"/>
      <c r="K53" s="127"/>
      <c r="L53" s="127"/>
      <c r="M53" s="127"/>
    </row>
    <row r="54" spans="2:13">
      <c r="B54" s="105"/>
      <c r="C54" s="127"/>
      <c r="D54" s="127"/>
      <c r="E54" s="127"/>
      <c r="F54" s="127"/>
      <c r="G54" s="127"/>
      <c r="H54" s="127"/>
      <c r="I54" s="127"/>
      <c r="J54" s="127"/>
      <c r="K54" s="127"/>
      <c r="L54" s="127"/>
      <c r="M54" s="127"/>
    </row>
    <row r="55" spans="2:13">
      <c r="B55" s="105"/>
      <c r="C55" s="127"/>
      <c r="D55" s="127"/>
      <c r="E55" s="127"/>
      <c r="F55" s="127"/>
      <c r="G55" s="127"/>
      <c r="H55" s="127"/>
      <c r="I55" s="127"/>
      <c r="J55" s="127"/>
      <c r="K55" s="127"/>
      <c r="L55" s="127"/>
      <c r="M55" s="127"/>
    </row>
    <row r="56" spans="2:13">
      <c r="B56" s="105"/>
      <c r="C56" s="127"/>
      <c r="D56" s="127"/>
      <c r="E56" s="127"/>
      <c r="F56" s="127"/>
      <c r="G56" s="127"/>
      <c r="H56" s="127"/>
      <c r="I56" s="127"/>
      <c r="J56" s="127"/>
      <c r="K56" s="127"/>
      <c r="L56" s="127"/>
      <c r="M56" s="127"/>
    </row>
    <row r="57" spans="2:13">
      <c r="B57" s="105"/>
      <c r="C57" s="127" t="s">
        <v>139</v>
      </c>
      <c r="D57" s="127"/>
      <c r="E57" s="127"/>
      <c r="F57" s="127"/>
      <c r="G57" s="127"/>
      <c r="H57" s="127"/>
      <c r="I57" s="127"/>
      <c r="J57" s="127"/>
      <c r="K57" s="127"/>
      <c r="L57" s="127"/>
      <c r="M57" s="127"/>
    </row>
    <row r="58" spans="2:13">
      <c r="B58" s="105"/>
      <c r="C58" s="127" t="s">
        <v>142</v>
      </c>
      <c r="D58" s="127"/>
      <c r="E58" s="127"/>
      <c r="F58" s="127"/>
      <c r="G58" s="127"/>
      <c r="H58" s="127"/>
      <c r="I58" s="127"/>
      <c r="J58" s="127"/>
      <c r="K58" s="127"/>
      <c r="L58" s="127"/>
      <c r="M58" s="127"/>
    </row>
    <row r="59" spans="2:13">
      <c r="B59" s="105"/>
      <c r="C59" s="127"/>
      <c r="D59" s="127"/>
      <c r="E59" s="127"/>
      <c r="F59" s="127"/>
      <c r="G59" s="127"/>
      <c r="H59" s="127"/>
      <c r="I59" s="127"/>
      <c r="J59" s="127"/>
      <c r="K59" s="127"/>
      <c r="L59" s="127"/>
      <c r="M59" s="127"/>
    </row>
    <row r="60" spans="2:13">
      <c r="B60" s="105"/>
      <c r="C60" s="127"/>
      <c r="D60" s="127"/>
      <c r="E60" s="127"/>
      <c r="F60" s="127"/>
      <c r="G60" s="127"/>
      <c r="H60" s="127"/>
      <c r="I60" s="127"/>
      <c r="J60" s="127"/>
      <c r="K60" s="127"/>
      <c r="L60" s="127"/>
      <c r="M60" s="127"/>
    </row>
    <row r="61" spans="2:13">
      <c r="B61" s="105"/>
      <c r="C61" s="127"/>
      <c r="D61" s="127"/>
      <c r="E61" s="127"/>
      <c r="F61" s="127"/>
      <c r="G61" s="127"/>
      <c r="H61" s="127"/>
      <c r="I61" s="127"/>
      <c r="J61" s="127"/>
      <c r="K61" s="127"/>
      <c r="L61" s="127"/>
      <c r="M61" s="127"/>
    </row>
    <row r="62" spans="2:13">
      <c r="B62" s="105"/>
      <c r="C62" s="127"/>
      <c r="D62" s="127"/>
      <c r="E62" s="127"/>
      <c r="F62" s="127"/>
      <c r="G62" s="127"/>
      <c r="H62" s="127"/>
      <c r="I62" s="127"/>
      <c r="J62" s="127"/>
      <c r="K62" s="127"/>
      <c r="L62" s="127"/>
      <c r="M62" s="127"/>
    </row>
    <row r="63" spans="2:13">
      <c r="B63" s="105"/>
      <c r="C63" s="127"/>
      <c r="D63" s="127" t="s">
        <v>140</v>
      </c>
      <c r="E63" s="127">
        <v>40</v>
      </c>
      <c r="F63" s="127" t="s">
        <v>141</v>
      </c>
      <c r="G63" s="127"/>
      <c r="H63" s="127"/>
      <c r="I63" s="127"/>
      <c r="J63" s="127"/>
      <c r="K63" s="127"/>
      <c r="L63" s="127"/>
      <c r="M63" s="127"/>
    </row>
    <row r="64" spans="2:13">
      <c r="B64" s="105"/>
      <c r="C64" s="127"/>
      <c r="D64" s="127"/>
      <c r="E64" s="127"/>
      <c r="F64" s="127"/>
      <c r="G64" s="127"/>
      <c r="H64" s="127"/>
      <c r="I64" s="127"/>
      <c r="J64" s="127"/>
      <c r="K64" s="127"/>
      <c r="L64" s="127"/>
      <c r="M64" s="127"/>
    </row>
    <row r="65" spans="2:13">
      <c r="B65" s="105"/>
      <c r="C65" s="127"/>
      <c r="D65" s="127"/>
      <c r="E65" s="127"/>
      <c r="F65" s="127"/>
      <c r="G65" s="127"/>
      <c r="H65" s="127"/>
      <c r="I65" s="127"/>
      <c r="J65" s="127"/>
      <c r="K65" s="127"/>
      <c r="L65" s="127"/>
      <c r="M65" s="127"/>
    </row>
    <row r="66" spans="2:13">
      <c r="B66" s="105"/>
      <c r="C66" s="127"/>
      <c r="D66" s="127"/>
      <c r="E66" s="127"/>
      <c r="F66" s="127"/>
      <c r="G66" s="127"/>
      <c r="H66" s="127"/>
      <c r="I66" s="127"/>
      <c r="J66" s="127"/>
      <c r="K66" s="127"/>
      <c r="L66" s="127"/>
      <c r="M66" s="127"/>
    </row>
    <row r="67" spans="2:13">
      <c r="B67" s="105"/>
      <c r="C67" s="127"/>
      <c r="D67" s="127"/>
      <c r="E67" s="127"/>
      <c r="F67" s="127"/>
      <c r="G67" s="127"/>
      <c r="H67" s="127"/>
      <c r="I67" s="127"/>
      <c r="J67" s="127"/>
      <c r="K67" s="127"/>
      <c r="L67" s="127"/>
      <c r="M67" s="127"/>
    </row>
    <row r="68" spans="2:13">
      <c r="B68" s="105"/>
      <c r="C68" s="127"/>
      <c r="D68" s="127"/>
      <c r="E68" s="127"/>
      <c r="F68" s="127"/>
      <c r="G68" s="127"/>
      <c r="H68" s="127"/>
      <c r="I68" s="127"/>
      <c r="J68" s="127"/>
      <c r="K68" s="127"/>
      <c r="L68" s="127"/>
      <c r="M68" s="127"/>
    </row>
    <row r="69" spans="2:13">
      <c r="B69" s="105"/>
      <c r="C69" s="127"/>
      <c r="D69" s="127"/>
      <c r="E69" s="127"/>
      <c r="F69" s="127"/>
      <c r="G69" s="127"/>
      <c r="H69" s="127"/>
      <c r="I69" s="127"/>
      <c r="J69" s="127"/>
      <c r="K69" s="127"/>
      <c r="L69" s="127"/>
      <c r="M69" s="127"/>
    </row>
    <row r="70" spans="2:13">
      <c r="B70" s="105"/>
      <c r="C70" s="127"/>
      <c r="D70" s="127"/>
      <c r="E70" s="127"/>
      <c r="F70" s="127"/>
      <c r="G70" s="127"/>
      <c r="H70" s="127"/>
      <c r="I70" s="127"/>
      <c r="J70" s="127"/>
      <c r="K70" s="127"/>
      <c r="L70" s="127"/>
      <c r="M70" s="127"/>
    </row>
    <row r="71" spans="2:13">
      <c r="B71" s="105"/>
      <c r="C71" s="127"/>
      <c r="D71" s="127"/>
      <c r="E71" s="127"/>
      <c r="F71" s="127"/>
      <c r="G71" s="127"/>
      <c r="H71" s="127"/>
      <c r="I71" s="127"/>
      <c r="J71" s="127"/>
      <c r="K71" s="127"/>
      <c r="L71" s="127"/>
      <c r="M71" s="127"/>
    </row>
    <row r="72" spans="2:13">
      <c r="B72" s="105"/>
      <c r="C72" s="127"/>
      <c r="D72" s="127"/>
      <c r="E72" s="127"/>
      <c r="F72" s="127"/>
      <c r="G72" s="127"/>
      <c r="H72" s="127"/>
      <c r="I72" s="127"/>
      <c r="J72" s="127"/>
      <c r="K72" s="127"/>
      <c r="L72" s="127"/>
      <c r="M72" s="127"/>
    </row>
    <row r="73" spans="2:13">
      <c r="B73" s="105"/>
      <c r="C73" s="127"/>
      <c r="D73" s="127"/>
      <c r="E73" s="127"/>
      <c r="F73" s="127"/>
      <c r="G73" s="127"/>
      <c r="H73" s="127"/>
      <c r="I73" s="127"/>
      <c r="J73" s="127"/>
      <c r="K73" s="127"/>
      <c r="L73" s="127"/>
      <c r="M73" s="1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2018-05-29T09:25:57Z</dcterms:modified>
</cp:coreProperties>
</file>