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transport/"/>
    </mc:Choice>
  </mc:AlternateContent>
  <xr:revisionPtr revIDLastSave="0" documentId="13_ncr:1_{6C58F19A-E30F-0247-90D0-EFDB64DC7D60}" xr6:coauthVersionLast="33" xr6:coauthVersionMax="33" xr10:uidLastSave="{00000000-0000-0000-0000-000000000000}"/>
  <bookViews>
    <workbookView xWindow="25600" yWindow="460" windowWidth="25600" windowHeight="26820" tabRatio="762" activeTab="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77" i="16" l="1"/>
  <c r="E78" i="16" s="1"/>
  <c r="E87" i="16"/>
  <c r="E88" i="16" s="1"/>
  <c r="E90" i="16" s="1"/>
  <c r="E94" i="16" s="1"/>
  <c r="I7" i="13" s="1"/>
  <c r="E7" i="13" s="1"/>
  <c r="E11" i="12" s="1"/>
  <c r="E85" i="16"/>
  <c r="E70" i="16"/>
  <c r="E86" i="16"/>
  <c r="D94" i="16"/>
  <c r="G14" i="13"/>
  <c r="G13" i="13"/>
  <c r="I13" i="13"/>
  <c r="E13" i="13" s="1"/>
  <c r="I10" i="13"/>
  <c r="E14" i="13"/>
  <c r="E10" i="13"/>
  <c r="E22" i="12" s="1"/>
</calcChain>
</file>

<file path=xl/sharedStrings.xml><?xml version="1.0" encoding="utf-8"?>
<sst xmlns="http://schemas.openxmlformats.org/spreadsheetml/2006/main" count="172" uniqueCount="115">
  <si>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</si>
  <si>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</si>
  <si>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</si>
  <si>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</si>
  <si>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</si>
  <si>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</si>
  <si>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</si>
  <si>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</si>
  <si>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</si>
  <si>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</si>
  <si>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</si>
  <si>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</si>
  <si>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</si>
  <si>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</si>
  <si>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</si>
  <si>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</si>
  <si>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</si>
  <si>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</si>
  <si>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</si>
  <si>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</si>
  <si>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</si>
  <si>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</si>
  <si>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</si>
  <si>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technical_lifetime</t>
  </si>
  <si>
    <t>euro/year</t>
  </si>
  <si>
    <t>quintel/etsource@0277ad226491f5aae44c874b298cbcf694d2f6cb</t>
  </si>
  <si>
    <t xml:space="preserve">Technical lifetime </t>
  </si>
  <si>
    <t>http://www.fuelswitch.nl/files/files_news/natural_gas_in_transport_tno_ce_delft_ecn_4818.pdf</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</si>
  <si>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</si>
  <si>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</si>
  <si>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</si>
  <si>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</si>
  <si>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</si>
  <si>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</si>
  <si>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</si>
  <si>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</si>
  <si>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</si>
  <si>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</si>
  <si>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</si>
  <si>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</si>
  <si>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</si>
  <si>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</si>
  <si>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</si>
  <si>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</si>
  <si>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</si>
  <si>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</si>
  <si>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Parameter</t>
  </si>
  <si>
    <t>Costs</t>
  </si>
  <si>
    <r>
      <t xml:space="preserve">   </t>
    </r>
    <r>
      <rPr>
        <sz val="12"/>
        <color theme="1"/>
        <rFont val="Calibri"/>
        <family val="2"/>
        <scheme val="minor"/>
      </rPr>
      <t xml:space="preserve">  </t>
    </r>
    <r>
      <rPr>
        <sz val="12"/>
        <color theme="1"/>
        <rFont val="Calibri"/>
        <family val="2"/>
        <scheme val="minor"/>
      </rPr>
      <t xml:space="preserve"> Initial investment costs </t>
    </r>
  </si>
  <si>
    <t xml:space="preserve">      Fixed operational and maintenance costs </t>
  </si>
  <si>
    <t>transport_truck_using_electricity.converter.ad</t>
  </si>
  <si>
    <t>availability</t>
  </si>
  <si>
    <t>forecasting_error</t>
  </si>
  <si>
    <t>full_load_hours</t>
  </si>
  <si>
    <t>part_load_efficiency_penalty</t>
  </si>
  <si>
    <t>typical_input_capacity</t>
  </si>
  <si>
    <t>network_capacity_available_in_mw</t>
  </si>
  <si>
    <t>part_load_operating_point</t>
  </si>
  <si>
    <t>network_capacity_used_in_mw</t>
  </si>
  <si>
    <t>http://www.theicct.org/sites/default/files/publications/CE_Delft_4841_Zero_emissions_trucks_Def.pdf</t>
  </si>
  <si>
    <t>cedelft</t>
  </si>
  <si>
    <t>cedelft-ecn-tno</t>
  </si>
  <si>
    <t>cedelf</t>
  </si>
  <si>
    <r>
      <t>cedelft-ecn-tno</t>
    </r>
    <r>
      <rPr>
        <sz val="12"/>
        <color theme="1"/>
        <rFont val="Calibri"/>
        <family val="2"/>
        <scheme val="minor"/>
      </rPr>
      <t>, cedelft</t>
    </r>
  </si>
  <si>
    <t>Fixed operational and maintenance</t>
  </si>
  <si>
    <r>
      <t xml:space="preserve">Fixed operational and maintenance costs include: </t>
    </r>
    <r>
      <rPr>
        <sz val="12"/>
        <color theme="1"/>
        <rFont val="Calibri"/>
        <family val="2"/>
        <scheme val="minor"/>
      </rPr>
      <t>Maintenance and repai</t>
    </r>
    <r>
      <rPr>
        <sz val="12"/>
        <color theme="1"/>
        <rFont val="Calibri"/>
        <family val="2"/>
        <scheme val="minor"/>
      </rPr>
      <t xml:space="preserve">r as well as tire </t>
    </r>
    <r>
      <rPr>
        <sz val="12"/>
        <color theme="1"/>
        <rFont val="Calibri"/>
        <family val="2"/>
        <scheme val="minor"/>
      </rPr>
      <t xml:space="preserve"> cost</t>
    </r>
  </si>
  <si>
    <t>cedelft: values from the low scenario 2012</t>
  </si>
  <si>
    <t>Comments</t>
  </si>
  <si>
    <t>Notes</t>
  </si>
  <si>
    <t>yr</t>
  </si>
  <si>
    <t>p.87</t>
  </si>
  <si>
    <t>Subject year</t>
  </si>
  <si>
    <t>p.85</t>
  </si>
  <si>
    <t>p.92</t>
  </si>
  <si>
    <t>euro/yr</t>
  </si>
  <si>
    <t>ETM Library URL</t>
  </si>
  <si>
    <t>http://refman.et-model.com/publications/1934</t>
  </si>
  <si>
    <t>http://refman.et-model.com/publications/1928</t>
  </si>
  <si>
    <t>MJ/km</t>
  </si>
  <si>
    <t>km/MJ</t>
  </si>
  <si>
    <t>p66</t>
  </si>
  <si>
    <t>Efficiency</t>
  </si>
  <si>
    <t>efficiency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</si>
  <si>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</si>
  <si>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output.freight_tonne_kms</t>
  </si>
  <si>
    <t>tkm/MJ</t>
  </si>
  <si>
    <t>Eurostat</t>
  </si>
  <si>
    <t>2017</t>
  </si>
  <si>
    <t>http://ec.europa.eu/eurostat/web/transport/data/main-tables?p_p_id=NavTreeportletprod_WAR_NavTreeportletprod_INSTANCE_BXN01QNK1Jk7&amp;p_p_lifecycle=0&amp;p_p_state=normal&amp;p_p_mode=view&amp;p_p_col_id=column-2&amp;p_p_col_count=1</t>
  </si>
  <si>
    <t>vehicle km</t>
  </si>
  <si>
    <t>mln vehicle km</t>
  </si>
  <si>
    <t>tonne km</t>
  </si>
  <si>
    <t>mln tonne km</t>
  </si>
  <si>
    <t>tonne km/vehicle km</t>
  </si>
  <si>
    <t>tonne km/MJ</t>
  </si>
  <si>
    <t>Tonne km trucks</t>
  </si>
  <si>
    <t>Vehicle km trucks</t>
  </si>
  <si>
    <t>Tonne km vans</t>
  </si>
  <si>
    <t>CBS</t>
  </si>
  <si>
    <t>http://statline.cbs.nl/Statweb/publication/?DM=SLNL&amp;PA=82836ned&amp;D1=1-2&amp;D2=0&amp;D3=0&amp;D4=l&amp;HDR=T&amp;STB=G1,G2,G3&amp;VW=T</t>
  </si>
  <si>
    <t>Vehicle km vans</t>
  </si>
  <si>
    <t>http://statline.cbs.nl/Statweb/publication/?DM=SLNL&amp;PA=80353ned&amp;D1=a&amp;D2=a&amp;D3=0&amp;D4=25-26&amp;HDR=T&amp;STB=G1,G2,G3&amp;VW=T</t>
  </si>
  <si>
    <t>truck</t>
  </si>
  <si>
    <t>van</t>
  </si>
  <si>
    <t>based on relative efficiencies electric passenger cars, see NL 2015 source analysis for details</t>
  </si>
  <si>
    <t>truck kms</t>
  </si>
  <si>
    <t>truck tonne kms</t>
  </si>
  <si>
    <t>van kms</t>
  </si>
  <si>
    <t>van tonne kms</t>
  </si>
  <si>
    <t>mln</t>
  </si>
  <si>
    <t>Note: Eurostat freight transport excludes all vehicles &lt; 3.5 tonne. Since vans are included in the truck category in the ETM, we calculated the weighted efficiency</t>
  </si>
  <si>
    <t xml:space="preserve">Note: used 2016 data since tonne kms is only available for 2016. Used van vehicle kms from different Statline than tonne kms since we are interested in all vehicle kms, not just loaded </t>
  </si>
  <si>
    <t>Note: used 2016 data since tonne kms is only available for 2016</t>
  </si>
  <si>
    <t>weighted efficiency</t>
  </si>
  <si>
    <t>km/mj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</si>
</sst>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7">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i/>
      <sz val="12"/>
      <color theme="1"/>
      <name val="Calibri"/>
      <family val="2"/>
      <scheme val="minor"/>
    </font>
    <font>
      <sz val="12"/>
      <color rgb="FF000000"/>
      <name val="Calibri"/>
      <family val="2"/>
    </font>
    <font>
      <b/>
      <sz val="12"/>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44">
    <xf numFmtId="0" fontId="0"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alignment vertical="top"/>
      <protection locked="0"/>
    </xf>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cellStyleXfs>
  <cellXfs count="136">
    <xf numFmtId="0" fontId="0" fillId="0" borderId="0" xfId="0"/>
    <xf numFmtId="0" fontId="29" fillId="3" borderId="7" xfId="0" applyFont="1" applyFill="1" applyBorder="1"/>
    <xf numFmtId="0" fontId="30" fillId="3" borderId="17" xfId="0" applyFont="1" applyFill="1" applyBorder="1"/>
    <xf numFmtId="0" fontId="29" fillId="3" borderId="13" xfId="0" applyFont="1" applyFill="1" applyBorder="1"/>
    <xf numFmtId="0" fontId="31" fillId="3" borderId="7" xfId="0" applyFont="1" applyFill="1" applyBorder="1" applyAlignment="1">
      <alignment vertical="center"/>
    </xf>
    <xf numFmtId="49" fontId="29" fillId="2" borderId="8" xfId="0" applyNumberFormat="1" applyFont="1" applyFill="1" applyBorder="1" applyAlignment="1">
      <alignment horizontal="left"/>
    </xf>
    <xf numFmtId="0" fontId="31" fillId="3" borderId="1" xfId="0" applyFont="1" applyFill="1" applyBorder="1" applyAlignment="1">
      <alignment vertical="center"/>
    </xf>
    <xf numFmtId="0" fontId="29" fillId="3" borderId="14" xfId="0" applyFont="1" applyFill="1" applyBorder="1"/>
    <xf numFmtId="0" fontId="29" fillId="3" borderId="0" xfId="0" applyFont="1" applyFill="1" applyBorder="1"/>
    <xf numFmtId="1" fontId="28" fillId="2" borderId="0" xfId="0" applyNumberFormat="1" applyFont="1" applyFill="1" applyBorder="1" applyAlignment="1" applyProtection="1">
      <alignment horizontal="right" vertical="center"/>
    </xf>
    <xf numFmtId="2" fontId="28" fillId="2" borderId="0" xfId="0" applyNumberFormat="1" applyFont="1" applyFill="1" applyBorder="1" applyAlignment="1" applyProtection="1">
      <alignment horizontal="right" vertical="center"/>
    </xf>
    <xf numFmtId="0" fontId="28" fillId="0" borderId="0" xfId="0" applyNumberFormat="1" applyFont="1" applyFill="1" applyBorder="1" applyAlignment="1" applyProtection="1">
      <alignment horizontal="left" vertical="center"/>
    </xf>
    <xf numFmtId="0" fontId="28" fillId="2" borderId="0" xfId="0" applyFont="1" applyFill="1" applyBorder="1"/>
    <xf numFmtId="0" fontId="28" fillId="2" borderId="5" xfId="0" applyFont="1" applyFill="1" applyBorder="1"/>
    <xf numFmtId="0" fontId="28" fillId="2" borderId="4" xfId="0" applyFont="1" applyFill="1" applyBorder="1"/>
    <xf numFmtId="0" fontId="30" fillId="0" borderId="0" xfId="0" applyFont="1" applyFill="1" applyBorder="1"/>
    <xf numFmtId="0" fontId="25" fillId="2" borderId="0" xfId="0" applyFont="1" applyFill="1" applyBorder="1"/>
    <xf numFmtId="0" fontId="29" fillId="0" borderId="0" xfId="0" applyFont="1" applyFill="1" applyBorder="1"/>
    <xf numFmtId="0" fontId="28" fillId="2" borderId="6" xfId="0" applyFont="1" applyFill="1" applyBorder="1"/>
    <xf numFmtId="0" fontId="28" fillId="2" borderId="0" xfId="0" applyFont="1" applyFill="1"/>
    <xf numFmtId="0" fontId="29" fillId="3" borderId="17" xfId="0" applyFont="1" applyFill="1" applyBorder="1"/>
    <xf numFmtId="0" fontId="29" fillId="3" borderId="2" xfId="0" applyFont="1" applyFill="1" applyBorder="1"/>
    <xf numFmtId="0" fontId="25" fillId="2" borderId="2" xfId="0" applyFont="1" applyFill="1" applyBorder="1"/>
    <xf numFmtId="0" fontId="32" fillId="3" borderId="0" xfId="0" applyFont="1" applyFill="1" applyBorder="1"/>
    <xf numFmtId="0" fontId="25" fillId="2" borderId="7" xfId="0" applyFont="1" applyFill="1" applyBorder="1"/>
    <xf numFmtId="0" fontId="28" fillId="0" borderId="0" xfId="0" applyFont="1" applyFill="1" applyBorder="1"/>
    <xf numFmtId="0" fontId="30" fillId="3" borderId="0" xfId="0" applyFont="1" applyFill="1" applyBorder="1"/>
    <xf numFmtId="0" fontId="28" fillId="2" borderId="0" xfId="0" applyNumberFormat="1" applyFont="1" applyFill="1" applyBorder="1" applyAlignment="1" applyProtection="1">
      <alignment horizontal="left" vertical="center"/>
    </xf>
    <xf numFmtId="0" fontId="24" fillId="2" borderId="18" xfId="0" applyFont="1" applyFill="1" applyBorder="1"/>
    <xf numFmtId="0" fontId="24" fillId="2" borderId="0" xfId="0" applyFont="1" applyFill="1"/>
    <xf numFmtId="0" fontId="24" fillId="2" borderId="0" xfId="0" applyFont="1" applyFill="1" applyBorder="1"/>
    <xf numFmtId="0" fontId="24" fillId="2" borderId="3" xfId="0" applyFont="1" applyFill="1" applyBorder="1"/>
    <xf numFmtId="0" fontId="24" fillId="2" borderId="15" xfId="0" applyFont="1" applyFill="1" applyBorder="1"/>
    <xf numFmtId="0" fontId="24" fillId="0" borderId="0" xfId="0" applyFont="1" applyFill="1" applyBorder="1"/>
    <xf numFmtId="0" fontId="24" fillId="2" borderId="6" xfId="0" applyFont="1" applyFill="1" applyBorder="1"/>
    <xf numFmtId="164" fontId="24" fillId="2" borderId="18" xfId="0" applyNumberFormat="1" applyFont="1" applyFill="1" applyBorder="1"/>
    <xf numFmtId="0" fontId="24" fillId="2" borderId="10" xfId="0" applyFont="1" applyFill="1" applyBorder="1"/>
    <xf numFmtId="0" fontId="24" fillId="2" borderId="11" xfId="0" applyFont="1" applyFill="1" applyBorder="1"/>
    <xf numFmtId="0" fontId="24" fillId="2" borderId="12" xfId="0" applyFont="1" applyFill="1" applyBorder="1"/>
    <xf numFmtId="0" fontId="23" fillId="2" borderId="0" xfId="0" applyFont="1" applyFill="1"/>
    <xf numFmtId="0" fontId="23" fillId="2" borderId="3" xfId="0" applyFont="1" applyFill="1" applyBorder="1"/>
    <xf numFmtId="0" fontId="23" fillId="2" borderId="4" xfId="0" applyFont="1" applyFill="1" applyBorder="1"/>
    <xf numFmtId="0" fontId="23" fillId="2" borderId="6" xfId="0" applyFont="1" applyFill="1" applyBorder="1"/>
    <xf numFmtId="0" fontId="23" fillId="2" borderId="0" xfId="0" applyFont="1" applyFill="1" applyBorder="1"/>
    <xf numFmtId="165" fontId="23" fillId="0" borderId="0" xfId="0" applyNumberFormat="1" applyFont="1" applyFill="1" applyBorder="1" applyAlignment="1" applyProtection="1">
      <alignment vertical="center"/>
    </xf>
    <xf numFmtId="0" fontId="23" fillId="0" borderId="0" xfId="0" applyFont="1" applyFill="1"/>
    <xf numFmtId="2" fontId="23" fillId="2" borderId="0" xfId="0" applyNumberFormat="1" applyFont="1" applyFill="1" applyBorder="1" applyAlignment="1" applyProtection="1">
      <alignment horizontal="right" vertical="center"/>
    </xf>
    <xf numFmtId="2" fontId="23" fillId="2" borderId="18" xfId="0" applyNumberFormat="1" applyFont="1" applyFill="1" applyBorder="1" applyAlignment="1" applyProtection="1">
      <alignment horizontal="right" vertical="center"/>
    </xf>
    <xf numFmtId="10" fontId="23" fillId="2" borderId="0" xfId="0" applyNumberFormat="1" applyFont="1" applyFill="1" applyBorder="1" applyAlignment="1" applyProtection="1">
      <alignment horizontal="left" vertical="center" indent="2"/>
    </xf>
    <xf numFmtId="0" fontId="23" fillId="0" borderId="0" xfId="0" applyNumberFormat="1" applyFont="1" applyFill="1" applyBorder="1" applyAlignment="1" applyProtection="1">
      <alignment horizontal="left" vertical="center" indent="2"/>
    </xf>
    <xf numFmtId="1" fontId="23" fillId="2" borderId="18" xfId="0" applyNumberFormat="1" applyFont="1" applyFill="1" applyBorder="1" applyAlignment="1" applyProtection="1">
      <alignment horizontal="right" vertical="center"/>
    </xf>
    <xf numFmtId="2" fontId="23" fillId="2" borderId="18" xfId="0" applyNumberFormat="1" applyFont="1" applyFill="1" applyBorder="1"/>
    <xf numFmtId="2" fontId="23" fillId="2" borderId="0" xfId="0" applyNumberFormat="1" applyFont="1" applyFill="1" applyBorder="1"/>
    <xf numFmtId="0" fontId="22" fillId="0" borderId="0" xfId="0" applyFont="1" applyFill="1"/>
    <xf numFmtId="0" fontId="21" fillId="0" borderId="0" xfId="0" applyFont="1" applyFill="1"/>
    <xf numFmtId="0" fontId="20" fillId="0" borderId="0" xfId="0" applyNumberFormat="1" applyFont="1" applyFill="1" applyBorder="1" applyAlignment="1" applyProtection="1">
      <alignment horizontal="left" vertical="center"/>
    </xf>
    <xf numFmtId="0" fontId="18" fillId="0" borderId="0" xfId="0" applyFont="1" applyFill="1"/>
    <xf numFmtId="0" fontId="16" fillId="0" borderId="0" xfId="0" applyFont="1" applyFill="1" applyBorder="1"/>
    <xf numFmtId="0" fontId="15" fillId="0" borderId="0" xfId="0" applyFont="1" applyFill="1"/>
    <xf numFmtId="0" fontId="28" fillId="2" borderId="17" xfId="0" applyFont="1" applyFill="1" applyBorder="1"/>
    <xf numFmtId="0" fontId="14" fillId="2" borderId="2" xfId="0" applyFont="1" applyFill="1" applyBorder="1"/>
    <xf numFmtId="0" fontId="28" fillId="2" borderId="7" xfId="0" applyFont="1" applyFill="1" applyBorder="1"/>
    <xf numFmtId="0" fontId="14" fillId="2" borderId="0" xfId="0" applyFont="1" applyFill="1" applyBorder="1"/>
    <xf numFmtId="0" fontId="34" fillId="2" borderId="0" xfId="0" applyFont="1" applyFill="1" applyBorder="1"/>
    <xf numFmtId="0" fontId="14" fillId="2" borderId="18" xfId="0" applyFont="1" applyFill="1" applyBorder="1"/>
    <xf numFmtId="0" fontId="14" fillId="4" borderId="0" xfId="0" applyFont="1" applyFill="1" applyBorder="1"/>
    <xf numFmtId="0" fontId="14" fillId="5" borderId="0" xfId="0" applyFont="1" applyFill="1" applyBorder="1"/>
    <xf numFmtId="0" fontId="14" fillId="6" borderId="0" xfId="0" applyFont="1" applyFill="1" applyBorder="1"/>
    <xf numFmtId="0" fontId="14" fillId="7" borderId="0" xfId="0" applyFont="1" applyFill="1" applyBorder="1"/>
    <xf numFmtId="0" fontId="14" fillId="2" borderId="7" xfId="0" applyFont="1" applyFill="1" applyBorder="1"/>
    <xf numFmtId="0" fontId="14" fillId="8" borderId="0" xfId="0" applyFont="1" applyFill="1" applyBorder="1"/>
    <xf numFmtId="0" fontId="14" fillId="9" borderId="0" xfId="0" applyFont="1" applyFill="1" applyBorder="1"/>
    <xf numFmtId="0" fontId="14" fillId="10" borderId="0" xfId="0" applyFont="1" applyFill="1" applyBorder="1"/>
    <xf numFmtId="0" fontId="14" fillId="11" borderId="0" xfId="0" applyFont="1" applyFill="1" applyBorder="1"/>
    <xf numFmtId="0" fontId="28" fillId="2" borderId="16" xfId="0" applyFont="1" applyFill="1" applyBorder="1"/>
    <xf numFmtId="0" fontId="28" fillId="2" borderId="9" xfId="0" applyFont="1" applyFill="1" applyBorder="1"/>
    <xf numFmtId="0" fontId="30" fillId="2" borderId="9" xfId="0" applyFont="1" applyFill="1" applyBorder="1"/>
    <xf numFmtId="0" fontId="28" fillId="2" borderId="19" xfId="0" applyFont="1" applyFill="1" applyBorder="1"/>
    <xf numFmtId="0" fontId="29" fillId="2" borderId="0" xfId="0" applyFont="1" applyFill="1" applyBorder="1"/>
    <xf numFmtId="164" fontId="33" fillId="2" borderId="0" xfId="0" applyNumberFormat="1" applyFont="1" applyFill="1" applyBorder="1"/>
    <xf numFmtId="0" fontId="17" fillId="2" borderId="0" xfId="0" applyFont="1" applyFill="1" applyBorder="1"/>
    <xf numFmtId="0" fontId="24" fillId="2" borderId="5" xfId="0" applyFont="1" applyFill="1" applyBorder="1"/>
    <xf numFmtId="165" fontId="14" fillId="0" borderId="0" xfId="0" applyNumberFormat="1" applyFont="1" applyFill="1" applyBorder="1" applyAlignment="1" applyProtection="1">
      <alignment vertical="center"/>
    </xf>
    <xf numFmtId="0" fontId="14" fillId="0" borderId="0" xfId="0" applyNumberFormat="1" applyFont="1" applyFill="1" applyBorder="1" applyAlignment="1" applyProtection="1">
      <alignment horizontal="left" vertical="center"/>
    </xf>
    <xf numFmtId="0" fontId="28" fillId="2" borderId="9" xfId="0" applyNumberFormat="1" applyFont="1" applyFill="1" applyBorder="1" applyAlignment="1" applyProtection="1">
      <alignment vertical="center"/>
    </xf>
    <xf numFmtId="0" fontId="13" fillId="0" borderId="0" xfId="0" applyFont="1" applyFill="1" applyBorder="1"/>
    <xf numFmtId="2" fontId="24" fillId="2" borderId="18" xfId="0" applyNumberFormat="1" applyFont="1" applyFill="1" applyBorder="1"/>
    <xf numFmtId="0" fontId="12" fillId="2" borderId="0" xfId="0" applyFont="1" applyFill="1"/>
    <xf numFmtId="49" fontId="12" fillId="2" borderId="0" xfId="0" applyNumberFormat="1" applyFont="1" applyFill="1"/>
    <xf numFmtId="0" fontId="12" fillId="2" borderId="3" xfId="0" applyFont="1" applyFill="1" applyBorder="1"/>
    <xf numFmtId="0" fontId="12" fillId="2" borderId="4" xfId="0" applyFont="1" applyFill="1" applyBorder="1"/>
    <xf numFmtId="49" fontId="12" fillId="2" borderId="4" xfId="0" applyNumberFormat="1" applyFont="1" applyFill="1" applyBorder="1"/>
    <xf numFmtId="0" fontId="12" fillId="2" borderId="6" xfId="0" applyFont="1" applyFill="1" applyBorder="1"/>
    <xf numFmtId="49" fontId="28" fillId="2" borderId="0" xfId="0" applyNumberFormat="1" applyFont="1" applyFill="1" applyBorder="1"/>
    <xf numFmtId="0" fontId="12" fillId="2" borderId="0" xfId="0" applyFont="1" applyFill="1" applyBorder="1"/>
    <xf numFmtId="49" fontId="12" fillId="2" borderId="0" xfId="0" applyNumberFormat="1" applyFont="1" applyFill="1" applyBorder="1"/>
    <xf numFmtId="0" fontId="12" fillId="2" borderId="16" xfId="0" applyFont="1" applyFill="1" applyBorder="1"/>
    <xf numFmtId="49" fontId="28" fillId="2" borderId="9" xfId="0" applyNumberFormat="1" applyFont="1" applyFill="1" applyBorder="1"/>
    <xf numFmtId="0" fontId="12" fillId="2" borderId="0" xfId="0" applyFont="1" applyFill="1" applyBorder="1" applyAlignment="1">
      <alignment vertical="top"/>
    </xf>
    <xf numFmtId="0" fontId="12" fillId="2" borderId="0" xfId="0" applyFont="1" applyFill="1" applyBorder="1" applyAlignment="1">
      <alignment horizontal="right"/>
    </xf>
    <xf numFmtId="0" fontId="12" fillId="0" borderId="0" xfId="0" applyFont="1" applyFill="1" applyBorder="1" applyAlignment="1">
      <alignment vertical="top"/>
    </xf>
    <xf numFmtId="0" fontId="12" fillId="2" borderId="18" xfId="0" applyFont="1" applyFill="1" applyBorder="1"/>
    <xf numFmtId="0" fontId="11" fillId="0" borderId="0" xfId="0" applyNumberFormat="1" applyFont="1" applyFill="1" applyBorder="1" applyAlignment="1" applyProtection="1">
      <alignment horizontal="left" vertical="center"/>
    </xf>
    <xf numFmtId="0" fontId="11" fillId="0" borderId="0" xfId="0" applyFont="1" applyFill="1"/>
    <xf numFmtId="2" fontId="11" fillId="2" borderId="18" xfId="0" applyNumberFormat="1" applyFont="1" applyFill="1" applyBorder="1"/>
    <xf numFmtId="2" fontId="19" fillId="2" borderId="18" xfId="0" applyNumberFormat="1" applyFont="1" applyFill="1" applyBorder="1" applyAlignment="1" applyProtection="1">
      <alignment horizontal="right" vertical="center"/>
    </xf>
    <xf numFmtId="0" fontId="10" fillId="2" borderId="0" xfId="0" applyFont="1" applyFill="1" applyBorder="1" applyAlignment="1">
      <alignment vertical="top"/>
    </xf>
    <xf numFmtId="1" fontId="23" fillId="2" borderId="0" xfId="0" applyNumberFormat="1" applyFont="1" applyFill="1" applyBorder="1" applyAlignment="1" applyProtection="1">
      <alignment horizontal="right" vertical="center"/>
    </xf>
    <xf numFmtId="0" fontId="9" fillId="2" borderId="18" xfId="0" applyFont="1" applyFill="1" applyBorder="1"/>
    <xf numFmtId="0" fontId="8" fillId="2" borderId="0" xfId="0" applyFont="1" applyFill="1"/>
    <xf numFmtId="0" fontId="8" fillId="2" borderId="0" xfId="0" applyFont="1" applyFill="1" applyBorder="1"/>
    <xf numFmtId="0" fontId="8" fillId="0" borderId="0" xfId="177" applyFont="1" applyAlignment="1" applyProtection="1"/>
    <xf numFmtId="0" fontId="8" fillId="2" borderId="3" xfId="0" applyFont="1" applyFill="1" applyBorder="1"/>
    <xf numFmtId="0" fontId="8" fillId="2" borderId="4" xfId="0" applyFont="1" applyFill="1" applyBorder="1"/>
    <xf numFmtId="0" fontId="8" fillId="2" borderId="6" xfId="0" applyFont="1" applyFill="1" applyBorder="1"/>
    <xf numFmtId="0" fontId="7" fillId="2" borderId="0" xfId="0" applyFont="1" applyFill="1" applyBorder="1"/>
    <xf numFmtId="0" fontId="6" fillId="0" borderId="0" xfId="0" applyFont="1" applyFill="1" applyBorder="1"/>
    <xf numFmtId="0" fontId="5" fillId="2" borderId="0" xfId="0" applyFont="1" applyFill="1"/>
    <xf numFmtId="0" fontId="5" fillId="0" borderId="0" xfId="0" applyNumberFormat="1" applyFont="1" applyFill="1" applyBorder="1" applyAlignment="1" applyProtection="1">
      <alignment horizontal="left" vertical="center" indent="2"/>
    </xf>
    <xf numFmtId="165" fontId="5" fillId="0" borderId="0" xfId="0" applyNumberFormat="1" applyFont="1" applyFill="1" applyBorder="1" applyAlignment="1" applyProtection="1">
      <alignment vertical="center"/>
    </xf>
    <xf numFmtId="0" fontId="5" fillId="0" borderId="0" xfId="0" applyFont="1" applyFill="1" applyBorder="1" applyAlignment="1">
      <alignment vertical="top"/>
    </xf>
    <xf numFmtId="0" fontId="23" fillId="2" borderId="18" xfId="0" applyFont="1" applyFill="1" applyBorder="1"/>
    <xf numFmtId="0" fontId="4" fillId="0" borderId="0" xfId="0" applyFont="1" applyFill="1" applyBorder="1"/>
    <xf numFmtId="0" fontId="3" fillId="2" borderId="0" xfId="0" applyFont="1" applyFill="1"/>
    <xf numFmtId="0" fontId="0" fillId="2" borderId="0" xfId="0" applyFill="1"/>
    <xf numFmtId="0" fontId="36" fillId="2" borderId="0" xfId="0" applyFont="1" applyFill="1"/>
    <xf numFmtId="0" fontId="33" fillId="2" borderId="0" xfId="0" applyFont="1" applyFill="1"/>
    <xf numFmtId="0" fontId="0" fillId="0" borderId="18" xfId="0" applyBorder="1"/>
    <xf numFmtId="0" fontId="33" fillId="2" borderId="18" xfId="0" applyFont="1" applyFill="1" applyBorder="1"/>
    <xf numFmtId="2" fontId="33" fillId="2" borderId="0" xfId="0" applyNumberFormat="1" applyFont="1" applyFill="1"/>
    <xf numFmtId="165" fontId="33" fillId="2" borderId="0" xfId="0" applyNumberFormat="1" applyFont="1" applyFill="1"/>
    <xf numFmtId="0" fontId="35" fillId="12" borderId="0" xfId="0" applyFont="1" applyFill="1"/>
    <xf numFmtId="49" fontId="35" fillId="12" borderId="0" xfId="0" applyNumberFormat="1" applyFont="1" applyFill="1"/>
    <xf numFmtId="0" fontId="2" fillId="2" borderId="0" xfId="0" applyFont="1" applyFill="1"/>
    <xf numFmtId="0" fontId="35" fillId="12" borderId="7" xfId="0" applyFont="1" applyFill="1" applyBorder="1" applyAlignment="1">
      <alignment horizontal="left" vertical="top" wrapText="1"/>
    </xf>
    <xf numFmtId="0" fontId="35" fillId="12" borderId="0" xfId="0" applyFont="1" applyFill="1" applyBorder="1" applyAlignment="1">
      <alignment horizontal="left" vertical="top" wrapText="1"/>
    </xf>
  </cellXfs>
  <cellStyles count="24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tiff"/><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3</xdr:col>
      <xdr:colOff>431800</xdr:colOff>
      <xdr:row>3</xdr:row>
      <xdr:rowOff>114300</xdr:rowOff>
    </xdr:from>
    <xdr:to>
      <xdr:col>9</xdr:col>
      <xdr:colOff>596900</xdr:colOff>
      <xdr:row>20</xdr:row>
      <xdr:rowOff>101600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2730500" y="685800"/>
          <a:ext cx="7416800" cy="3225800"/>
        </a:xfrm>
        <a:prstGeom prst="rect">
          <a:avLst/>
        </a:prstGeom>
      </xdr:spPr>
    </xdr:pic>
    <xdr:clientData/>
  </xdr:twoCellAnchor>
  <xdr:twoCellAnchor editAs="oneCell">
    <xdr:from>
      <xdr:col>4</xdr:col>
      <xdr:colOff>25400</xdr:colOff>
      <xdr:row>21</xdr:row>
      <xdr:rowOff>25400</xdr:rowOff>
    </xdr:from>
    <xdr:to>
      <xdr:col>10</xdr:col>
      <xdr:colOff>88900</xdr:colOff>
      <xdr:row>38</xdr:row>
      <xdr:rowOff>114300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3403600" y="4025900"/>
          <a:ext cx="7061200" cy="3327400"/>
        </a:xfrm>
        <a:prstGeom prst="rect">
          <a:avLst/>
        </a:prstGeom>
      </xdr:spPr>
    </xdr:pic>
    <xdr:clientData/>
  </xdr:twoCellAnchor>
  <xdr:twoCellAnchor editAs="oneCell">
    <xdr:from>
      <xdr:col>3</xdr:col>
      <xdr:colOff>647700</xdr:colOff>
      <xdr:row>38</xdr:row>
      <xdr:rowOff>139700</xdr:rowOff>
    </xdr:from>
    <xdr:to>
      <xdr:col>9</xdr:col>
      <xdr:colOff>723900</xdr:colOff>
      <xdr:row>59</xdr:row>
      <xdr:rowOff>165100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rotWithShape="1">
        <a:blip xmlns:r="http://schemas.openxmlformats.org/officeDocument/2006/relationships" r:embed="rId3"/>
        <a:srcRect b="7310"/>
        <a:stretch/>
      </xdr:blipFill>
      <xdr:spPr>
        <a:xfrm>
          <a:off x="2946400" y="7391400"/>
          <a:ext cx="7327900" cy="4025900"/>
        </a:xfrm>
        <a:prstGeom prst="rect">
          <a:avLst/>
        </a:prstGeom>
      </xdr:spPr>
    </xdr:pic>
    <xdr:clientData/>
  </xdr:twoCellAnchor>
  <xdr:twoCellAnchor editAs="oneCell">
    <xdr:from>
      <xdr:col>6</xdr:col>
      <xdr:colOff>406400</xdr:colOff>
      <xdr:row>61</xdr:row>
      <xdr:rowOff>88900</xdr:rowOff>
    </xdr:from>
    <xdr:to>
      <xdr:col>15</xdr:col>
      <xdr:colOff>342900</xdr:colOff>
      <xdr:row>77</xdr:row>
      <xdr:rowOff>190500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4610100" y="12496800"/>
          <a:ext cx="7302500" cy="3403600"/>
        </a:xfrm>
        <a:prstGeom prst="rect">
          <a:avLst/>
        </a:prstGeom>
      </xdr:spPr>
    </xdr:pic>
    <xdr:clientData/>
  </xdr:twoCellAnchor>
  <xdr:twoCellAnchor editAs="oneCell">
    <xdr:from>
      <xdr:col>10</xdr:col>
      <xdr:colOff>457200</xdr:colOff>
      <xdr:row>84</xdr:row>
      <xdr:rowOff>50800</xdr:rowOff>
    </xdr:from>
    <xdr:to>
      <xdr:col>27</xdr:col>
      <xdr:colOff>0</xdr:colOff>
      <xdr:row>101</xdr:row>
      <xdr:rowOff>101600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9728200" y="23710900"/>
          <a:ext cx="13512800" cy="3543300"/>
        </a:xfrm>
        <a:prstGeom prst="rect">
          <a:avLst/>
        </a:prstGeom>
      </xdr:spPr>
    </xdr:pic>
    <xdr:clientData/>
  </xdr:twoCellAnchor>
  <xdr:twoCellAnchor editAs="oneCell">
    <xdr:from>
      <xdr:col>10</xdr:col>
      <xdr:colOff>457200</xdr:colOff>
      <xdr:row>101</xdr:row>
      <xdr:rowOff>101600</xdr:rowOff>
    </xdr:from>
    <xdr:to>
      <xdr:col>26</xdr:col>
      <xdr:colOff>685800</xdr:colOff>
      <xdr:row>118</xdr:row>
      <xdr:rowOff>88900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a:stretch>
          <a:fillRect/>
        </a:stretch>
      </xdr:blipFill>
      <xdr:spPr>
        <a:xfrm>
          <a:off x="9728200" y="27254200"/>
          <a:ext cx="13373100" cy="3441700"/>
        </a:xfrm>
        <a:prstGeom prst="rect">
          <a:avLst/>
        </a:prstGeom>
      </xdr:spPr>
    </xdr:pic>
    <xdr:clientData/>
  </xdr:twoCellAnchor>
  <xdr:twoCellAnchor editAs="oneCell">
    <xdr:from>
      <xdr:col>16</xdr:col>
      <xdr:colOff>635000</xdr:colOff>
      <xdr:row>68</xdr:row>
      <xdr:rowOff>139700</xdr:rowOff>
    </xdr:from>
    <xdr:to>
      <xdr:col>26</xdr:col>
      <xdr:colOff>203200</xdr:colOff>
      <xdr:row>78</xdr:row>
      <xdr:rowOff>114300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7"/>
        <a:stretch>
          <a:fillRect/>
        </a:stretch>
      </xdr:blipFill>
      <xdr:spPr>
        <a:xfrm>
          <a:off x="13538200" y="13970000"/>
          <a:ext cx="7823200" cy="2044700"/>
        </a:xfrm>
        <a:prstGeom prst="rect">
          <a:avLst/>
        </a:prstGeom>
      </xdr:spPr>
    </xdr:pic>
    <xdr:clientData/>
  </xdr:twoCellAnchor>
  <xdr:twoCellAnchor editAs="oneCell">
    <xdr:from>
      <xdr:col>14</xdr:col>
      <xdr:colOff>88900</xdr:colOff>
      <xdr:row>70</xdr:row>
      <xdr:rowOff>25400</xdr:rowOff>
    </xdr:from>
    <xdr:to>
      <xdr:col>21</xdr:col>
      <xdr:colOff>330200</xdr:colOff>
      <xdr:row>83</xdr:row>
      <xdr:rowOff>2297</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8"/>
        <a:stretch>
          <a:fillRect/>
        </a:stretch>
      </xdr:blipFill>
      <xdr:spPr>
        <a:xfrm>
          <a:off x="11341100" y="14287500"/>
          <a:ext cx="6019800" cy="2707397"/>
        </a:xfrm>
        <a:prstGeom prst="rect">
          <a:avLst/>
        </a:prstGeom>
      </xdr:spPr>
    </xdr:pic>
    <xdr:clientData/>
  </xdr:twoCellAnchor>
  <xdr:twoCellAnchor editAs="oneCell">
    <xdr:from>
      <xdr:col>16</xdr:col>
      <xdr:colOff>457200</xdr:colOff>
      <xdr:row>57</xdr:row>
      <xdr:rowOff>0</xdr:rowOff>
    </xdr:from>
    <xdr:to>
      <xdr:col>22</xdr:col>
      <xdr:colOff>554264</xdr:colOff>
      <xdr:row>66</xdr:row>
      <xdr:rowOff>101600</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9"/>
        <a:stretch>
          <a:fillRect/>
        </a:stretch>
      </xdr:blipFill>
      <xdr:spPr>
        <a:xfrm>
          <a:off x="13360400" y="11595100"/>
          <a:ext cx="5050064" cy="19304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J27" sqref="A1:J27"/>
    </sheetView>
  </sheetViews>
  <sheetFormatPr baseColWidth="10" defaultRowHeight="16"/>
  <cols>
    <col min="1" max="1" width="3.1640625" style="24" customWidth="1"/>
    <col min="2" max="2" width="11.5" style="16" customWidth="1"/>
    <col min="3" max="3" width="38.5" style="16" customWidth="1"/>
    <col min="4" max="16384" width="10.83203125" style="16"/>
  </cols>
  <sheetData>
    <row r="1" spans="1:3" s="22" customFormat="1">
      <c r="A1" s="20"/>
      <c r="B1" s="21"/>
      <c r="C1" s="21"/>
    </row>
    <row r="2" spans="1:3" ht="21">
      <c r="A2" s="1"/>
      <c r="B2" s="23" t="s">
        <v>11</v>
      </c>
      <c r="C2" s="23"/>
    </row>
    <row r="3" spans="1:3">
      <c r="A3" s="1"/>
      <c r="B3" s="8"/>
      <c r="C3" s="8"/>
    </row>
    <row r="4" spans="1:3">
      <c r="A4" s="1"/>
      <c r="B4" s="2" t="s">
        <v>12</v>
      </c>
      <c r="C4" s="3" t="s">
        <v>50</v>
      </c>
    </row>
    <row r="5" spans="1:3">
      <c r="A5" s="1"/>
      <c r="B5" s="4" t="s">
        <v>28</v>
      </c>
      <c r="C5" s="5" t="s">
        <v>29</v>
      </c>
    </row>
    <row r="6" spans="1:3">
      <c r="A6" s="1"/>
      <c r="B6" s="6" t="s">
        <v>14</v>
      </c>
      <c r="C6" s="7" t="s">
        <v>15</v>
      </c>
    </row>
    <row r="7" spans="1:3">
      <c r="A7" s="1"/>
      <c r="B7" s="8"/>
      <c r="C7" s="8"/>
    </row>
    <row r="8" spans="1:3">
      <c r="A8" s="1"/>
      <c r="B8" s="8"/>
      <c r="C8" s="8"/>
    </row>
    <row r="9" spans="1:3">
      <c r="A9" s="1"/>
      <c r="B9" s="59" t="s">
        <v>30</v>
      </c>
      <c r="C9" s="60"/>
    </row>
    <row r="10" spans="1:3">
      <c r="A10" s="1"/>
      <c r="B10" s="61"/>
      <c r="C10" s="62"/>
    </row>
    <row r="11" spans="1:3">
      <c r="A11" s="1"/>
      <c r="B11" s="61" t="s">
        <v>31</v>
      </c>
      <c r="C11" s="63" t="s">
        <v>32</v>
      </c>
    </row>
    <row r="12" spans="1:3" ht="17" thickBot="1">
      <c r="A12" s="1"/>
      <c r="B12" s="61"/>
      <c r="C12" s="12" t="s">
        <v>33</v>
      </c>
    </row>
    <row r="13" spans="1:3" ht="17" thickBot="1">
      <c r="A13" s="1"/>
      <c r="B13" s="61"/>
      <c r="C13" s="64" t="s">
        <v>34</v>
      </c>
    </row>
    <row r="14" spans="1:3">
      <c r="A14" s="1"/>
      <c r="B14" s="61"/>
      <c r="C14" s="62" t="s">
        <v>35</v>
      </c>
    </row>
    <row r="15" spans="1:3">
      <c r="A15" s="1"/>
      <c r="B15" s="61"/>
      <c r="C15" s="62"/>
    </row>
    <row r="16" spans="1:3">
      <c r="A16" s="1"/>
      <c r="B16" s="61" t="s">
        <v>36</v>
      </c>
      <c r="C16" s="65" t="s">
        <v>37</v>
      </c>
    </row>
    <row r="17" spans="1:3">
      <c r="A17" s="1"/>
      <c r="B17" s="61"/>
      <c r="C17" s="66" t="s">
        <v>38</v>
      </c>
    </row>
    <row r="18" spans="1:3">
      <c r="A18" s="1"/>
      <c r="B18" s="61"/>
      <c r="C18" s="67" t="s">
        <v>39</v>
      </c>
    </row>
    <row r="19" spans="1:3">
      <c r="A19" s="1"/>
      <c r="B19" s="61"/>
      <c r="C19" s="68" t="s">
        <v>40</v>
      </c>
    </row>
    <row r="20" spans="1:3">
      <c r="A20" s="1"/>
      <c r="B20" s="69"/>
      <c r="C20" s="70" t="s">
        <v>41</v>
      </c>
    </row>
    <row r="21" spans="1:3">
      <c r="A21" s="1"/>
      <c r="B21" s="69"/>
      <c r="C21" s="71" t="s">
        <v>42</v>
      </c>
    </row>
    <row r="22" spans="1:3">
      <c r="A22" s="1"/>
      <c r="B22" s="69"/>
      <c r="C22" s="72" t="s">
        <v>43</v>
      </c>
    </row>
    <row r="23" spans="1:3">
      <c r="B23" s="69"/>
      <c r="C23" s="73" t="s">
        <v>44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29"/>
  <sheetViews>
    <sheetView workbookViewId="0">
      <selection activeCell="A20" sqref="A20:XFD24"/>
    </sheetView>
  </sheetViews>
  <sheetFormatPr baseColWidth="10" defaultRowHeight="16"/>
  <cols>
    <col min="1" max="1" width="3.1640625" style="29" customWidth="1"/>
    <col min="2" max="2" width="3.5" style="29" customWidth="1"/>
    <col min="3" max="3" width="33.83203125" style="29" customWidth="1"/>
    <col min="4" max="4" width="12.5" style="29" customWidth="1"/>
    <col min="5" max="5" width="17.5" style="29" customWidth="1"/>
    <col min="6" max="6" width="4.5" style="29" customWidth="1"/>
    <col min="7" max="7" width="44.1640625" style="29" customWidth="1"/>
    <col min="8" max="8" width="2.5" style="29" customWidth="1"/>
    <col min="9" max="9" width="42.5" style="29" customWidth="1"/>
    <col min="10" max="10" width="3.5" style="29" customWidth="1"/>
    <col min="11" max="16384" width="10.83203125" style="29"/>
  </cols>
  <sheetData>
    <row r="1" spans="2:10">
      <c r="D1" s="30"/>
      <c r="E1" s="30"/>
      <c r="F1" s="30"/>
      <c r="G1" s="30"/>
    </row>
    <row r="2" spans="2:10" ht="16" customHeight="1">
      <c r="B2" s="134" t="s">
        <v>83</v>
      </c>
      <c r="C2" s="135"/>
      <c r="D2" s="135"/>
      <c r="E2" s="135"/>
      <c r="F2" s="135"/>
      <c r="G2" s="135"/>
    </row>
    <row r="3" spans="2:10">
      <c r="B3" s="134"/>
      <c r="C3" s="135"/>
      <c r="D3" s="135"/>
      <c r="E3" s="135"/>
      <c r="F3" s="135"/>
      <c r="G3" s="135"/>
    </row>
    <row r="4" spans="2:10">
      <c r="B4" s="134"/>
      <c r="C4" s="135"/>
      <c r="D4" s="135"/>
      <c r="E4" s="135"/>
      <c r="F4" s="135"/>
      <c r="G4" s="135"/>
    </row>
    <row r="5" spans="2:10">
      <c r="B5" s="134"/>
      <c r="C5" s="135"/>
      <c r="D5" s="135"/>
      <c r="E5" s="135"/>
      <c r="F5" s="135"/>
      <c r="G5" s="135"/>
    </row>
    <row r="6" spans="2:10" ht="17" thickBot="1">
      <c r="D6" s="30"/>
    </row>
    <row r="7" spans="2:10">
      <c r="B7" s="31"/>
      <c r="C7" s="14"/>
      <c r="D7" s="14"/>
      <c r="E7" s="14"/>
      <c r="F7" s="14"/>
      <c r="G7" s="14"/>
      <c r="H7" s="14"/>
      <c r="I7" s="14"/>
      <c r="J7" s="32"/>
    </row>
    <row r="8" spans="2:10" s="19" customFormat="1">
      <c r="B8" s="74"/>
      <c r="C8" s="75" t="s">
        <v>20</v>
      </c>
      <c r="D8" s="76" t="s">
        <v>9</v>
      </c>
      <c r="E8" s="75" t="s">
        <v>4</v>
      </c>
      <c r="F8" s="75"/>
      <c r="G8" s="75" t="s">
        <v>8</v>
      </c>
      <c r="H8" s="75"/>
      <c r="I8" s="75" t="s">
        <v>0</v>
      </c>
      <c r="J8" s="77"/>
    </row>
    <row r="9" spans="2:10" s="19" customFormat="1">
      <c r="B9" s="18"/>
      <c r="C9" s="12"/>
      <c r="D9" s="26"/>
      <c r="E9" s="12"/>
      <c r="F9" s="12"/>
      <c r="G9" s="12"/>
      <c r="H9" s="12"/>
      <c r="I9" s="12"/>
      <c r="J9" s="13"/>
    </row>
    <row r="10" spans="2:10" s="19" customFormat="1" ht="17" thickBot="1">
      <c r="B10" s="18"/>
      <c r="C10" s="12" t="s">
        <v>45</v>
      </c>
      <c r="D10" s="26"/>
      <c r="E10" s="12"/>
      <c r="F10" s="12"/>
      <c r="G10" s="12"/>
      <c r="H10" s="12"/>
      <c r="I10" s="12"/>
      <c r="J10" s="13"/>
    </row>
    <row r="11" spans="2:10" s="19" customFormat="1" ht="17" thickBot="1">
      <c r="B11" s="18"/>
      <c r="C11" s="116" t="s">
        <v>84</v>
      </c>
      <c r="D11" s="15" t="s">
        <v>85</v>
      </c>
      <c r="E11" s="28">
        <f>'Research data'!E7</f>
        <v>1.1075069559277897</v>
      </c>
      <c r="F11" s="33"/>
      <c r="G11" s="122" t="s">
        <v>81</v>
      </c>
      <c r="H11" s="25"/>
      <c r="I11" s="101" t="s">
        <v>63</v>
      </c>
      <c r="J11" s="13"/>
    </row>
    <row r="12" spans="2:10" s="19" customFormat="1" ht="17" thickBot="1">
      <c r="B12" s="18"/>
      <c r="C12" s="85" t="s">
        <v>51</v>
      </c>
      <c r="D12" s="15" t="s">
        <v>2</v>
      </c>
      <c r="E12" s="86">
        <v>0</v>
      </c>
      <c r="F12" s="33"/>
      <c r="G12" s="33"/>
      <c r="H12" s="25"/>
      <c r="I12" s="28" t="s">
        <v>25</v>
      </c>
      <c r="J12" s="13"/>
    </row>
    <row r="13" spans="2:10" s="19" customFormat="1" ht="17" thickBot="1">
      <c r="B13" s="18"/>
      <c r="C13" s="85" t="s">
        <v>52</v>
      </c>
      <c r="D13" s="15" t="s">
        <v>2</v>
      </c>
      <c r="E13" s="86">
        <v>0</v>
      </c>
      <c r="F13" s="33"/>
      <c r="G13" s="33"/>
      <c r="H13" s="25"/>
      <c r="I13" s="28" t="s">
        <v>25</v>
      </c>
      <c r="J13" s="13"/>
    </row>
    <row r="14" spans="2:10" s="19" customFormat="1" ht="17" thickBot="1">
      <c r="B14" s="18"/>
      <c r="C14" s="85" t="s">
        <v>53</v>
      </c>
      <c r="D14" s="15" t="s">
        <v>2</v>
      </c>
      <c r="E14" s="86">
        <v>1062.9980361595201</v>
      </c>
      <c r="F14" s="33"/>
      <c r="G14" s="33"/>
      <c r="H14" s="25"/>
      <c r="I14" s="28" t="s">
        <v>25</v>
      </c>
      <c r="J14" s="13"/>
    </row>
    <row r="15" spans="2:10" s="19" customFormat="1" ht="17" thickBot="1">
      <c r="B15" s="18"/>
      <c r="C15" s="85" t="s">
        <v>54</v>
      </c>
      <c r="D15" s="15" t="s">
        <v>2</v>
      </c>
      <c r="E15" s="86">
        <v>0</v>
      </c>
      <c r="F15" s="33"/>
      <c r="G15" s="33"/>
      <c r="H15" s="25"/>
      <c r="I15" s="28" t="s">
        <v>25</v>
      </c>
      <c r="J15" s="13"/>
    </row>
    <row r="16" spans="2:10" s="19" customFormat="1" ht="17" thickBot="1">
      <c r="B16" s="18"/>
      <c r="C16" s="85" t="s">
        <v>57</v>
      </c>
      <c r="D16" s="15" t="s">
        <v>2</v>
      </c>
      <c r="E16" s="86">
        <v>0</v>
      </c>
      <c r="F16" s="33"/>
      <c r="G16" s="33"/>
      <c r="H16" s="25"/>
      <c r="I16" s="28" t="s">
        <v>25</v>
      </c>
      <c r="J16" s="13"/>
    </row>
    <row r="17" spans="2:10" s="19" customFormat="1" ht="17" thickBot="1">
      <c r="B17" s="18"/>
      <c r="C17" s="85" t="s">
        <v>55</v>
      </c>
      <c r="D17" s="15" t="s">
        <v>2</v>
      </c>
      <c r="E17" s="86">
        <v>0.01</v>
      </c>
      <c r="F17" s="33"/>
      <c r="G17" s="33"/>
      <c r="H17" s="25"/>
      <c r="I17" s="28" t="s">
        <v>25</v>
      </c>
      <c r="J17" s="13"/>
    </row>
    <row r="18" spans="2:10" s="19" customFormat="1" ht="17" thickBot="1">
      <c r="B18" s="18"/>
      <c r="C18" s="85" t="s">
        <v>56</v>
      </c>
      <c r="D18" s="15" t="s">
        <v>2</v>
      </c>
      <c r="E18" s="86">
        <v>0</v>
      </c>
      <c r="F18" s="33"/>
      <c r="G18" s="33"/>
      <c r="H18" s="25"/>
      <c r="I18" s="28" t="s">
        <v>25</v>
      </c>
      <c r="J18" s="13"/>
    </row>
    <row r="19" spans="2:10" s="19" customFormat="1" ht="17" thickBot="1">
      <c r="B19" s="18"/>
      <c r="C19" s="85" t="s">
        <v>58</v>
      </c>
      <c r="D19" s="15" t="s">
        <v>2</v>
      </c>
      <c r="E19" s="86">
        <v>0.01</v>
      </c>
      <c r="F19" s="33"/>
      <c r="G19" s="33"/>
      <c r="H19" s="25"/>
      <c r="I19" s="28" t="s">
        <v>25</v>
      </c>
      <c r="J19" s="13"/>
    </row>
    <row r="20" spans="2:10">
      <c r="B20" s="34"/>
      <c r="C20" s="30"/>
      <c r="D20" s="78"/>
      <c r="E20" s="79"/>
      <c r="F20" s="30"/>
      <c r="G20" s="30"/>
      <c r="H20" s="30"/>
      <c r="I20" s="80"/>
      <c r="J20" s="81"/>
    </row>
    <row r="21" spans="2:10" ht="17" thickBot="1">
      <c r="B21" s="34"/>
      <c r="C21" s="12" t="s">
        <v>5</v>
      </c>
      <c r="D21" s="78"/>
      <c r="E21" s="79"/>
      <c r="F21" s="30"/>
      <c r="G21" s="30"/>
      <c r="H21" s="30"/>
      <c r="I21" s="80"/>
      <c r="J21" s="81"/>
    </row>
    <row r="22" spans="2:10" ht="17" thickBot="1">
      <c r="B22" s="34"/>
      <c r="C22" s="33" t="s">
        <v>23</v>
      </c>
      <c r="D22" s="17" t="s">
        <v>1</v>
      </c>
      <c r="E22" s="35">
        <f>'Research data'!E10</f>
        <v>12</v>
      </c>
      <c r="F22" s="33"/>
      <c r="G22" s="57" t="s">
        <v>26</v>
      </c>
      <c r="H22" s="33"/>
      <c r="I22" s="108" t="s">
        <v>61</v>
      </c>
      <c r="J22" s="81"/>
    </row>
    <row r="23" spans="2:10" ht="17" thickBot="1">
      <c r="B23" s="34"/>
      <c r="C23" s="33" t="s">
        <v>22</v>
      </c>
      <c r="D23" s="17" t="s">
        <v>2</v>
      </c>
      <c r="E23" s="35">
        <v>0</v>
      </c>
      <c r="F23" s="33"/>
      <c r="G23" s="33"/>
      <c r="H23" s="33"/>
      <c r="I23" s="28" t="s">
        <v>25</v>
      </c>
      <c r="J23" s="81"/>
    </row>
    <row r="24" spans="2:10" ht="17" thickBot="1">
      <c r="B24" s="36"/>
      <c r="C24" s="37"/>
      <c r="D24" s="37"/>
      <c r="E24" s="37"/>
      <c r="F24" s="37"/>
      <c r="G24" s="37"/>
      <c r="H24" s="37"/>
      <c r="I24" s="37"/>
      <c r="J24" s="38"/>
    </row>
    <row r="29" spans="2:10" ht="15" customHeight="1"/>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2:K14"/>
  <sheetViews>
    <sheetView tabSelected="1" workbookViewId="0">
      <selection activeCell="I4" sqref="I4"/>
    </sheetView>
  </sheetViews>
  <sheetFormatPr baseColWidth="10" defaultRowHeight="16"/>
  <cols>
    <col min="1" max="2" width="4.5" style="39" customWidth="1"/>
    <col min="3" max="3" width="33.1640625" style="39" customWidth="1"/>
    <col min="4" max="4" width="11.5" style="39" customWidth="1"/>
    <col min="5" max="5" width="9.5" style="39" customWidth="1"/>
    <col min="6" max="6" width="2.5" style="39" customWidth="1"/>
    <col min="7" max="7" width="10.5" style="39" customWidth="1"/>
    <col min="8" max="8" width="2.1640625" style="39" customWidth="1"/>
    <col min="9" max="9" width="12.5" style="39" customWidth="1"/>
    <col min="10" max="10" width="2.5" style="39" customWidth="1"/>
    <col min="11" max="11" width="61.5" style="39" customWidth="1"/>
    <col min="12" max="16384" width="10.83203125" style="39"/>
  </cols>
  <sheetData>
    <row r="2" spans="2:11" ht="17" thickBot="1"/>
    <row r="3" spans="2:11">
      <c r="B3" s="40"/>
      <c r="C3" s="41"/>
      <c r="D3" s="41"/>
      <c r="E3" s="41"/>
      <c r="F3" s="41"/>
      <c r="G3" s="41"/>
      <c r="H3" s="41"/>
      <c r="I3" s="41"/>
      <c r="J3" s="41"/>
      <c r="K3" s="41"/>
    </row>
    <row r="4" spans="2:11" s="19" customFormat="1">
      <c r="B4" s="18"/>
      <c r="C4" s="84" t="s">
        <v>46</v>
      </c>
      <c r="D4" s="84" t="s">
        <v>9</v>
      </c>
      <c r="E4" s="84" t="s">
        <v>41</v>
      </c>
      <c r="F4" s="84"/>
      <c r="G4" s="84" t="s">
        <v>62</v>
      </c>
      <c r="H4" s="84"/>
      <c r="I4" s="84" t="s">
        <v>61</v>
      </c>
      <c r="J4" s="84"/>
      <c r="K4" s="84" t="s">
        <v>67</v>
      </c>
    </row>
    <row r="5" spans="2:11" ht="18" customHeight="1">
      <c r="B5" s="42"/>
      <c r="C5" s="48"/>
      <c r="D5" s="43"/>
      <c r="E5" s="46"/>
      <c r="F5" s="46"/>
      <c r="G5" s="46"/>
      <c r="K5" s="54"/>
    </row>
    <row r="6" spans="2:11" ht="18" customHeight="1" thickBot="1">
      <c r="B6" s="42"/>
      <c r="C6" s="11" t="s">
        <v>45</v>
      </c>
      <c r="D6" s="11"/>
      <c r="E6" s="9"/>
      <c r="F6" s="9"/>
      <c r="G6" s="9"/>
      <c r="H6" s="43"/>
      <c r="J6" s="43"/>
      <c r="K6" s="53"/>
    </row>
    <row r="7" spans="2:11" ht="17" thickBot="1">
      <c r="B7" s="42"/>
      <c r="C7" s="118" t="s">
        <v>84</v>
      </c>
      <c r="D7" s="119" t="s">
        <v>85</v>
      </c>
      <c r="E7" s="121">
        <f>I7</f>
        <v>1.1075069559277897</v>
      </c>
      <c r="F7" s="46"/>
      <c r="G7" s="107"/>
      <c r="H7" s="43"/>
      <c r="I7" s="121">
        <f>Notes!E94</f>
        <v>1.1075069559277897</v>
      </c>
      <c r="J7" s="43"/>
      <c r="K7" s="56"/>
    </row>
    <row r="8" spans="2:11">
      <c r="B8" s="42"/>
      <c r="C8" s="48"/>
      <c r="D8" s="43"/>
      <c r="E8" s="46"/>
      <c r="F8" s="46"/>
      <c r="G8" s="46"/>
      <c r="K8" s="54"/>
    </row>
    <row r="9" spans="2:11" ht="17" thickBot="1">
      <c r="B9" s="42"/>
      <c r="C9" s="11" t="s">
        <v>5</v>
      </c>
      <c r="D9" s="11"/>
      <c r="E9" s="9"/>
      <c r="F9" s="9"/>
      <c r="G9" s="9"/>
      <c r="H9" s="43"/>
      <c r="I9" s="43"/>
      <c r="J9" s="43"/>
      <c r="K9" s="53"/>
    </row>
    <row r="10" spans="2:11" ht="17" thickBot="1">
      <c r="B10" s="42"/>
      <c r="C10" s="49" t="s">
        <v>3</v>
      </c>
      <c r="D10" s="44" t="s">
        <v>1</v>
      </c>
      <c r="E10" s="50">
        <f>ROUND(12,0)</f>
        <v>12</v>
      </c>
      <c r="F10" s="46"/>
      <c r="G10" s="107"/>
      <c r="H10" s="43"/>
      <c r="I10" s="50">
        <f>Notes!C12</f>
        <v>12</v>
      </c>
      <c r="J10" s="43"/>
      <c r="K10" s="56"/>
    </row>
    <row r="11" spans="2:11">
      <c r="B11" s="42"/>
      <c r="C11" s="27"/>
      <c r="D11" s="27"/>
      <c r="E11" s="10"/>
      <c r="F11" s="10"/>
      <c r="G11" s="10"/>
      <c r="H11" s="43"/>
      <c r="I11" s="43"/>
      <c r="J11" s="43"/>
      <c r="K11" s="45"/>
    </row>
    <row r="12" spans="2:11" ht="17" thickBot="1">
      <c r="C12" s="11" t="s">
        <v>47</v>
      </c>
      <c r="D12" s="11"/>
      <c r="E12" s="10"/>
      <c r="F12" s="10"/>
      <c r="G12" s="10"/>
      <c r="H12" s="43"/>
      <c r="I12" s="43"/>
      <c r="J12" s="43"/>
      <c r="K12" s="58"/>
    </row>
    <row r="13" spans="2:11" ht="17" thickBot="1">
      <c r="C13" s="83" t="s">
        <v>48</v>
      </c>
      <c r="D13" s="55" t="s">
        <v>21</v>
      </c>
      <c r="E13" s="47">
        <f>ROUND(AVERAGE(G13,I13),2)</f>
        <v>184310.5</v>
      </c>
      <c r="F13" s="10"/>
      <c r="G13" s="105">
        <f>Notes!C47</f>
        <v>200621</v>
      </c>
      <c r="H13" s="43"/>
      <c r="I13" s="47">
        <f>Notes!C29</f>
        <v>168000</v>
      </c>
      <c r="J13" s="46"/>
      <c r="K13" s="103" t="s">
        <v>66</v>
      </c>
    </row>
    <row r="14" spans="2:11" ht="17" thickBot="1">
      <c r="C14" s="102" t="s">
        <v>49</v>
      </c>
      <c r="D14" s="82" t="s">
        <v>24</v>
      </c>
      <c r="E14" s="51">
        <f>ROUND(2600,2)</f>
        <v>2600</v>
      </c>
      <c r="F14" s="52"/>
      <c r="G14" s="104">
        <f>Notes!C54+Notes!C55</f>
        <v>2600</v>
      </c>
      <c r="H14" s="43"/>
      <c r="I14" s="46"/>
      <c r="J14" s="46"/>
      <c r="K14" s="103" t="s">
        <v>65</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A1:J18"/>
  <sheetViews>
    <sheetView workbookViewId="0">
      <selection activeCell="A15" sqref="A15:J18"/>
    </sheetView>
  </sheetViews>
  <sheetFormatPr baseColWidth="10" defaultColWidth="33.1640625" defaultRowHeight="16"/>
  <cols>
    <col min="1" max="2" width="3.5" style="87" customWidth="1"/>
    <col min="3" max="3" width="27.83203125" style="87" customWidth="1"/>
    <col min="4" max="4" width="16.1640625" style="87" customWidth="1"/>
    <col min="5" max="5" width="10.1640625" style="87" customWidth="1"/>
    <col min="6" max="7" width="13.1640625" style="87" customWidth="1"/>
    <col min="8" max="8" width="12.5" style="88" customWidth="1"/>
    <col min="9" max="9" width="31.5" style="88" customWidth="1"/>
    <col min="10" max="10" width="98.5" style="87" customWidth="1"/>
    <col min="11" max="16384" width="33.1640625" style="87"/>
  </cols>
  <sheetData>
    <row r="1" spans="1:10" ht="17" thickBot="1"/>
    <row r="2" spans="1:10">
      <c r="B2" s="89"/>
      <c r="C2" s="90"/>
      <c r="D2" s="90"/>
      <c r="E2" s="90"/>
      <c r="F2" s="90"/>
      <c r="G2" s="90"/>
      <c r="H2" s="91"/>
      <c r="I2" s="91"/>
      <c r="J2" s="90"/>
    </row>
    <row r="3" spans="1:10">
      <c r="B3" s="92"/>
      <c r="C3" s="12" t="s">
        <v>16</v>
      </c>
      <c r="D3" s="12"/>
      <c r="E3" s="12"/>
      <c r="F3" s="12"/>
      <c r="G3" s="12"/>
      <c r="H3" s="93"/>
      <c r="I3" s="93"/>
      <c r="J3" s="94"/>
    </row>
    <row r="4" spans="1:10">
      <c r="B4" s="92"/>
      <c r="C4" s="94"/>
      <c r="D4" s="94"/>
      <c r="E4" s="94"/>
      <c r="F4" s="94"/>
      <c r="G4" s="94"/>
      <c r="H4" s="95"/>
      <c r="I4" s="95"/>
      <c r="J4" s="94"/>
    </row>
    <row r="5" spans="1:10">
      <c r="B5" s="96"/>
      <c r="C5" s="75" t="s">
        <v>17</v>
      </c>
      <c r="D5" s="75" t="s">
        <v>0</v>
      </c>
      <c r="E5" s="75" t="s">
        <v>13</v>
      </c>
      <c r="F5" s="75" t="s">
        <v>18</v>
      </c>
      <c r="G5" s="75" t="s">
        <v>71</v>
      </c>
      <c r="H5" s="97" t="s">
        <v>19</v>
      </c>
      <c r="I5" s="97" t="s">
        <v>75</v>
      </c>
      <c r="J5" s="75" t="s">
        <v>10</v>
      </c>
    </row>
    <row r="6" spans="1:10">
      <c r="B6" s="92"/>
      <c r="C6" s="12"/>
      <c r="D6" s="12"/>
      <c r="E6" s="12"/>
      <c r="F6" s="12"/>
      <c r="G6" s="12"/>
      <c r="H6" s="93"/>
      <c r="I6" s="93"/>
      <c r="J6" s="12"/>
    </row>
    <row r="7" spans="1:10">
      <c r="B7" s="92"/>
      <c r="C7" s="98"/>
      <c r="D7" s="110" t="s">
        <v>60</v>
      </c>
      <c r="E7" s="94" t="s">
        <v>7</v>
      </c>
      <c r="F7" s="94">
        <v>2013</v>
      </c>
      <c r="G7" s="94">
        <v>2012</v>
      </c>
      <c r="H7" s="99"/>
      <c r="I7" s="115" t="s">
        <v>76</v>
      </c>
      <c r="J7" s="111" t="s">
        <v>59</v>
      </c>
    </row>
    <row r="8" spans="1:10">
      <c r="B8" s="92"/>
      <c r="C8" s="100" t="s">
        <v>6</v>
      </c>
      <c r="D8" s="94"/>
      <c r="E8" s="94"/>
      <c r="F8" s="94"/>
      <c r="G8" s="94"/>
      <c r="H8" s="99"/>
      <c r="I8" s="94"/>
      <c r="J8" s="94"/>
    </row>
    <row r="9" spans="1:10">
      <c r="B9" s="92"/>
      <c r="C9" s="98" t="s">
        <v>64</v>
      </c>
      <c r="D9" s="94"/>
      <c r="E9" s="94"/>
      <c r="F9" s="94"/>
      <c r="G9" s="94"/>
      <c r="H9" s="94"/>
      <c r="I9" s="94"/>
      <c r="J9" s="94"/>
    </row>
    <row r="10" spans="1:10">
      <c r="B10" s="92"/>
      <c r="C10" s="98"/>
      <c r="D10" s="94"/>
      <c r="E10" s="94"/>
      <c r="F10" s="94"/>
      <c r="G10" s="94"/>
      <c r="H10" s="94"/>
      <c r="I10" s="94"/>
      <c r="J10" s="94"/>
    </row>
    <row r="11" spans="1:10">
      <c r="B11" s="92"/>
      <c r="C11" s="120" t="s">
        <v>82</v>
      </c>
      <c r="D11" s="110" t="s">
        <v>61</v>
      </c>
      <c r="E11" s="94" t="s">
        <v>7</v>
      </c>
      <c r="F11" s="94">
        <v>2013</v>
      </c>
      <c r="G11" s="94">
        <v>2012</v>
      </c>
      <c r="H11" s="94"/>
      <c r="I11" s="115" t="s">
        <v>77</v>
      </c>
      <c r="J11" s="110" t="s">
        <v>27</v>
      </c>
    </row>
    <row r="12" spans="1:10">
      <c r="B12" s="92"/>
      <c r="C12" s="98" t="s">
        <v>6</v>
      </c>
      <c r="D12" s="94"/>
      <c r="E12" s="94"/>
      <c r="F12" s="94"/>
      <c r="G12" s="94"/>
      <c r="H12" s="94"/>
      <c r="I12" s="94"/>
      <c r="J12" s="94"/>
    </row>
    <row r="13" spans="1:10">
      <c r="B13" s="92"/>
      <c r="C13" s="106" t="s">
        <v>3</v>
      </c>
      <c r="D13" s="94"/>
      <c r="E13" s="94"/>
      <c r="F13" s="94"/>
      <c r="G13" s="94"/>
      <c r="H13" s="94"/>
      <c r="I13" s="94"/>
      <c r="J13" s="94"/>
    </row>
    <row r="15" spans="1:10" s="123" customFormat="1">
      <c r="A15" s="131"/>
      <c r="B15" s="131"/>
      <c r="C15" s="131" t="s">
        <v>95</v>
      </c>
      <c r="D15" s="131" t="s">
        <v>86</v>
      </c>
      <c r="E15" s="131" t="s">
        <v>7</v>
      </c>
      <c r="F15" s="131"/>
      <c r="G15" s="131">
        <v>2015</v>
      </c>
      <c r="H15" s="132" t="s">
        <v>87</v>
      </c>
      <c r="I15" s="132" t="s">
        <v>88</v>
      </c>
      <c r="J15" s="132"/>
    </row>
    <row r="16" spans="1:10" s="123" customFormat="1">
      <c r="A16" s="131"/>
      <c r="B16" s="131"/>
      <c r="C16" s="131" t="s">
        <v>96</v>
      </c>
      <c r="D16" s="131" t="s">
        <v>86</v>
      </c>
      <c r="E16" s="131" t="s">
        <v>7</v>
      </c>
      <c r="F16" s="131"/>
      <c r="G16" s="131">
        <v>2015</v>
      </c>
      <c r="H16" s="132" t="s">
        <v>87</v>
      </c>
      <c r="I16" s="132" t="s">
        <v>88</v>
      </c>
      <c r="J16" s="132"/>
    </row>
    <row r="17" spans="1:10">
      <c r="A17" s="131"/>
      <c r="B17" s="131"/>
      <c r="C17" s="131" t="s">
        <v>97</v>
      </c>
      <c r="D17" s="131" t="s">
        <v>98</v>
      </c>
      <c r="E17" s="131" t="s">
        <v>7</v>
      </c>
      <c r="F17" s="131"/>
      <c r="G17" s="131">
        <v>2016</v>
      </c>
      <c r="H17" s="132" t="s">
        <v>87</v>
      </c>
      <c r="I17" s="132" t="s">
        <v>99</v>
      </c>
      <c r="J17" s="132"/>
    </row>
    <row r="18" spans="1:10">
      <c r="A18" s="131"/>
      <c r="B18" s="131"/>
      <c r="C18" s="131" t="s">
        <v>100</v>
      </c>
      <c r="D18" s="131" t="s">
        <v>98</v>
      </c>
      <c r="E18" s="131" t="s">
        <v>7</v>
      </c>
      <c r="F18" s="131"/>
      <c r="G18" s="131">
        <v>2016</v>
      </c>
      <c r="H18" s="132" t="s">
        <v>87</v>
      </c>
      <c r="I18" s="132" t="s">
        <v>101</v>
      </c>
      <c r="J18" s="132"/>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143"/>
  <sheetViews>
    <sheetView topLeftCell="A40" workbookViewId="0">
      <selection activeCell="E95" sqref="E95"/>
    </sheetView>
  </sheetViews>
  <sheetFormatPr baseColWidth="10" defaultRowHeight="16"/>
  <cols>
    <col min="1" max="1" width="5.5" style="109" customWidth="1"/>
    <col min="2" max="2" width="4.5" style="109" customWidth="1"/>
    <col min="3" max="3" width="12.5" style="109" customWidth="1"/>
    <col min="4" max="4" width="10.83203125" style="109"/>
    <col min="5" max="5" width="17.6640625" style="109" customWidth="1"/>
    <col min="6" max="10" width="10.83203125" style="109"/>
    <col min="11" max="11" width="10" style="109" customWidth="1"/>
    <col min="12" max="16384" width="10.83203125" style="109"/>
  </cols>
  <sheetData>
    <row r="1" spans="2:11" ht="17" thickBot="1"/>
    <row r="2" spans="2:11">
      <c r="B2" s="112"/>
      <c r="C2" s="113"/>
      <c r="D2" s="113"/>
      <c r="E2" s="113"/>
      <c r="F2" s="113"/>
      <c r="G2" s="113"/>
      <c r="H2" s="113"/>
      <c r="I2" s="113"/>
      <c r="J2" s="113"/>
      <c r="K2" s="113"/>
    </row>
    <row r="3" spans="2:11" s="19" customFormat="1">
      <c r="B3" s="74"/>
      <c r="C3" s="75" t="s">
        <v>40</v>
      </c>
      <c r="D3" s="75" t="s">
        <v>68</v>
      </c>
      <c r="E3" s="75"/>
      <c r="F3" s="75"/>
      <c r="G3" s="75"/>
      <c r="H3" s="75"/>
      <c r="I3" s="75"/>
      <c r="J3" s="75"/>
      <c r="K3" s="75"/>
    </row>
    <row r="4" spans="2:11">
      <c r="B4" s="114"/>
      <c r="C4" s="110"/>
      <c r="D4" s="110"/>
      <c r="E4" s="110"/>
      <c r="F4" s="110"/>
      <c r="G4" s="110"/>
      <c r="H4" s="110"/>
      <c r="I4" s="110"/>
      <c r="J4" s="110"/>
      <c r="K4" s="110"/>
    </row>
    <row r="5" spans="2:11">
      <c r="B5" s="114"/>
      <c r="C5" s="110"/>
      <c r="D5" s="110"/>
      <c r="E5" s="110"/>
      <c r="F5" s="110"/>
      <c r="G5" s="110"/>
      <c r="H5" s="110"/>
      <c r="I5" s="110"/>
      <c r="J5" s="110"/>
      <c r="K5" s="110"/>
    </row>
    <row r="6" spans="2:11">
      <c r="B6" s="114"/>
      <c r="C6" s="110" t="s">
        <v>61</v>
      </c>
      <c r="D6" s="110"/>
      <c r="E6" s="110"/>
      <c r="F6" s="110"/>
      <c r="G6" s="110"/>
      <c r="H6" s="110"/>
      <c r="I6" s="110"/>
      <c r="J6" s="110"/>
      <c r="K6" s="110"/>
    </row>
    <row r="7" spans="2:11">
      <c r="B7" s="114"/>
      <c r="C7" s="110" t="s">
        <v>70</v>
      </c>
      <c r="D7" s="110"/>
      <c r="E7" s="110"/>
      <c r="F7" s="110"/>
      <c r="G7" s="110"/>
      <c r="H7" s="110"/>
      <c r="I7" s="110"/>
      <c r="J7" s="110"/>
      <c r="K7" s="110"/>
    </row>
    <row r="8" spans="2:11">
      <c r="B8" s="114"/>
      <c r="C8" s="110"/>
      <c r="D8" s="110"/>
      <c r="E8" s="110"/>
      <c r="F8" s="110"/>
      <c r="G8" s="110"/>
      <c r="H8" s="110"/>
      <c r="I8" s="110"/>
      <c r="J8" s="110"/>
      <c r="K8" s="110"/>
    </row>
    <row r="9" spans="2:11">
      <c r="B9" s="114"/>
      <c r="C9" s="110"/>
      <c r="D9" s="110"/>
      <c r="E9" s="110"/>
      <c r="F9" s="110"/>
      <c r="G9" s="110"/>
      <c r="H9" s="110"/>
      <c r="I9" s="110"/>
      <c r="J9" s="110"/>
      <c r="K9" s="110"/>
    </row>
    <row r="10" spans="2:11">
      <c r="B10" s="114"/>
      <c r="C10" s="110"/>
      <c r="D10" s="110"/>
      <c r="E10" s="110"/>
      <c r="F10" s="110"/>
      <c r="G10" s="110"/>
      <c r="H10" s="110"/>
      <c r="I10" s="110"/>
      <c r="J10" s="110"/>
      <c r="K10" s="110"/>
    </row>
    <row r="11" spans="2:11">
      <c r="B11" s="114"/>
      <c r="C11" s="110"/>
      <c r="D11" s="110"/>
      <c r="E11" s="110"/>
      <c r="F11" s="110"/>
      <c r="G11" s="110"/>
      <c r="H11" s="110"/>
      <c r="I11" s="110"/>
      <c r="J11" s="110"/>
      <c r="K11" s="110"/>
    </row>
    <row r="12" spans="2:11">
      <c r="B12" s="114"/>
      <c r="C12" s="110">
        <v>12</v>
      </c>
      <c r="D12" s="110" t="s">
        <v>69</v>
      </c>
      <c r="E12" s="110"/>
      <c r="F12" s="110"/>
      <c r="G12" s="110"/>
      <c r="H12" s="110"/>
      <c r="I12" s="110"/>
      <c r="J12" s="110"/>
      <c r="K12" s="110"/>
    </row>
    <row r="13" spans="2:11">
      <c r="B13" s="114"/>
      <c r="C13" s="110"/>
      <c r="D13" s="110"/>
      <c r="E13" s="110"/>
      <c r="F13" s="110"/>
      <c r="G13" s="110"/>
      <c r="H13" s="110"/>
      <c r="I13" s="110"/>
      <c r="J13" s="110"/>
      <c r="K13" s="110"/>
    </row>
    <row r="14" spans="2:11">
      <c r="B14" s="114"/>
      <c r="C14" s="110"/>
      <c r="D14" s="110"/>
      <c r="E14" s="110"/>
      <c r="F14" s="110"/>
      <c r="G14" s="110"/>
      <c r="H14" s="110"/>
      <c r="I14" s="110"/>
      <c r="J14" s="110"/>
      <c r="K14" s="110"/>
    </row>
    <row r="15" spans="2:11">
      <c r="B15" s="114"/>
      <c r="C15" s="110"/>
      <c r="D15" s="110"/>
      <c r="E15" s="110"/>
      <c r="F15" s="110"/>
      <c r="G15" s="110"/>
      <c r="H15" s="110"/>
      <c r="I15" s="110"/>
      <c r="J15" s="110"/>
      <c r="K15" s="110"/>
    </row>
    <row r="16" spans="2:11">
      <c r="B16" s="114"/>
      <c r="C16" s="110"/>
      <c r="D16" s="110"/>
      <c r="E16" s="110"/>
      <c r="F16" s="110"/>
      <c r="G16" s="110"/>
      <c r="H16" s="110"/>
      <c r="I16" s="110"/>
      <c r="J16" s="110"/>
      <c r="K16" s="110"/>
    </row>
    <row r="17" spans="2:11">
      <c r="B17" s="114"/>
      <c r="C17" s="110"/>
      <c r="D17" s="110"/>
      <c r="E17" s="110"/>
      <c r="F17" s="110"/>
      <c r="G17" s="110"/>
      <c r="H17" s="110"/>
      <c r="I17" s="110"/>
      <c r="J17" s="110"/>
      <c r="K17" s="110"/>
    </row>
    <row r="18" spans="2:11">
      <c r="B18" s="114"/>
      <c r="C18" s="110"/>
      <c r="D18" s="110"/>
      <c r="E18" s="110"/>
      <c r="F18" s="110"/>
      <c r="G18" s="110"/>
      <c r="H18" s="110"/>
      <c r="I18" s="110"/>
      <c r="J18" s="110"/>
      <c r="K18" s="110"/>
    </row>
    <row r="19" spans="2:11">
      <c r="B19" s="114"/>
      <c r="C19" s="110"/>
      <c r="D19" s="110"/>
      <c r="E19" s="110"/>
      <c r="F19" s="110"/>
      <c r="G19" s="110"/>
      <c r="H19" s="110"/>
      <c r="I19" s="110"/>
      <c r="J19" s="110"/>
      <c r="K19" s="110"/>
    </row>
    <row r="20" spans="2:11">
      <c r="B20" s="114"/>
      <c r="C20" s="110"/>
      <c r="D20" s="110"/>
      <c r="E20" s="110"/>
      <c r="F20" s="110"/>
      <c r="G20" s="110"/>
      <c r="H20" s="110"/>
      <c r="I20" s="110"/>
      <c r="J20" s="110"/>
      <c r="K20" s="110"/>
    </row>
    <row r="21" spans="2:11">
      <c r="B21" s="114"/>
      <c r="C21" s="110"/>
      <c r="D21" s="110"/>
      <c r="E21" s="110"/>
      <c r="F21" s="110"/>
      <c r="G21" s="110"/>
      <c r="H21" s="110"/>
      <c r="I21" s="110"/>
      <c r="J21" s="110"/>
      <c r="K21" s="110"/>
    </row>
    <row r="22" spans="2:11">
      <c r="B22" s="114"/>
      <c r="C22" s="110" t="s">
        <v>72</v>
      </c>
      <c r="D22" s="110"/>
      <c r="E22" s="110"/>
      <c r="F22" s="110"/>
      <c r="G22" s="110"/>
      <c r="H22" s="110"/>
      <c r="I22" s="110"/>
      <c r="J22" s="110"/>
      <c r="K22" s="110"/>
    </row>
    <row r="23" spans="2:11">
      <c r="B23" s="114"/>
      <c r="C23" s="110"/>
      <c r="D23" s="110"/>
      <c r="E23" s="110"/>
      <c r="F23" s="110"/>
      <c r="G23" s="110"/>
      <c r="H23" s="110"/>
      <c r="I23" s="110"/>
      <c r="J23" s="110"/>
      <c r="K23" s="110"/>
    </row>
    <row r="24" spans="2:11">
      <c r="B24" s="114"/>
      <c r="C24" s="110"/>
      <c r="D24" s="110"/>
      <c r="E24" s="110"/>
      <c r="F24" s="110"/>
      <c r="G24" s="110"/>
      <c r="H24" s="110"/>
      <c r="I24" s="110"/>
      <c r="J24" s="110"/>
      <c r="K24" s="110"/>
    </row>
    <row r="25" spans="2:11">
      <c r="B25" s="114"/>
      <c r="C25" s="110"/>
      <c r="D25" s="110"/>
      <c r="E25" s="110"/>
      <c r="F25" s="110"/>
      <c r="G25" s="110"/>
      <c r="H25" s="110"/>
      <c r="I25" s="110"/>
      <c r="J25" s="110"/>
      <c r="K25" s="110"/>
    </row>
    <row r="26" spans="2:11">
      <c r="B26" s="114"/>
      <c r="C26" s="110"/>
      <c r="D26" s="110"/>
      <c r="E26" s="110"/>
      <c r="F26" s="110"/>
      <c r="G26" s="110"/>
      <c r="H26" s="110"/>
      <c r="I26" s="110"/>
      <c r="J26" s="110"/>
      <c r="K26" s="110"/>
    </row>
    <row r="27" spans="2:11">
      <c r="B27" s="114"/>
      <c r="C27" s="110"/>
      <c r="D27" s="110"/>
      <c r="E27" s="110"/>
      <c r="F27" s="110"/>
      <c r="G27" s="110"/>
      <c r="H27" s="110"/>
      <c r="I27" s="110"/>
      <c r="J27" s="110"/>
      <c r="K27" s="110"/>
    </row>
    <row r="28" spans="2:11">
      <c r="B28" s="114"/>
      <c r="C28" s="110"/>
      <c r="D28" s="110"/>
      <c r="E28" s="110"/>
      <c r="F28" s="110"/>
      <c r="G28" s="110"/>
      <c r="H28" s="110"/>
      <c r="I28" s="110"/>
      <c r="J28" s="110"/>
      <c r="K28" s="110"/>
    </row>
    <row r="29" spans="2:11">
      <c r="B29" s="114"/>
      <c r="C29" s="110">
        <v>168000</v>
      </c>
      <c r="D29" s="110" t="s">
        <v>21</v>
      </c>
      <c r="E29" s="110"/>
      <c r="F29" s="110"/>
      <c r="G29" s="110"/>
      <c r="H29" s="110"/>
      <c r="I29" s="110"/>
      <c r="J29" s="110"/>
      <c r="K29" s="110"/>
    </row>
    <row r="30" spans="2:11">
      <c r="B30" s="114"/>
      <c r="C30" s="110"/>
      <c r="D30" s="110"/>
      <c r="E30" s="110"/>
      <c r="F30" s="110"/>
      <c r="G30" s="110"/>
      <c r="H30" s="110"/>
      <c r="I30" s="110"/>
      <c r="J30" s="110"/>
      <c r="K30" s="110"/>
    </row>
    <row r="31" spans="2:11">
      <c r="B31" s="114"/>
      <c r="C31" s="110"/>
      <c r="D31" s="110"/>
      <c r="E31" s="110"/>
      <c r="F31" s="110"/>
      <c r="G31" s="110"/>
      <c r="H31" s="110"/>
      <c r="I31" s="110"/>
      <c r="J31" s="110"/>
      <c r="K31" s="110"/>
    </row>
    <row r="32" spans="2:11">
      <c r="B32" s="114"/>
      <c r="C32" s="110"/>
      <c r="D32" s="110"/>
      <c r="E32" s="110"/>
      <c r="F32" s="110"/>
      <c r="G32" s="110"/>
      <c r="H32" s="110"/>
      <c r="I32" s="110"/>
      <c r="J32" s="110"/>
      <c r="K32" s="110"/>
    </row>
    <row r="33" spans="2:11">
      <c r="B33" s="114"/>
      <c r="C33" s="110"/>
      <c r="D33" s="110"/>
      <c r="E33" s="110"/>
      <c r="F33" s="110"/>
      <c r="G33" s="110"/>
      <c r="H33" s="110"/>
      <c r="I33" s="110"/>
      <c r="J33" s="110"/>
      <c r="K33" s="110"/>
    </row>
    <row r="34" spans="2:11">
      <c r="B34" s="114"/>
      <c r="C34" s="110"/>
      <c r="D34" s="110"/>
      <c r="E34" s="110"/>
      <c r="F34" s="110"/>
      <c r="G34" s="110"/>
      <c r="H34" s="110"/>
      <c r="I34" s="110"/>
      <c r="J34" s="110"/>
      <c r="K34" s="110"/>
    </row>
    <row r="35" spans="2:11">
      <c r="B35" s="114"/>
      <c r="C35" s="110"/>
      <c r="D35" s="110"/>
      <c r="E35" s="110"/>
      <c r="F35" s="110"/>
      <c r="G35" s="110"/>
      <c r="H35" s="110"/>
      <c r="I35" s="110"/>
      <c r="J35" s="110"/>
      <c r="K35" s="110"/>
    </row>
    <row r="36" spans="2:11">
      <c r="B36" s="114"/>
      <c r="C36" s="110"/>
      <c r="D36" s="110"/>
      <c r="E36" s="110"/>
      <c r="F36" s="110"/>
      <c r="G36" s="110"/>
      <c r="H36" s="110"/>
      <c r="I36" s="110"/>
      <c r="J36" s="110"/>
      <c r="K36" s="110"/>
    </row>
    <row r="37" spans="2:11">
      <c r="B37" s="114"/>
      <c r="C37" s="110"/>
      <c r="D37" s="110"/>
      <c r="E37" s="110"/>
      <c r="F37" s="110"/>
      <c r="G37" s="110"/>
      <c r="H37" s="110"/>
      <c r="I37" s="110"/>
      <c r="J37" s="110"/>
      <c r="K37" s="110"/>
    </row>
    <row r="38" spans="2:11">
      <c r="B38" s="114"/>
      <c r="C38" s="110"/>
      <c r="D38" s="110"/>
      <c r="E38" s="110"/>
      <c r="F38" s="110"/>
      <c r="G38" s="110"/>
      <c r="H38" s="110"/>
      <c r="I38" s="110"/>
      <c r="J38" s="110"/>
      <c r="K38" s="110"/>
    </row>
    <row r="39" spans="2:11">
      <c r="B39" s="114"/>
      <c r="C39" s="110"/>
      <c r="D39" s="110"/>
      <c r="E39" s="110"/>
      <c r="F39" s="110"/>
      <c r="G39" s="110"/>
      <c r="H39" s="110"/>
      <c r="I39" s="110"/>
      <c r="J39" s="110"/>
      <c r="K39" s="110"/>
    </row>
    <row r="40" spans="2:11">
      <c r="B40" s="114"/>
      <c r="C40" s="110"/>
      <c r="D40" s="110"/>
      <c r="E40" s="110"/>
      <c r="F40" s="110"/>
      <c r="G40" s="110"/>
      <c r="H40" s="110"/>
      <c r="I40" s="110"/>
      <c r="J40" s="110"/>
      <c r="K40" s="110"/>
    </row>
    <row r="41" spans="2:11">
      <c r="B41" s="114"/>
      <c r="C41" s="110" t="s">
        <v>60</v>
      </c>
      <c r="D41" s="110"/>
      <c r="E41" s="110"/>
      <c r="F41" s="110"/>
      <c r="G41" s="110"/>
      <c r="H41" s="110"/>
      <c r="I41" s="110"/>
      <c r="J41" s="110"/>
      <c r="K41" s="110"/>
    </row>
    <row r="42" spans="2:11">
      <c r="B42" s="114"/>
      <c r="C42" s="110" t="s">
        <v>73</v>
      </c>
      <c r="D42" s="110"/>
      <c r="E42" s="110"/>
      <c r="F42" s="110"/>
      <c r="G42" s="110"/>
      <c r="H42" s="110"/>
      <c r="I42" s="110"/>
      <c r="J42" s="110"/>
      <c r="K42" s="110"/>
    </row>
    <row r="43" spans="2:11">
      <c r="B43" s="114"/>
      <c r="C43" s="110"/>
      <c r="D43" s="110"/>
      <c r="E43" s="110"/>
      <c r="F43" s="110"/>
      <c r="G43" s="110"/>
      <c r="H43" s="110"/>
      <c r="I43" s="110"/>
      <c r="J43" s="110"/>
      <c r="K43" s="110"/>
    </row>
    <row r="44" spans="2:11">
      <c r="B44" s="114"/>
      <c r="C44" s="110"/>
      <c r="D44" s="110"/>
      <c r="E44" s="110"/>
      <c r="F44" s="110"/>
      <c r="G44" s="110"/>
      <c r="H44" s="110"/>
      <c r="I44" s="110"/>
      <c r="J44" s="110"/>
      <c r="K44" s="110"/>
    </row>
    <row r="45" spans="2:11">
      <c r="B45" s="114"/>
      <c r="C45" s="110"/>
      <c r="D45" s="110"/>
      <c r="E45" s="110"/>
      <c r="F45" s="110"/>
      <c r="G45" s="110"/>
      <c r="H45" s="110"/>
      <c r="I45" s="110"/>
      <c r="J45" s="110"/>
      <c r="K45" s="110"/>
    </row>
    <row r="46" spans="2:11">
      <c r="B46" s="114"/>
      <c r="C46" s="110"/>
      <c r="D46" s="110"/>
      <c r="E46" s="110"/>
      <c r="F46" s="110"/>
      <c r="G46" s="110"/>
      <c r="H46" s="110"/>
      <c r="I46" s="110"/>
      <c r="J46" s="110"/>
      <c r="K46" s="110"/>
    </row>
    <row r="47" spans="2:11">
      <c r="B47" s="114"/>
      <c r="C47" s="110">
        <v>200621</v>
      </c>
      <c r="D47" s="110" t="s">
        <v>21</v>
      </c>
      <c r="E47" s="110"/>
      <c r="F47" s="110"/>
      <c r="G47" s="110"/>
      <c r="H47" s="110"/>
      <c r="I47" s="110"/>
      <c r="J47" s="110"/>
      <c r="K47" s="110"/>
    </row>
    <row r="48" spans="2:11">
      <c r="B48" s="114"/>
      <c r="C48" s="110"/>
      <c r="D48" s="110"/>
      <c r="E48" s="110"/>
      <c r="F48" s="110"/>
      <c r="G48" s="110"/>
      <c r="H48" s="110"/>
      <c r="I48" s="110"/>
      <c r="J48" s="110"/>
      <c r="K48" s="110"/>
    </row>
    <row r="49" spans="2:11">
      <c r="B49" s="114"/>
      <c r="C49" s="110"/>
      <c r="D49" s="110"/>
      <c r="E49" s="110"/>
      <c r="F49" s="110"/>
      <c r="G49" s="110"/>
      <c r="H49" s="110"/>
      <c r="I49" s="110"/>
      <c r="J49" s="110"/>
      <c r="K49" s="110"/>
    </row>
    <row r="50" spans="2:11">
      <c r="B50" s="114"/>
      <c r="C50" s="110"/>
      <c r="D50" s="110"/>
      <c r="E50" s="110"/>
      <c r="F50" s="110"/>
      <c r="G50" s="110"/>
      <c r="H50" s="110"/>
      <c r="I50" s="110"/>
      <c r="J50" s="110"/>
      <c r="K50" s="110"/>
    </row>
    <row r="51" spans="2:11">
      <c r="B51" s="114"/>
      <c r="C51" s="110"/>
      <c r="D51" s="110"/>
      <c r="E51" s="110"/>
      <c r="F51" s="110"/>
      <c r="G51" s="110"/>
      <c r="H51" s="110"/>
      <c r="I51" s="110"/>
      <c r="J51" s="110"/>
      <c r="K51" s="110"/>
    </row>
    <row r="52" spans="2:11">
      <c r="B52" s="114"/>
      <c r="C52" s="110"/>
      <c r="D52" s="110"/>
      <c r="E52" s="110"/>
      <c r="F52" s="110"/>
      <c r="G52" s="110"/>
      <c r="H52" s="110"/>
      <c r="I52" s="110"/>
      <c r="J52" s="110"/>
      <c r="K52" s="110"/>
    </row>
    <row r="53" spans="2:11">
      <c r="B53" s="114"/>
      <c r="C53" s="110"/>
      <c r="D53" s="110"/>
      <c r="E53" s="110"/>
      <c r="F53" s="110"/>
      <c r="G53" s="110"/>
      <c r="H53" s="110"/>
      <c r="I53" s="110"/>
      <c r="J53" s="110"/>
      <c r="K53" s="110"/>
    </row>
    <row r="54" spans="2:11">
      <c r="B54" s="114"/>
      <c r="C54" s="110">
        <v>2080</v>
      </c>
      <c r="D54" s="110" t="s">
        <v>74</v>
      </c>
      <c r="E54" s="110"/>
      <c r="F54" s="110"/>
      <c r="G54" s="110"/>
      <c r="H54" s="110"/>
      <c r="I54" s="110"/>
      <c r="J54" s="110"/>
      <c r="K54" s="110"/>
    </row>
    <row r="55" spans="2:11">
      <c r="B55" s="114"/>
      <c r="C55" s="110">
        <v>520</v>
      </c>
      <c r="D55" s="110" t="s">
        <v>74</v>
      </c>
      <c r="E55" s="110"/>
      <c r="F55" s="110"/>
      <c r="G55" s="110"/>
      <c r="H55" s="110"/>
      <c r="I55" s="110"/>
      <c r="J55" s="110"/>
      <c r="K55" s="110"/>
    </row>
    <row r="56" spans="2:11">
      <c r="B56" s="114"/>
      <c r="C56" s="110"/>
      <c r="D56" s="110"/>
      <c r="E56" s="110"/>
      <c r="F56" s="110"/>
      <c r="G56" s="110"/>
      <c r="H56" s="110"/>
      <c r="I56" s="110"/>
      <c r="J56" s="110"/>
      <c r="K56" s="110"/>
    </row>
    <row r="57" spans="2:11">
      <c r="B57" s="114"/>
      <c r="C57" s="110"/>
      <c r="D57" s="110"/>
      <c r="E57" s="110"/>
      <c r="F57" s="110"/>
      <c r="G57" s="110"/>
      <c r="H57" s="110"/>
      <c r="I57" s="110"/>
      <c r="J57" s="110"/>
      <c r="K57" s="110"/>
    </row>
    <row r="58" spans="2:11">
      <c r="B58" s="114"/>
      <c r="C58" s="110"/>
      <c r="D58" s="110"/>
      <c r="E58" s="110"/>
      <c r="F58" s="110"/>
      <c r="G58" s="110"/>
      <c r="H58" s="110"/>
      <c r="I58" s="110"/>
      <c r="J58" s="110"/>
      <c r="K58" s="110"/>
    </row>
    <row r="59" spans="2:11">
      <c r="B59" s="114"/>
      <c r="C59" s="110"/>
      <c r="D59" s="110"/>
      <c r="E59" s="110"/>
      <c r="F59" s="110"/>
      <c r="G59" s="110"/>
      <c r="H59" s="110"/>
      <c r="I59" s="110"/>
      <c r="J59" s="110"/>
      <c r="K59" s="110"/>
    </row>
    <row r="60" spans="2:11">
      <c r="B60" s="114"/>
      <c r="C60" s="110"/>
      <c r="D60" s="110"/>
      <c r="E60" s="110"/>
      <c r="F60" s="110"/>
      <c r="G60" s="110"/>
      <c r="H60" s="110"/>
      <c r="I60" s="110"/>
      <c r="J60" s="110"/>
      <c r="K60" s="110"/>
    </row>
    <row r="61" spans="2:11">
      <c r="B61" s="114"/>
    </row>
    <row r="62" spans="2:11">
      <c r="B62" s="114"/>
    </row>
    <row r="63" spans="2:11">
      <c r="B63" s="114"/>
    </row>
    <row r="64" spans="2:11">
      <c r="B64" s="114"/>
    </row>
    <row r="65" spans="2:10">
      <c r="B65" s="114"/>
    </row>
    <row r="66" spans="2:10">
      <c r="B66" s="114"/>
    </row>
    <row r="67" spans="2:10">
      <c r="B67" s="114"/>
      <c r="C67" s="117" t="s">
        <v>61</v>
      </c>
    </row>
    <row r="68" spans="2:10" ht="17" thickBot="1">
      <c r="B68" s="114"/>
      <c r="C68" s="117" t="s">
        <v>80</v>
      </c>
    </row>
    <row r="69" spans="2:10" ht="17" thickBot="1">
      <c r="B69" s="114"/>
      <c r="D69" s="133" t="s">
        <v>102</v>
      </c>
      <c r="E69" s="127">
        <v>5.22</v>
      </c>
      <c r="F69" s="117" t="s">
        <v>78</v>
      </c>
    </row>
    <row r="70" spans="2:10">
      <c r="B70" s="114"/>
      <c r="E70" s="109">
        <f>1/E69</f>
        <v>0.19157088122605365</v>
      </c>
      <c r="F70" s="117" t="s">
        <v>79</v>
      </c>
    </row>
    <row r="71" spans="2:10">
      <c r="B71" s="114"/>
      <c r="D71" s="133"/>
      <c r="F71" s="117"/>
    </row>
    <row r="72" spans="2:10">
      <c r="B72" s="114"/>
      <c r="F72" s="117"/>
    </row>
    <row r="73" spans="2:10" ht="17" thickBot="1">
      <c r="B73" s="114"/>
    </row>
    <row r="74" spans="2:10" ht="17" thickBot="1">
      <c r="B74" s="114"/>
      <c r="D74" s="133" t="s">
        <v>103</v>
      </c>
      <c r="E74" s="127">
        <v>1.396472478</v>
      </c>
      <c r="F74" s="133" t="s">
        <v>78</v>
      </c>
    </row>
    <row r="75" spans="2:10">
      <c r="B75" s="114"/>
      <c r="E75" s="133" t="s">
        <v>104</v>
      </c>
    </row>
    <row r="76" spans="2:10">
      <c r="B76" s="114"/>
    </row>
    <row r="77" spans="2:10">
      <c r="B77" s="114"/>
      <c r="D77" s="133" t="s">
        <v>113</v>
      </c>
      <c r="E77" s="109">
        <f>((E69*E80)+(E74*E82))/(E80+E82)</f>
        <v>2.5580839748480804</v>
      </c>
      <c r="F77" s="133" t="s">
        <v>78</v>
      </c>
    </row>
    <row r="78" spans="2:10">
      <c r="B78" s="114"/>
      <c r="E78" s="109">
        <f>1/E77</f>
        <v>0.39091758121794579</v>
      </c>
      <c r="F78" s="133" t="s">
        <v>114</v>
      </c>
    </row>
    <row r="79" spans="2:10" ht="17" thickBot="1">
      <c r="B79" s="114"/>
    </row>
    <row r="80" spans="2:10" ht="17" thickBot="1">
      <c r="B80" s="114"/>
      <c r="D80" s="126" t="s">
        <v>105</v>
      </c>
      <c r="E80" s="127">
        <v>7546</v>
      </c>
      <c r="F80" s="133" t="s">
        <v>109</v>
      </c>
      <c r="G80" s="133"/>
      <c r="H80" s="133" t="s">
        <v>86</v>
      </c>
      <c r="I80" s="133"/>
      <c r="J80" s="133" t="s">
        <v>110</v>
      </c>
    </row>
    <row r="81" spans="2:10" ht="17" thickBot="1">
      <c r="B81" s="114"/>
      <c r="D81" s="126" t="s">
        <v>106</v>
      </c>
      <c r="E81" s="127">
        <v>68900</v>
      </c>
      <c r="F81" s="133" t="s">
        <v>109</v>
      </c>
      <c r="G81" s="133"/>
      <c r="H81" s="133" t="s">
        <v>86</v>
      </c>
      <c r="I81" s="133"/>
      <c r="J81" s="133"/>
    </row>
    <row r="82" spans="2:10" ht="17" thickBot="1">
      <c r="B82" s="114"/>
      <c r="D82" s="126" t="s">
        <v>107</v>
      </c>
      <c r="E82" s="127">
        <v>17292.2</v>
      </c>
      <c r="F82" s="133" t="s">
        <v>109</v>
      </c>
      <c r="G82" s="133"/>
      <c r="H82" s="133" t="s">
        <v>98</v>
      </c>
      <c r="I82" s="133"/>
      <c r="J82" s="133" t="s">
        <v>111</v>
      </c>
    </row>
    <row r="83" spans="2:10" ht="17" thickBot="1">
      <c r="B83" s="114"/>
      <c r="D83" s="126" t="s">
        <v>108</v>
      </c>
      <c r="E83" s="127">
        <v>1469</v>
      </c>
      <c r="F83" s="133" t="s">
        <v>109</v>
      </c>
      <c r="G83" s="133"/>
      <c r="H83" s="133" t="s">
        <v>98</v>
      </c>
      <c r="I83" s="133"/>
      <c r="J83" s="133" t="s">
        <v>112</v>
      </c>
    </row>
    <row r="84" spans="2:10" ht="17" thickBot="1">
      <c r="B84" s="114"/>
    </row>
    <row r="85" spans="2:10" s="124" customFormat="1" ht="17" thickBot="1">
      <c r="C85" s="125" t="s">
        <v>86</v>
      </c>
      <c r="E85" s="127">
        <f>E80+E82</f>
        <v>24838.2</v>
      </c>
      <c r="F85" s="126" t="s">
        <v>90</v>
      </c>
      <c r="G85" s="126"/>
      <c r="H85" s="126"/>
      <c r="I85" s="126"/>
    </row>
    <row r="86" spans="2:10" s="124" customFormat="1" ht="17" thickBot="1">
      <c r="C86" s="126"/>
      <c r="E86" s="126">
        <f>E85*1000000</f>
        <v>24838200000</v>
      </c>
      <c r="F86" s="126" t="s">
        <v>89</v>
      </c>
      <c r="G86" s="126"/>
      <c r="H86" s="126"/>
      <c r="I86" s="126"/>
    </row>
    <row r="87" spans="2:10" s="124" customFormat="1" ht="17" thickBot="1">
      <c r="C87" s="126"/>
      <c r="E87" s="128">
        <f>E81+E83</f>
        <v>70369</v>
      </c>
      <c r="F87" s="126" t="s">
        <v>92</v>
      </c>
      <c r="G87" s="126"/>
      <c r="H87" s="126"/>
      <c r="I87" s="126"/>
    </row>
    <row r="88" spans="2:10" s="124" customFormat="1">
      <c r="C88" s="126"/>
      <c r="E88" s="129">
        <f>E87*1000000</f>
        <v>70369000000</v>
      </c>
      <c r="F88" s="126" t="s">
        <v>91</v>
      </c>
      <c r="G88" s="126"/>
      <c r="H88" s="126"/>
      <c r="I88" s="126"/>
    </row>
    <row r="89" spans="2:10" s="124" customFormat="1">
      <c r="C89" s="126"/>
      <c r="D89" s="126"/>
      <c r="E89" s="126"/>
      <c r="F89" s="126"/>
      <c r="G89" s="126"/>
      <c r="H89" s="126"/>
      <c r="I89" s="126"/>
    </row>
    <row r="90" spans="2:10" s="124" customFormat="1">
      <c r="C90" s="126"/>
      <c r="D90" s="126"/>
      <c r="E90" s="130">
        <f>E88/E86</f>
        <v>2.8330957959916581</v>
      </c>
      <c r="F90" s="126" t="s">
        <v>93</v>
      </c>
      <c r="G90" s="126"/>
      <c r="H90" s="126"/>
      <c r="I90" s="126"/>
    </row>
    <row r="91" spans="2:10" s="124" customFormat="1">
      <c r="C91" s="126"/>
      <c r="D91" s="126"/>
      <c r="E91" s="126"/>
      <c r="F91" s="126"/>
      <c r="G91" s="126"/>
      <c r="H91" s="126"/>
      <c r="I91" s="126"/>
    </row>
    <row r="92" spans="2:10" s="124" customFormat="1">
      <c r="C92" s="126"/>
      <c r="D92" s="126"/>
      <c r="E92" s="126"/>
      <c r="F92" s="126"/>
      <c r="G92" s="126"/>
      <c r="H92" s="126"/>
      <c r="I92" s="126"/>
    </row>
    <row r="93" spans="2:10" s="124" customFormat="1">
      <c r="C93" s="126"/>
      <c r="D93" s="126"/>
      <c r="E93" s="126"/>
      <c r="F93" s="126"/>
      <c r="G93" s="126"/>
      <c r="H93" s="126"/>
      <c r="I93" s="126"/>
    </row>
    <row r="94" spans="2:10" s="124" customFormat="1">
      <c r="C94" s="126"/>
      <c r="D94" s="126" t="str">
        <f>Dashboard!C11</f>
        <v>output.freight_tonne_kms</v>
      </c>
      <c r="E94" s="126">
        <f>E90*E78</f>
        <v>1.1075069559277897</v>
      </c>
      <c r="F94" s="126" t="s">
        <v>94</v>
      </c>
      <c r="G94" s="126"/>
      <c r="H94" s="84" t="s">
        <v>61</v>
      </c>
      <c r="I94" s="126"/>
    </row>
    <row r="95" spans="2:10" s="124" customFormat="1">
      <c r="C95" s="126"/>
      <c r="D95" s="126"/>
      <c r="E95" s="126"/>
      <c r="F95" s="126"/>
      <c r="G95" s="126"/>
      <c r="H95" s="84"/>
      <c r="I95" s="126"/>
    </row>
    <row r="96" spans="2:10" s="124" customFormat="1">
      <c r="C96" s="126"/>
      <c r="D96" s="126"/>
      <c r="E96" s="126"/>
      <c r="F96" s="126"/>
      <c r="G96" s="126"/>
      <c r="H96" s="84"/>
      <c r="I96" s="126"/>
    </row>
    <row r="97" spans="3:9" s="124" customFormat="1">
      <c r="C97" s="126"/>
      <c r="D97" s="126"/>
      <c r="E97" s="126"/>
      <c r="F97" s="126"/>
      <c r="G97" s="126"/>
      <c r="H97" s="126"/>
      <c r="I97" s="126"/>
    </row>
    <row r="98" spans="3:9" s="124" customFormat="1"/>
    <row r="99" spans="3:9" s="124" customFormat="1"/>
    <row r="100" spans="3:9" s="124" customFormat="1"/>
    <row r="101" spans="3:9" s="124" customFormat="1"/>
    <row r="102" spans="3:9" s="124" customFormat="1"/>
    <row r="103" spans="3:9" s="124" customFormat="1"/>
    <row r="104" spans="3:9" s="124" customFormat="1"/>
    <row r="105" spans="3:9" s="124" customFormat="1"/>
    <row r="106" spans="3:9" s="124" customFormat="1"/>
    <row r="107" spans="3:9" s="124" customFormat="1"/>
    <row r="108" spans="3:9" s="124" customFormat="1"/>
    <row r="109" spans="3:9" s="124" customFormat="1"/>
    <row r="110" spans="3:9" s="124" customFormat="1"/>
    <row r="111" spans="3:9" s="124" customFormat="1"/>
    <row r="112" spans="3:9" s="124" customFormat="1"/>
    <row r="113" spans="2:2" s="124" customFormat="1"/>
    <row r="114" spans="2:2" s="124" customFormat="1"/>
    <row r="115" spans="2:2" s="124" customFormat="1"/>
    <row r="116" spans="2:2" s="124" customFormat="1"/>
    <row r="117" spans="2:2" s="124" customFormat="1"/>
    <row r="118" spans="2:2" s="124" customFormat="1"/>
    <row r="119" spans="2:2" s="124" customFormat="1"/>
    <row r="120" spans="2:2">
      <c r="B120" s="114"/>
    </row>
    <row r="121" spans="2:2">
      <c r="B121" s="114"/>
    </row>
    <row r="122" spans="2:2">
      <c r="B122" s="114"/>
    </row>
    <row r="123" spans="2:2">
      <c r="B123" s="114"/>
    </row>
    <row r="124" spans="2:2">
      <c r="B124" s="114"/>
    </row>
    <row r="125" spans="2:2">
      <c r="B125" s="114"/>
    </row>
    <row r="126" spans="2:2">
      <c r="B126" s="114"/>
    </row>
    <row r="127" spans="2:2">
      <c r="B127" s="114"/>
    </row>
    <row r="128" spans="2:2">
      <c r="B128" s="114"/>
    </row>
    <row r="129" spans="2:2">
      <c r="B129" s="114"/>
    </row>
    <row r="130" spans="2:2">
      <c r="B130" s="114"/>
    </row>
    <row r="131" spans="2:2">
      <c r="B131" s="114"/>
    </row>
    <row r="132" spans="2:2">
      <c r="B132" s="114"/>
    </row>
    <row r="133" spans="2:2">
      <c r="B133" s="114"/>
    </row>
    <row r="134" spans="2:2">
      <c r="B134" s="114"/>
    </row>
    <row r="135" spans="2:2">
      <c r="B135" s="114"/>
    </row>
    <row r="136" spans="2:2">
      <c r="B136" s="114"/>
    </row>
    <row r="137" spans="2:2">
      <c r="B137" s="114"/>
    </row>
    <row r="138" spans="2:2">
      <c r="B138" s="114"/>
    </row>
    <row r="139" spans="2:2">
      <c r="B139" s="114"/>
    </row>
    <row r="140" spans="2:2">
      <c r="B140" s="114"/>
    </row>
    <row r="141" spans="2:2">
      <c r="B141" s="114"/>
    </row>
    <row r="142" spans="2:2">
      <c r="B142" s="114"/>
    </row>
    <row r="143" spans="2:2">
      <c r="B143" s="114"/>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dcterms:created xsi:type="dcterms:W3CDTF">2011-10-26T09:05:09Z</dcterms:created>
  <dcterms:modified xsi:type="dcterms:W3CDTF">2018-05-29T09:47:58Z</dcterms:modified>
</cp:coreProperties>
</file>