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carriers_source_analyses/"/>
    </mc:Choice>
  </mc:AlternateContent>
  <bookViews>
    <workbookView xWindow="0" yWindow="460" windowWidth="25600" windowHeight="26900" tabRatio="762" activeTab="5"/>
  </bookViews>
  <sheets>
    <sheet name="Cover sheet" sheetId="14" r:id="rId1"/>
    <sheet name="Dashboard" sheetId="12" r:id="rId2"/>
    <sheet name="nl_fce" sheetId="17" r:id="rId3"/>
    <sheet name="Research data" sheetId="13" r:id="rId4"/>
    <sheet name="Sources" sheetId="15" r:id="rId5"/>
    <sheet name="Notes" sheetId="16" r:id="rId6"/>
  </sheets>
  <externalReferences>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527" i="16" l="1"/>
  <c r="F483" i="16"/>
  <c r="F478" i="16"/>
  <c r="F475" i="16"/>
  <c r="G599" i="16"/>
  <c r="G600" i="16"/>
  <c r="P10" i="13"/>
  <c r="G10" i="13"/>
  <c r="E14" i="12"/>
  <c r="F479" i="16"/>
  <c r="F517" i="16"/>
  <c r="F518" i="16"/>
  <c r="F10" i="16"/>
  <c r="F11" i="16"/>
  <c r="F528" i="16"/>
  <c r="O7" i="13"/>
  <c r="F476" i="16"/>
  <c r="F486" i="16"/>
  <c r="H448" i="16"/>
  <c r="H449" i="16"/>
  <c r="H450" i="16"/>
  <c r="H451" i="16"/>
  <c r="H452" i="16"/>
  <c r="H453" i="16"/>
  <c r="H454" i="16"/>
  <c r="G7" i="13"/>
  <c r="E11" i="12"/>
  <c r="G452" i="16"/>
  <c r="F452" i="16"/>
  <c r="I8" i="13"/>
  <c r="G8" i="13"/>
  <c r="E12" i="12"/>
  <c r="G30" i="13"/>
  <c r="E26" i="17"/>
  <c r="H351" i="16"/>
  <c r="M29" i="13"/>
  <c r="G29" i="13"/>
  <c r="E25" i="17"/>
  <c r="H350" i="16"/>
  <c r="M28" i="13"/>
  <c r="G28" i="13"/>
  <c r="E24" i="17"/>
  <c r="H349" i="16"/>
  <c r="M27" i="13"/>
  <c r="G27" i="13"/>
  <c r="E23" i="17"/>
  <c r="H348" i="16"/>
  <c r="M26" i="13"/>
  <c r="G26" i="13"/>
  <c r="E22" i="17"/>
  <c r="H347" i="16"/>
  <c r="M25" i="13"/>
  <c r="G25" i="13"/>
  <c r="E21" i="17"/>
  <c r="H346" i="16"/>
  <c r="M24" i="13"/>
  <c r="G24" i="13"/>
  <c r="E20" i="17"/>
  <c r="G21" i="13"/>
  <c r="E17" i="17"/>
  <c r="H334" i="16"/>
  <c r="M20" i="13"/>
  <c r="G20" i="13"/>
  <c r="E16" i="17"/>
  <c r="H333" i="16"/>
  <c r="M19" i="13"/>
  <c r="G19" i="13"/>
  <c r="E15" i="17"/>
  <c r="H332" i="16"/>
  <c r="M18" i="13"/>
  <c r="G18" i="13"/>
  <c r="E14" i="17"/>
  <c r="H331" i="16"/>
  <c r="M17" i="13"/>
  <c r="G17" i="13"/>
  <c r="E13" i="17"/>
  <c r="H330" i="16"/>
  <c r="M16" i="13"/>
  <c r="G16" i="13"/>
  <c r="E12" i="17"/>
  <c r="H329" i="16"/>
  <c r="M15" i="13"/>
  <c r="G15" i="13"/>
  <c r="E11" i="17"/>
  <c r="F96" i="16"/>
  <c r="F112" i="16"/>
  <c r="F113" i="16"/>
  <c r="F114" i="16"/>
  <c r="F97" i="16"/>
  <c r="K11" i="13"/>
  <c r="F382" i="16"/>
  <c r="F384" i="16"/>
  <c r="F119" i="16"/>
  <c r="F120" i="16"/>
  <c r="F121" i="16"/>
  <c r="F106" i="16"/>
  <c r="F107" i="16"/>
  <c r="G11" i="13"/>
  <c r="E15" i="12"/>
  <c r="E13" i="12"/>
  <c r="E10" i="12"/>
</calcChain>
</file>

<file path=xl/sharedStrings.xml><?xml version="1.0" encoding="utf-8"?>
<sst xmlns="http://schemas.openxmlformats.org/spreadsheetml/2006/main" count="445" uniqueCount="185">
  <si>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</si>
  <si>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</si>
  <si>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</si>
  <si>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</si>
  <si>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</si>
  <si>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</si>
  <si>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</si>
  <si>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</si>
  <si>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</si>
  <si>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</si>
  <si>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</si>
  <si>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</si>
  <si>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</si>
  <si>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</si>
  <si>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</si>
  <si>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</si>
  <si>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</si>
  <si>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</si>
  <si>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</si>
  <si>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</si>
  <si>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</si>
  <si>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</si>
  <si>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</si>
  <si>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</si>
  <si>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</si>
  <si>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</si>
  <si>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</si>
  <si>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</si>
  <si>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</si>
  <si>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</si>
  <si>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</si>
  <si>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</si>
  <si>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</si>
  <si>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</si>
  <si>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</si>
  <si>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</si>
  <si>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</si>
  <si>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Fuel Chain Emissions (only for NL)</t>
  </si>
  <si>
    <t>sustainable</t>
  </si>
  <si>
    <t>cost_per_mj</t>
  </si>
  <si>
    <t>co2_conversion_per_mj</t>
  </si>
  <si>
    <t>typical_production_per_km2</t>
  </si>
  <si>
    <t>Whether or not this carrier is renewable</t>
  </si>
  <si>
    <t>Quintel assumption</t>
  </si>
  <si>
    <t>Quintel definition</t>
  </si>
  <si>
    <t>co2_exploration_per_mj</t>
  </si>
  <si>
    <t>co2_extraction_per_mj</t>
  </si>
  <si>
    <t>start_value</t>
  </si>
  <si>
    <t>co2_waste_treatment_per_mj</t>
  </si>
  <si>
    <t>co2_transportation_per_mj</t>
  </si>
  <si>
    <t>co2_treatment_per_mj</t>
  </si>
  <si>
    <t>kg/MJ</t>
  </si>
  <si>
    <t>CO2 equivalent emissions per MJ final carrier</t>
  </si>
  <si>
    <t>CE Delft</t>
  </si>
  <si>
    <t>http://refman.et-model.com/publications/1623</t>
  </si>
  <si>
    <t>Correspondence with CE Delft</t>
  </si>
  <si>
    <t>starting value for NL. Share of bio-ethanol from sugar beets</t>
  </si>
  <si>
    <t>energy content</t>
  </si>
  <si>
    <t>MJ/kg</t>
  </si>
  <si>
    <t>EUR/MJ</t>
  </si>
  <si>
    <t>Carrier (gobal properties)</t>
  </si>
  <si>
    <t>MJ/km2</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</si>
  <si>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</si>
  <si>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</si>
  <si>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</si>
  <si>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</si>
  <si>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</si>
  <si>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</si>
  <si>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</si>
  <si>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</si>
  <si>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</si>
  <si>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joules per gallon</t>
  </si>
  <si>
    <t>http://www.localenergy.org/pdfs/Document%20Library/Bioenergy%20conversion%20factors.pdf</t>
  </si>
  <si>
    <t xml:space="preserve">LHV </t>
  </si>
  <si>
    <t>HHV</t>
  </si>
  <si>
    <t>global</t>
  </si>
  <si>
    <t>Borjesson_2010_Agricultural crop-based biofuels.pdf</t>
  </si>
  <si>
    <t>NW Europe</t>
  </si>
  <si>
    <t>http://refman.et-model.com/publications/1986</t>
  </si>
  <si>
    <t xml:space="preserve"> </t>
  </si>
  <si>
    <t>GJ/ha/yr</t>
  </si>
  <si>
    <t>MJ/ha/yr</t>
  </si>
  <si>
    <t>MJ/km2/yr</t>
  </si>
  <si>
    <t>CE_Delft_201109_Toelichting_ketenkentallen_incl_biodiesel_bio-ethanol_(LCA).pdf</t>
  </si>
  <si>
    <t>Fuel Chain Emission attributes</t>
  </si>
  <si>
    <t>Based on correspondence with CE Delft</t>
  </si>
  <si>
    <t>not relevant</t>
  </si>
  <si>
    <t>kg CO2 eq/GJ</t>
  </si>
  <si>
    <t>from waste fats</t>
  </si>
  <si>
    <t>from palm oil</t>
  </si>
  <si>
    <t>MinLenV Vlaanderen_2008_koolzaad van zaad tot olie</t>
  </si>
  <si>
    <t>komt hier uit</t>
  </si>
  <si>
    <t>Opbrengst biodiesel</t>
  </si>
  <si>
    <t>liter/ha</t>
  </si>
  <si>
    <t>winterkoolzaad</t>
  </si>
  <si>
    <t xml:space="preserve">opbrengst   </t>
  </si>
  <si>
    <t>ton/ha</t>
  </si>
  <si>
    <t xml:space="preserve">winterkoolzaad </t>
  </si>
  <si>
    <t>liter koolzaadolie</t>
  </si>
  <si>
    <t>opbrengst</t>
  </si>
  <si>
    <t>ton /ha</t>
  </si>
  <si>
    <t>zomerkoolzaad</t>
  </si>
  <si>
    <t>http://www.afdc.energy.gov/afdc/fuels/biodiesel_what_is.html</t>
  </si>
  <si>
    <t>Energie dichtheid</t>
  </si>
  <si>
    <t>BTU</t>
  </si>
  <si>
    <t>per gallon</t>
  </si>
  <si>
    <t>1 BTU in joules</t>
  </si>
  <si>
    <t>liter in Gallon</t>
  </si>
  <si>
    <t>joules</t>
  </si>
  <si>
    <t>Mega joules</t>
  </si>
  <si>
    <t>Low heating value</t>
  </si>
  <si>
    <t>btu/gallon</t>
  </si>
  <si>
    <t>MJ/gallon</t>
  </si>
  <si>
    <t>High heating value</t>
  </si>
  <si>
    <t>Ecofys Abengoa_2007_ Blending ethanol in diesel</t>
  </si>
  <si>
    <t>http://ec.europa.eu/energy/renewables/biofuels/doc/standard/lot3b.pdf</t>
  </si>
  <si>
    <t>LHV biodiesel</t>
  </si>
  <si>
    <t>GJ/tonne</t>
  </si>
  <si>
    <t>Heating value</t>
  </si>
  <si>
    <t>kg/m^3</t>
  </si>
  <si>
    <t>L/km2</t>
  </si>
  <si>
    <t>Min</t>
  </si>
  <si>
    <t>2008</t>
  </si>
  <si>
    <t>http://refman.et-model.com/publications/65</t>
  </si>
  <si>
    <t>Document</t>
  </si>
  <si>
    <t>biodiesel</t>
  </si>
  <si>
    <t>Carrier (global properties)</t>
  </si>
  <si>
    <t>This sheet summarizes the Fuel Chain Emissions attributes formatted in the way they are used by the Energy Transition Model. These FCE are only specified for carriers and at the moment only for NL.</t>
  </si>
  <si>
    <t>mj_per_kg</t>
  </si>
  <si>
    <t>JRC</t>
  </si>
  <si>
    <t>http://refman.et-model.com/publications/1708</t>
  </si>
  <si>
    <t>2011</t>
  </si>
  <si>
    <t>http://www.ufop.de/biodiesel-und-co/biodiesel-preis/</t>
  </si>
  <si>
    <t>For Germany, no price info available for NL</t>
  </si>
  <si>
    <t>Price</t>
  </si>
  <si>
    <t>Tax</t>
  </si>
  <si>
    <t>Price -/- tax</t>
  </si>
  <si>
    <t>North</t>
  </si>
  <si>
    <t>East</t>
  </si>
  <si>
    <t>West</t>
  </si>
  <si>
    <t>South</t>
  </si>
  <si>
    <t>Average</t>
  </si>
  <si>
    <t>Price (EUR/100l)</t>
  </si>
  <si>
    <t>EUR/100 L</t>
  </si>
  <si>
    <t>EUR/L</t>
  </si>
  <si>
    <t>European Commission - Weekly Oil Bulletin</t>
  </si>
  <si>
    <t>http://ec.europa.eu/energy/observatory/oil/bulletin_en.htm</t>
  </si>
  <si>
    <t>Calculate monthly average</t>
  </si>
  <si>
    <t>Date</t>
  </si>
  <si>
    <t>ExchangeRateTo €</t>
  </si>
  <si>
    <t>No taxes</t>
  </si>
  <si>
    <t>1000L</t>
  </si>
  <si>
    <t>EUR/1000L</t>
  </si>
  <si>
    <t>Incl taxes</t>
  </si>
  <si>
    <t>Taxes</t>
  </si>
  <si>
    <t>VAT</t>
  </si>
  <si>
    <t>%</t>
  </si>
  <si>
    <t>Excise</t>
  </si>
  <si>
    <t>Check</t>
  </si>
  <si>
    <t>EUR/L (inc tax)</t>
  </si>
  <si>
    <t>diesel</t>
  </si>
  <si>
    <t>http://www.biotanken.nl/brandstoffen/biodiesel.html</t>
  </si>
  <si>
    <t>price difference per liter biodiesel with normal diesel</t>
  </si>
  <si>
    <t>normal diesel, pump prices (incl tax)</t>
  </si>
  <si>
    <t>Biodiesel estimated pump price (incl tax)</t>
  </si>
  <si>
    <t>Biodiesel estimated pump price (Excl tax)</t>
  </si>
  <si>
    <t>EC_Oil Bulletin</t>
  </si>
  <si>
    <t>biotanken.nl</t>
  </si>
  <si>
    <t>EC Oil bulletin</t>
  </si>
  <si>
    <t>Assumed dependent on nromal diesel price</t>
  </si>
  <si>
    <t>EC Oil Bulletin and biotanken.nl</t>
  </si>
  <si>
    <t>Gas oil automobileAutomotive gas oilDieselkraftstoff(I) excl tax</t>
  </si>
  <si>
    <t>Gas oil automobileAutomotive gas oilDieselkraftstoff(I) incl tax</t>
  </si>
  <si>
    <r>
      <t xml:space="preserve">from </t>
    </r>
    <r>
      <rPr>
        <sz val="12"/>
        <color theme="1"/>
        <rFont val="Calibri"/>
        <family val="2"/>
        <scheme val="minor"/>
      </rPr>
      <t>waste_fats</t>
    </r>
  </si>
  <si>
    <r>
      <t xml:space="preserve">from </t>
    </r>
    <r>
      <rPr>
        <sz val="12"/>
        <color theme="1"/>
        <rFont val="Calibri"/>
        <family val="2"/>
        <scheme val="minor"/>
      </rPr>
      <t>palm_oil</t>
    </r>
  </si>
  <si>
    <r>
      <rPr>
        <sz val="12"/>
        <color theme="1"/>
        <rFont val="Calibri"/>
        <family val="2"/>
        <scheme val="minor"/>
      </rPr>
      <t>potential_</t>
    </r>
    <r>
      <rPr>
        <sz val="12"/>
        <color theme="1"/>
        <rFont val="Calibri"/>
        <family val="2"/>
        <scheme val="minor"/>
      </rPr>
      <t>co2_conversion_per_mj</t>
    </r>
  </si>
  <si>
    <t>IPCC</t>
  </si>
  <si>
    <t>2006</t>
  </si>
  <si>
    <t>http://refman.et-model.com/publications/1710</t>
  </si>
  <si>
    <t xml:space="preserve"> IPCC_2006_Guidelines for National Greenhouse Gas Inventories - Vol 2 Energy - Ch 1 Introduction.pdf</t>
  </si>
  <si>
    <t>kg CO2/TJ</t>
  </si>
  <si>
    <t>TJ/MJ</t>
  </si>
  <si>
    <t>CO2 emission from biomass is defined as 0</t>
  </si>
  <si>
    <t>Actual CO2 emission from biomass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</si>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</sst>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0.0"/>
    <numFmt numFmtId="165" formatCode="0.0000"/>
    <numFmt numFmtId="166" formatCode="0.000"/>
    <numFmt numFmtId="167" formatCode="#,##0.000000"/>
    <numFmt numFmtId="168" formatCode="0.000000000"/>
    <numFmt numFmtId="169" formatCode="0.0000000000"/>
    <numFmt numFmtId="170" formatCode="0.00000000000"/>
    <numFmt numFmtId="171" formatCode="#,##0.00000"/>
    <numFmt numFmtId="172" formatCode="0.00000"/>
    <numFmt numFmtId="173" formatCode="0.000000"/>
    <numFmt numFmtId="174" formatCode="dd/mm/yy"/>
  </numFmts>
  <fonts count="55"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sz val="9"/>
      <name val="Arial"/>
      <family val="2"/>
    </font>
    <font>
      <vertAlign val="superscript"/>
      <sz val="10"/>
      <name val="Arial"/>
      <family val="2"/>
    </font>
    <font>
      <b/>
      <sz val="9"/>
      <name val="Arial"/>
      <family val="2"/>
    </font>
    <font>
      <b/>
      <sz val="9"/>
      <color rgb="FF222222"/>
      <name val="Arial"/>
      <family val="2"/>
    </font>
    <font>
      <u/>
      <sz val="9"/>
      <color theme="10"/>
      <name val="Arial"/>
      <family val="2"/>
    </font>
    <font>
      <sz val="16"/>
      <color rgb="FF474747"/>
      <name val="Helvetica"/>
      <family val="2"/>
    </font>
    <font>
      <b/>
      <sz val="12"/>
      <color rgb="FF000000"/>
      <name val="Calibri"/>
      <family val="2"/>
    </font>
    <font>
      <sz val="10"/>
      <color rgb="FFFF0000"/>
      <name val="Arial"/>
      <family val="2"/>
    </font>
    <font>
      <sz val="12"/>
      <color rgb="FFFF0000"/>
      <name val="Calibri"/>
      <family val="2"/>
    </font>
    <font>
      <sz val="12"/>
      <color rgb="FF000000"/>
      <name val="Lettertype hoofdtekst"/>
      <family val="2"/>
    </font>
    <font>
      <b/>
      <sz val="12"/>
      <color rgb="FFFFFFFF"/>
      <name val="Arial"/>
      <family val="2"/>
    </font>
    <font>
      <b/>
      <sz val="10"/>
      <color rgb="FF900000"/>
      <name val="Times New Roman"/>
      <family val="1"/>
    </font>
    <font>
      <b/>
      <sz val="8"/>
      <color rgb="FF900000"/>
      <name val="Times New Roman"/>
      <family val="1"/>
    </font>
    <font>
      <b/>
      <sz val="8"/>
      <color indexed="16"/>
      <name val="Times New Roman"/>
      <family val="1"/>
    </font>
    <font>
      <b/>
      <sz val="10"/>
      <color rgb="FF000000"/>
      <name val="Times New Roman"/>
      <family val="1"/>
    </font>
    <font>
      <b/>
      <sz val="10"/>
      <color indexed="16"/>
      <name val="Times New Roman"/>
      <family val="1"/>
    </font>
    <font>
      <sz val="10"/>
      <color rgb="FF000000"/>
      <name val="Times New Roman"/>
      <family val="1"/>
    </font>
    <font>
      <b/>
      <sz val="10"/>
      <color rgb="FF800000"/>
      <name val="Times New Roman"/>
      <family val="1"/>
    </font>
    <font>
      <sz val="10"/>
      <color rgb="FFC0C0C0"/>
      <name val="Times New Roman"/>
      <family val="1"/>
    </font>
    <font>
      <sz val="12"/>
      <color rgb="FF474747"/>
      <name val="Calibri (Body)"/>
    </font>
    <font>
      <sz val="12"/>
      <name val="Calibri (Body)"/>
    </font>
    <font>
      <sz val="12"/>
      <color theme="1"/>
      <name val="Calibri (Body)"/>
    </font>
    <font>
      <sz val="12"/>
      <color theme="1"/>
      <name val="Lettertype hoofdtekst"/>
      <family val="2"/>
    </font>
    <font>
      <sz val="10"/>
      <color indexed="8"/>
      <name val="Times New Roman"/>
      <family val="1"/>
    </font>
  </fonts>
  <fills count="20">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43"/>
        <bgColor indexed="64"/>
      </patternFill>
    </fill>
    <fill>
      <patternFill patternType="solid">
        <fgColor rgb="FFFFFFFF"/>
        <bgColor rgb="FFFFF58C"/>
      </patternFill>
    </fill>
    <fill>
      <patternFill patternType="solid">
        <fgColor rgb="FF666699"/>
        <bgColor rgb="FFFFFFFF"/>
      </patternFill>
    </fill>
    <fill>
      <patternFill patternType="solid">
        <fgColor rgb="FFC0C0C0"/>
        <bgColor rgb="FFFFFFFF"/>
      </patternFill>
    </fill>
    <fill>
      <patternFill patternType="solid">
        <fgColor indexed="22"/>
        <bgColor indexed="9"/>
      </patternFill>
    </fill>
    <fill>
      <patternFill patternType="solid">
        <fgColor rgb="FFFFFFFF"/>
        <bgColor rgb="FFFFFFFF"/>
      </patternFill>
    </fill>
    <fill>
      <patternFill patternType="solid">
        <fgColor indexed="9"/>
        <bgColor indexed="9"/>
      </patternFill>
    </fill>
  </fills>
  <borders count="3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right style="thin">
        <color rgb="FF000000"/>
      </right>
      <top/>
      <bottom style="thin">
        <color rgb="FF000000"/>
      </bottom>
      <diagonal/>
    </border>
    <border>
      <left/>
      <right style="thin">
        <color rgb="FF000000"/>
      </right>
      <top/>
      <bottom style="thin">
        <color auto="1"/>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indexed="8"/>
      </left>
      <right style="thin">
        <color indexed="8"/>
      </right>
      <top style="thin">
        <color indexed="8"/>
      </top>
      <bottom/>
      <diagonal/>
    </border>
    <border>
      <left style="thin">
        <color rgb="FF000000"/>
      </left>
      <right style="thin">
        <color rgb="FF000000"/>
      </right>
      <top/>
      <bottom style="thin">
        <color rgb="FF000000"/>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361">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9" fontId="53" fillId="0" borderId="0" applyFont="0" applyFill="0" applyBorder="0" applyAlignment="0" applyProtection="0"/>
  </cellStyleXfs>
  <cellXfs count="236">
    <xf numFmtId="0" fontId="0" fillId="0" borderId="0" xfId="0"/>
    <xf numFmtId="0" fontId="20" fillId="2" borderId="19" xfId="0" applyNumberFormat="1" applyFont="1" applyFill="1" applyBorder="1" applyAlignment="1" applyProtection="1">
      <alignment vertical="center"/>
    </xf>
    <xf numFmtId="0" fontId="20" fillId="2" borderId="5" xfId="0" applyNumberFormat="1" applyFont="1" applyFill="1" applyBorder="1" applyAlignment="1" applyProtection="1">
      <alignment vertical="center"/>
    </xf>
    <xf numFmtId="0" fontId="15" fillId="0" borderId="5" xfId="0" applyFont="1" applyFill="1" applyBorder="1"/>
    <xf numFmtId="166" fontId="9" fillId="2" borderId="0" xfId="0" applyNumberFormat="1" applyFont="1" applyFill="1" applyBorder="1" applyAlignment="1" applyProtection="1">
      <alignment vertical="center"/>
    </xf>
    <xf numFmtId="0" fontId="9" fillId="2" borderId="6" xfId="0" applyFont="1" applyFill="1" applyBorder="1"/>
    <xf numFmtId="0" fontId="9" fillId="2" borderId="0" xfId="0" applyFont="1" applyFill="1"/>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25" fillId="2" borderId="0" xfId="0" applyFont="1" applyFill="1"/>
    <xf numFmtId="0" fontId="25" fillId="2" borderId="5" xfId="0" applyFont="1" applyFill="1" applyBorder="1"/>
    <xf numFmtId="2" fontId="16" fillId="2" borderId="18" xfId="0" applyNumberFormat="1" applyFont="1" applyFill="1" applyBorder="1"/>
    <xf numFmtId="164" fontId="16" fillId="2" borderId="18" xfId="0" applyNumberFormat="1" applyFont="1" applyFill="1" applyBorder="1"/>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7" fillId="2" borderId="0" xfId="0" applyFont="1" applyFill="1" applyBorder="1"/>
    <xf numFmtId="49" fontId="27" fillId="2" borderId="0" xfId="0" applyNumberFormat="1" applyFont="1" applyFill="1" applyBorder="1"/>
    <xf numFmtId="0" fontId="26" fillId="2" borderId="0" xfId="0" applyFont="1" applyFill="1" applyBorder="1"/>
    <xf numFmtId="49" fontId="26" fillId="2" borderId="0" xfId="0" applyNumberFormat="1" applyFont="1" applyFill="1" applyBorder="1"/>
    <xf numFmtId="0" fontId="26" fillId="2" borderId="16" xfId="0" applyFont="1" applyFill="1" applyBorder="1"/>
    <xf numFmtId="0" fontId="27" fillId="2" borderId="9" xfId="0" applyFont="1" applyFill="1" applyBorder="1"/>
    <xf numFmtId="49" fontId="27" fillId="2" borderId="9" xfId="0" applyNumberFormat="1" applyFont="1" applyFill="1" applyBorder="1"/>
    <xf numFmtId="0" fontId="26" fillId="2" borderId="0" xfId="0" applyFont="1" applyFill="1" applyBorder="1" applyAlignment="1">
      <alignment vertical="top"/>
    </xf>
    <xf numFmtId="0" fontId="26" fillId="2" borderId="0" xfId="0" applyFont="1" applyFill="1" applyAlignment="1">
      <alignment horizontal="left" vertical="center" indent="2"/>
    </xf>
    <xf numFmtId="0" fontId="26" fillId="2" borderId="0" xfId="0" applyFont="1" applyFill="1" applyBorder="1" applyAlignment="1">
      <alignment vertical="top" wrapText="1"/>
    </xf>
    <xf numFmtId="49" fontId="26" fillId="2" borderId="0" xfId="0" applyNumberFormat="1" applyFont="1" applyFill="1" applyBorder="1" applyAlignment="1">
      <alignment vertical="top" wrapText="1"/>
    </xf>
    <xf numFmtId="0" fontId="26" fillId="2" borderId="0" xfId="183" applyFont="1" applyFill="1" applyBorder="1" applyAlignment="1" applyProtection="1">
      <alignment vertical="top"/>
    </xf>
    <xf numFmtId="164" fontId="26" fillId="2" borderId="0" xfId="0" applyNumberFormat="1" applyFont="1" applyFill="1" applyAlignment="1">
      <alignment horizontal="left" vertical="center" indent="2"/>
    </xf>
    <xf numFmtId="49" fontId="26" fillId="2" borderId="0" xfId="0" applyNumberFormat="1" applyFont="1" applyFill="1" applyBorder="1" applyAlignment="1">
      <alignment vertical="top"/>
    </xf>
    <xf numFmtId="2" fontId="20" fillId="2" borderId="9" xfId="0" applyNumberFormat="1" applyFont="1" applyFill="1" applyBorder="1" applyAlignment="1" applyProtection="1">
      <alignment vertical="center"/>
    </xf>
    <xf numFmtId="0" fontId="26" fillId="2" borderId="0" xfId="0" applyNumberFormat="1" applyFont="1" applyFill="1" applyBorder="1" applyAlignment="1">
      <alignment horizontal="left" vertical="top"/>
    </xf>
    <xf numFmtId="0" fontId="26" fillId="4" borderId="0" xfId="0" applyFont="1" applyFill="1" applyAlignment="1">
      <alignment vertical="top"/>
    </xf>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15" xfId="0"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166" fontId="15" fillId="2" borderId="0" xfId="0" applyNumberFormat="1" applyFont="1" applyFill="1" applyBorder="1" applyAlignment="1" applyProtection="1">
      <alignment vertical="center"/>
    </xf>
    <xf numFmtId="2" fontId="15" fillId="2" borderId="0" xfId="0" applyNumberFormat="1" applyFont="1" applyFill="1" applyBorder="1"/>
    <xf numFmtId="10" fontId="15" fillId="0" borderId="0" xfId="0" applyNumberFormat="1" applyFont="1" applyFill="1" applyBorder="1" applyAlignment="1" applyProtection="1">
      <alignment horizontal="left" vertical="center" indent="2"/>
    </xf>
    <xf numFmtId="165"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0" fontId="15" fillId="2" borderId="0" xfId="0" applyFont="1" applyFill="1" applyBorder="1"/>
    <xf numFmtId="164" fontId="15" fillId="0" borderId="0" xfId="0" applyNumberFormat="1" applyFont="1" applyFill="1" applyBorder="1" applyAlignment="1" applyProtection="1">
      <alignment horizontal="left" vertical="center" indent="2"/>
    </xf>
    <xf numFmtId="0" fontId="15" fillId="0" borderId="0" xfId="0" applyNumberFormat="1" applyFont="1" applyFill="1" applyBorder="1" applyAlignment="1" applyProtection="1">
      <alignment horizontal="left" vertical="center" indent="2"/>
    </xf>
    <xf numFmtId="3" fontId="15" fillId="0" borderId="0" xfId="0" applyNumberFormat="1" applyFont="1" applyFill="1" applyBorder="1" applyAlignment="1" applyProtection="1">
      <alignment horizontal="left" vertical="center" indent="2"/>
    </xf>
    <xf numFmtId="3" fontId="15" fillId="0" borderId="0" xfId="0" applyNumberFormat="1" applyFont="1" applyFill="1" applyBorder="1" applyAlignment="1" applyProtection="1">
      <alignment horizontal="left" vertical="center" indent="3"/>
    </xf>
    <xf numFmtId="3" fontId="15" fillId="0" borderId="11" xfId="0" applyNumberFormat="1" applyFont="1" applyFill="1" applyBorder="1" applyAlignment="1" applyProtection="1">
      <alignment horizontal="left" vertical="center" indent="3"/>
    </xf>
    <xf numFmtId="0" fontId="15" fillId="2" borderId="10" xfId="0" applyFont="1" applyFill="1" applyBorder="1"/>
    <xf numFmtId="0" fontId="15" fillId="2" borderId="11" xfId="0" applyFont="1" applyFill="1" applyBorder="1"/>
    <xf numFmtId="2" fontId="15" fillId="2" borderId="11" xfId="0" applyNumberFormat="1" applyFont="1" applyFill="1" applyBorder="1"/>
    <xf numFmtId="0" fontId="15" fillId="2" borderId="12" xfId="0" applyFont="1" applyFill="1" applyBorder="1"/>
    <xf numFmtId="0" fontId="14" fillId="2" borderId="18" xfId="0" applyFont="1" applyFill="1" applyBorder="1"/>
    <xf numFmtId="0" fontId="20" fillId="2" borderId="17" xfId="0" applyFont="1" applyFill="1" applyBorder="1"/>
    <xf numFmtId="0" fontId="13" fillId="2" borderId="2" xfId="0" applyFont="1" applyFill="1" applyBorder="1"/>
    <xf numFmtId="0" fontId="20" fillId="2" borderId="7" xfId="0" applyFont="1" applyFill="1" applyBorder="1"/>
    <xf numFmtId="0" fontId="13" fillId="2" borderId="0" xfId="0" applyFont="1" applyFill="1" applyBorder="1"/>
    <xf numFmtId="0" fontId="29"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20" fillId="2" borderId="16" xfId="0" applyFont="1" applyFill="1" applyBorder="1"/>
    <xf numFmtId="0" fontId="22" fillId="2" borderId="9" xfId="0" applyFont="1" applyFill="1" applyBorder="1"/>
    <xf numFmtId="0" fontId="21" fillId="2" borderId="0" xfId="0" applyFont="1" applyFill="1" applyBorder="1"/>
    <xf numFmtId="2" fontId="16" fillId="2" borderId="0" xfId="0" applyNumberFormat="1" applyFont="1" applyFill="1" applyBorder="1"/>
    <xf numFmtId="0" fontId="25" fillId="2" borderId="19" xfId="0" applyFont="1" applyFill="1" applyBorder="1"/>
    <xf numFmtId="0" fontId="16" fillId="2" borderId="5" xfId="0" applyFont="1" applyFill="1" applyBorder="1"/>
    <xf numFmtId="1"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0" fontId="12" fillId="0" borderId="0" xfId="0" applyFont="1" applyFill="1" applyBorder="1"/>
    <xf numFmtId="0" fontId="11" fillId="2" borderId="20" xfId="0" applyFont="1" applyFill="1" applyBorder="1"/>
    <xf numFmtId="165" fontId="16" fillId="2" borderId="18" xfId="0" applyNumberFormat="1" applyFont="1" applyFill="1" applyBorder="1"/>
    <xf numFmtId="0" fontId="10" fillId="2" borderId="0" xfId="0" applyFont="1" applyFill="1"/>
    <xf numFmtId="0" fontId="10" fillId="2" borderId="6" xfId="0" applyFont="1" applyFill="1" applyBorder="1"/>
    <xf numFmtId="0" fontId="10" fillId="2" borderId="0" xfId="0" applyFont="1" applyFill="1" applyBorder="1"/>
    <xf numFmtId="0" fontId="20" fillId="2" borderId="21" xfId="0" applyFont="1" applyFill="1" applyBorder="1"/>
    <xf numFmtId="0" fontId="20" fillId="2" borderId="22" xfId="0" applyFont="1" applyFill="1" applyBorder="1"/>
    <xf numFmtId="164" fontId="30" fillId="4" borderId="0" xfId="0" applyNumberFormat="1" applyFont="1" applyFill="1" applyAlignment="1">
      <alignment horizontal="left" vertical="center" indent="2"/>
    </xf>
    <xf numFmtId="0" fontId="8" fillId="0" borderId="0" xfId="0" applyFont="1" applyFill="1" applyBorder="1"/>
    <xf numFmtId="0" fontId="8" fillId="2" borderId="18" xfId="0" applyFont="1" applyFill="1" applyBorder="1"/>
    <xf numFmtId="1" fontId="16" fillId="2" borderId="18" xfId="0" applyNumberFormat="1" applyFont="1" applyFill="1" applyBorder="1"/>
    <xf numFmtId="0" fontId="8" fillId="0" borderId="0" xfId="0" applyFont="1" applyFill="1" applyBorder="1" applyAlignment="1">
      <alignment horizontal="left" indent="1"/>
    </xf>
    <xf numFmtId="0" fontId="12" fillId="0" borderId="0" xfId="0" applyFont="1" applyFill="1" applyBorder="1" applyAlignment="1">
      <alignment horizontal="left" indent="2"/>
    </xf>
    <xf numFmtId="0" fontId="8" fillId="0" borderId="0" xfId="0" applyFont="1" applyFill="1" applyBorder="1" applyAlignment="1">
      <alignment horizontal="left" indent="2"/>
    </xf>
    <xf numFmtId="0" fontId="16" fillId="0" borderId="0" xfId="0" applyFont="1" applyFill="1" applyBorder="1" applyAlignment="1">
      <alignment horizontal="left" indent="2"/>
    </xf>
    <xf numFmtId="0" fontId="8" fillId="0" borderId="0" xfId="0" applyFont="1" applyFill="1" applyBorder="1" applyAlignment="1">
      <alignment horizontal="left" indent="3"/>
    </xf>
    <xf numFmtId="0" fontId="31" fillId="0" borderId="0" xfId="0" applyFont="1"/>
    <xf numFmtId="0" fontId="0" fillId="0" borderId="0" xfId="0" applyFont="1"/>
    <xf numFmtId="0" fontId="31" fillId="0" borderId="0" xfId="0" applyFont="1" applyAlignment="1">
      <alignment horizontal="left"/>
    </xf>
    <xf numFmtId="0" fontId="33" fillId="0" borderId="0" xfId="0" applyFont="1"/>
    <xf numFmtId="167" fontId="34" fillId="0" borderId="0" xfId="0" applyNumberFormat="1" applyFont="1"/>
    <xf numFmtId="0" fontId="35" fillId="0" borderId="0" xfId="183" applyFont="1" applyAlignment="1" applyProtection="1"/>
    <xf numFmtId="0" fontId="8" fillId="0" borderId="5" xfId="0" applyFont="1" applyFill="1" applyBorder="1"/>
    <xf numFmtId="0" fontId="8" fillId="2" borderId="0" xfId="0" applyFont="1" applyFill="1" applyBorder="1" applyAlignment="1">
      <alignment horizontal="left" indent="2"/>
    </xf>
    <xf numFmtId="0" fontId="8" fillId="2" borderId="0" xfId="0" applyFont="1" applyFill="1" applyBorder="1" applyAlignment="1"/>
    <xf numFmtId="0" fontId="26" fillId="2" borderId="0" xfId="0" applyFont="1" applyFill="1" applyBorder="1" applyAlignment="1"/>
    <xf numFmtId="0" fontId="26" fillId="2" borderId="0" xfId="0" applyFont="1" applyFill="1" applyAlignment="1"/>
    <xf numFmtId="0" fontId="16" fillId="0" borderId="0" xfId="0" applyFont="1" applyFill="1" applyBorder="1" applyAlignment="1"/>
    <xf numFmtId="0" fontId="36" fillId="0" borderId="0" xfId="0" applyFont="1"/>
    <xf numFmtId="0" fontId="20" fillId="0" borderId="0" xfId="0" applyFont="1" applyFill="1" applyBorder="1" applyAlignment="1"/>
    <xf numFmtId="0" fontId="37" fillId="0" borderId="0" xfId="0" applyFont="1"/>
    <xf numFmtId="0" fontId="28" fillId="4" borderId="0" xfId="0" applyFont="1" applyFill="1"/>
    <xf numFmtId="0" fontId="31" fillId="0" borderId="0" xfId="0" applyFont="1" applyAlignment="1">
      <alignment horizontal="right"/>
    </xf>
    <xf numFmtId="0" fontId="31" fillId="13" borderId="0" xfId="0" applyFont="1" applyFill="1"/>
    <xf numFmtId="0" fontId="38" fillId="0" borderId="0" xfId="0" applyFont="1"/>
    <xf numFmtId="1" fontId="33" fillId="0" borderId="0" xfId="0" applyNumberFormat="1" applyFont="1"/>
    <xf numFmtId="0" fontId="37" fillId="4" borderId="0" xfId="0" applyFont="1" applyFill="1"/>
    <xf numFmtId="0" fontId="17" fillId="2" borderId="13" xfId="0" applyFont="1" applyFill="1" applyBorder="1"/>
    <xf numFmtId="0" fontId="17" fillId="2" borderId="8" xfId="0" applyFont="1" applyFill="1" applyBorder="1"/>
    <xf numFmtId="0" fontId="17" fillId="2" borderId="1" xfId="0" applyFont="1" applyFill="1" applyBorder="1"/>
    <xf numFmtId="0" fontId="17" fillId="2" borderId="9" xfId="0" applyFont="1" applyFill="1" applyBorder="1"/>
    <xf numFmtId="0" fontId="17" fillId="2" borderId="14" xfId="0" applyFont="1" applyFill="1" applyBorder="1"/>
    <xf numFmtId="0" fontId="7" fillId="0" borderId="0" xfId="0" applyFont="1" applyFill="1" applyBorder="1"/>
    <xf numFmtId="0" fontId="7" fillId="0" borderId="0" xfId="0" applyFont="1" applyFill="1" applyBorder="1" applyAlignment="1">
      <alignment horizontal="left" indent="2"/>
    </xf>
    <xf numFmtId="0" fontId="7" fillId="0" borderId="0" xfId="0" applyFont="1" applyFill="1" applyBorder="1" applyAlignment="1"/>
    <xf numFmtId="49" fontId="30" fillId="4" borderId="0" xfId="0" applyNumberFormat="1" applyFont="1" applyFill="1"/>
    <xf numFmtId="0" fontId="6" fillId="2" borderId="0" xfId="0" applyFont="1" applyFill="1"/>
    <xf numFmtId="0" fontId="10" fillId="2" borderId="27" xfId="0" applyFont="1" applyFill="1" applyBorder="1"/>
    <xf numFmtId="168" fontId="16" fillId="2" borderId="18" xfId="0" applyNumberFormat="1" applyFont="1" applyFill="1" applyBorder="1"/>
    <xf numFmtId="169" fontId="16" fillId="2" borderId="18" xfId="0" applyNumberFormat="1" applyFont="1" applyFill="1" applyBorder="1"/>
    <xf numFmtId="170" fontId="16" fillId="2" borderId="18" xfId="0" applyNumberFormat="1" applyFont="1" applyFill="1" applyBorder="1"/>
    <xf numFmtId="0" fontId="37" fillId="4" borderId="22" xfId="0" applyFont="1" applyFill="1" applyBorder="1"/>
    <xf numFmtId="0" fontId="5" fillId="2" borderId="0" xfId="0" applyFont="1" applyFill="1"/>
    <xf numFmtId="0" fontId="40" fillId="0" borderId="0" xfId="0" applyFont="1"/>
    <xf numFmtId="0" fontId="28" fillId="4" borderId="6" xfId="0" applyFont="1" applyFill="1" applyBorder="1"/>
    <xf numFmtId="0" fontId="18" fillId="14" borderId="0" xfId="183" applyFill="1" applyAlignment="1" applyProtection="1"/>
    <xf numFmtId="49" fontId="41" fillId="15" borderId="28" xfId="0" applyNumberFormat="1" applyFont="1" applyFill="1" applyBorder="1" applyAlignment="1">
      <alignment horizontal="left" vertical="center"/>
    </xf>
    <xf numFmtId="49" fontId="43" fillId="16" borderId="30" xfId="0" applyNumberFormat="1" applyFont="1" applyFill="1" applyBorder="1" applyAlignment="1">
      <alignment horizontal="center" vertical="center" wrapText="1"/>
    </xf>
    <xf numFmtId="49" fontId="44" fillId="17" borderId="31" xfId="0" applyNumberFormat="1" applyFont="1" applyFill="1" applyBorder="1" applyAlignment="1">
      <alignment horizontal="center" vertical="center" wrapText="1"/>
    </xf>
    <xf numFmtId="0" fontId="45" fillId="16" borderId="32" xfId="0" applyFont="1" applyFill="1" applyBorder="1" applyAlignment="1">
      <alignment horizontal="center" vertical="top" wrapText="1"/>
    </xf>
    <xf numFmtId="0" fontId="45" fillId="16" borderId="25" xfId="0" applyFont="1" applyFill="1" applyBorder="1" applyAlignment="1">
      <alignment horizontal="center" vertical="top" wrapText="1"/>
    </xf>
    <xf numFmtId="49" fontId="42" fillId="16" borderId="25" xfId="0" applyNumberFormat="1" applyFont="1" applyFill="1" applyBorder="1" applyAlignment="1">
      <alignment horizontal="center" vertical="top" wrapText="1"/>
    </xf>
    <xf numFmtId="49" fontId="46" fillId="17" borderId="33" xfId="0" applyNumberFormat="1" applyFont="1" applyFill="1" applyBorder="1" applyAlignment="1">
      <alignment horizontal="center" vertical="top" wrapText="1"/>
    </xf>
    <xf numFmtId="166" fontId="28" fillId="4" borderId="18" xfId="0" applyNumberFormat="1" applyFont="1" applyFill="1" applyBorder="1" applyAlignment="1">
      <alignment horizontal="right"/>
    </xf>
    <xf numFmtId="14" fontId="47" fillId="16" borderId="32" xfId="0" applyNumberFormat="1" applyFont="1" applyFill="1" applyBorder="1" applyAlignment="1">
      <alignment horizontal="right" vertical="center"/>
    </xf>
    <xf numFmtId="172" fontId="28" fillId="4" borderId="18" xfId="0" applyNumberFormat="1" applyFont="1" applyFill="1" applyBorder="1" applyAlignment="1">
      <alignment horizontal="right"/>
    </xf>
    <xf numFmtId="172" fontId="31" fillId="0" borderId="0" xfId="0" applyNumberFormat="1" applyFont="1"/>
    <xf numFmtId="0" fontId="5" fillId="2" borderId="6" xfId="0" applyFont="1" applyFill="1" applyBorder="1"/>
    <xf numFmtId="172" fontId="5" fillId="2" borderId="0" xfId="0" applyNumberFormat="1" applyFont="1" applyFill="1"/>
    <xf numFmtId="173" fontId="5" fillId="2" borderId="0" xfId="0" applyNumberFormat="1" applyFont="1" applyFill="1"/>
    <xf numFmtId="0" fontId="5" fillId="2" borderId="27" xfId="0" applyFont="1" applyFill="1" applyBorder="1"/>
    <xf numFmtId="0" fontId="5" fillId="0" borderId="5" xfId="0" applyFont="1" applyFill="1" applyBorder="1"/>
    <xf numFmtId="0" fontId="5" fillId="2" borderId="18" xfId="0" applyFont="1" applyFill="1" applyBorder="1"/>
    <xf numFmtId="49" fontId="48" fillId="16" borderId="29" xfId="0" applyNumberFormat="1" applyFont="1" applyFill="1" applyBorder="1" applyAlignment="1">
      <alignment horizontal="center" vertical="center" wrapText="1"/>
    </xf>
    <xf numFmtId="49" fontId="48" fillId="16" borderId="30" xfId="0" applyNumberFormat="1" applyFont="1" applyFill="1" applyBorder="1" applyAlignment="1">
      <alignment horizontal="center" vertical="center" wrapText="1"/>
    </xf>
    <xf numFmtId="171" fontId="49" fillId="16" borderId="25" xfId="0" applyNumberFormat="1" applyFont="1" applyFill="1" applyBorder="1" applyAlignment="1">
      <alignment horizontal="center" vertical="center"/>
    </xf>
    <xf numFmtId="0" fontId="47" fillId="18" borderId="28" xfId="0" applyNumberFormat="1" applyFont="1" applyFill="1" applyBorder="1" applyAlignment="1">
      <alignment horizontal="center" vertical="center" wrapText="1"/>
    </xf>
    <xf numFmtId="0" fontId="47" fillId="18" borderId="32" xfId="0" applyNumberFormat="1" applyFont="1" applyFill="1" applyBorder="1" applyAlignment="1">
      <alignment horizontal="center" vertical="center" wrapText="1"/>
    </xf>
    <xf numFmtId="3" fontId="47" fillId="18" borderId="28" xfId="0" applyNumberFormat="1" applyFont="1" applyFill="1" applyBorder="1" applyAlignment="1">
      <alignment horizontal="center" vertical="center" wrapText="1"/>
    </xf>
    <xf numFmtId="3" fontId="47" fillId="18" borderId="32" xfId="0" applyNumberFormat="1" applyFont="1" applyFill="1" applyBorder="1" applyAlignment="1">
      <alignment horizontal="center" vertical="center" wrapText="1"/>
    </xf>
    <xf numFmtId="4" fontId="47" fillId="18" borderId="32" xfId="0" applyNumberFormat="1" applyFont="1" applyFill="1" applyBorder="1" applyAlignment="1">
      <alignment horizontal="center" vertical="center" wrapText="1"/>
    </xf>
    <xf numFmtId="0" fontId="4" fillId="0" borderId="0" xfId="0" applyFont="1" applyFill="1" applyBorder="1"/>
    <xf numFmtId="0" fontId="3" fillId="0" borderId="0" xfId="0" applyFont="1" applyFill="1" applyBorder="1"/>
    <xf numFmtId="0" fontId="3" fillId="0" borderId="0" xfId="0" applyFont="1" applyFill="1" applyBorder="1" applyAlignment="1">
      <alignment horizontal="left" indent="2"/>
    </xf>
    <xf numFmtId="0" fontId="3" fillId="2" borderId="0" xfId="0" applyFont="1" applyFill="1" applyBorder="1" applyAlignment="1"/>
    <xf numFmtId="168" fontId="16" fillId="2" borderId="0" xfId="0" applyNumberFormat="1" applyFont="1" applyFill="1" applyBorder="1"/>
    <xf numFmtId="0" fontId="37" fillId="4" borderId="21" xfId="0" applyFont="1" applyFill="1" applyBorder="1"/>
    <xf numFmtId="0" fontId="28" fillId="0" borderId="0" xfId="0" applyFont="1"/>
    <xf numFmtId="0" fontId="50" fillId="0" borderId="0" xfId="0" applyFont="1"/>
    <xf numFmtId="0" fontId="51" fillId="0" borderId="0" xfId="0" applyFont="1"/>
    <xf numFmtId="0" fontId="52" fillId="0" borderId="0" xfId="0" applyFont="1"/>
    <xf numFmtId="166" fontId="16" fillId="2" borderId="18" xfId="0" applyNumberFormat="1" applyFont="1" applyFill="1" applyBorder="1"/>
    <xf numFmtId="0" fontId="3" fillId="2" borderId="18" xfId="0" applyFont="1" applyFill="1" applyBorder="1"/>
    <xf numFmtId="0" fontId="3" fillId="2" borderId="0" xfId="0" applyFont="1" applyFill="1" applyBorder="1"/>
    <xf numFmtId="0" fontId="2" fillId="0" borderId="0" xfId="0" applyFont="1"/>
    <xf numFmtId="0" fontId="28" fillId="4" borderId="17" xfId="0" applyFont="1" applyFill="1" applyBorder="1" applyAlignment="1">
      <alignment horizontal="left" vertical="top" wrapText="1"/>
    </xf>
    <xf numFmtId="0" fontId="28" fillId="4" borderId="2" xfId="0" applyFont="1" applyFill="1" applyBorder="1" applyAlignment="1">
      <alignment horizontal="left" vertical="top" wrapText="1"/>
    </xf>
    <xf numFmtId="0" fontId="28" fillId="4" borderId="13" xfId="0" applyFont="1" applyFill="1" applyBorder="1" applyAlignment="1">
      <alignment horizontal="left" vertical="top" wrapText="1"/>
    </xf>
    <xf numFmtId="0" fontId="28" fillId="4" borderId="7" xfId="0" applyFont="1" applyFill="1" applyBorder="1" applyAlignment="1">
      <alignment horizontal="left" vertical="top" wrapText="1"/>
    </xf>
    <xf numFmtId="0" fontId="28" fillId="4" borderId="0" xfId="0" applyFont="1" applyFill="1" applyBorder="1" applyAlignment="1">
      <alignment horizontal="left" vertical="top" wrapText="1"/>
    </xf>
    <xf numFmtId="0" fontId="28" fillId="4" borderId="8" xfId="0" applyFont="1" applyFill="1" applyBorder="1" applyAlignment="1">
      <alignment horizontal="left" vertical="top" wrapText="1"/>
    </xf>
    <xf numFmtId="0" fontId="28" fillId="4" borderId="1" xfId="0" applyFont="1" applyFill="1" applyBorder="1" applyAlignment="1">
      <alignment horizontal="left" vertical="top" wrapText="1"/>
    </xf>
    <xf numFmtId="0" fontId="28" fillId="4" borderId="9" xfId="0" applyFont="1" applyFill="1" applyBorder="1" applyAlignment="1">
      <alignment horizontal="left" vertical="top" wrapText="1"/>
    </xf>
    <xf numFmtId="0" fontId="28" fillId="4" borderId="14" xfId="0" applyFont="1" applyFill="1" applyBorder="1" applyAlignment="1">
      <alignment horizontal="left" vertical="top" wrapText="1"/>
    </xf>
    <xf numFmtId="0" fontId="28" fillId="4" borderId="23" xfId="0" applyFont="1" applyFill="1" applyBorder="1" applyAlignment="1">
      <alignment horizontal="left" vertical="top" wrapText="1"/>
    </xf>
    <xf numFmtId="0" fontId="28" fillId="4" borderId="24" xfId="0" applyFont="1" applyFill="1" applyBorder="1" applyAlignment="1">
      <alignment horizontal="left" vertical="top" wrapText="1"/>
    </xf>
    <xf numFmtId="0" fontId="39" fillId="4" borderId="1" xfId="0" applyFont="1" applyFill="1" applyBorder="1" applyAlignment="1">
      <alignment horizontal="left"/>
    </xf>
    <xf numFmtId="0" fontId="39" fillId="4" borderId="9" xfId="0" applyFont="1" applyFill="1" applyBorder="1" applyAlignment="1">
      <alignment horizontal="left"/>
    </xf>
    <xf numFmtId="0" fontId="39" fillId="4" borderId="26" xfId="0" applyFont="1" applyFill="1" applyBorder="1" applyAlignment="1">
      <alignment horizontal="left"/>
    </xf>
    <xf numFmtId="174" fontId="54" fillId="17" borderId="34" xfId="0" applyNumberFormat="1" applyFont="1" applyFill="1" applyBorder="1" applyAlignment="1">
      <alignment horizontal="right" vertical="center"/>
    </xf>
    <xf numFmtId="0" fontId="54" fillId="19" borderId="34" xfId="0" applyNumberFormat="1" applyFont="1" applyFill="1" applyBorder="1" applyAlignment="1">
      <alignment horizontal="center" vertical="center" wrapText="1"/>
    </xf>
    <xf numFmtId="3" fontId="54" fillId="19" borderId="34" xfId="0" applyNumberFormat="1" applyFont="1" applyFill="1" applyBorder="1" applyAlignment="1">
      <alignment horizontal="center" vertical="center" wrapText="1"/>
    </xf>
    <xf numFmtId="9" fontId="31" fillId="0" borderId="0" xfId="360" applyFont="1"/>
  </cellXfs>
  <cellStyles count="36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 name="Percent" xfId="360"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6" Type="http://schemas.openxmlformats.org/officeDocument/2006/relationships/image" Target="../media/image16.png"/><Relationship Id="rId17" Type="http://schemas.openxmlformats.org/officeDocument/2006/relationships/image" Target="../media/image17.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emf"/><Relationship Id="rId9" Type="http://schemas.openxmlformats.org/officeDocument/2006/relationships/image" Target="../media/image9.emf"/><Relationship Id="rId10"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11</xdr:col>
      <xdr:colOff>241788</xdr:colOff>
      <xdr:row>282</xdr:row>
      <xdr:rowOff>36635</xdr:rowOff>
    </xdr:from>
    <xdr:to>
      <xdr:col>22</xdr:col>
      <xdr:colOff>19783</xdr:colOff>
      <xdr:row>304</xdr:row>
      <xdr:rowOff>147761</xdr:rowOff>
    </xdr:to>
    <xdr:pic>
      <xdr:nvPicPr>
        <xdr:cNvPr id="20" name="Picture 19"/>
        <xdr:cNvPicPr>
          <a:picLocks noChangeAspect="1" noChangeArrowheads="1"/>
        </xdr:cNvPicPr>
      </xdr:nvPicPr>
      <xdr:blipFill>
        <a:blip xmlns:r="http://schemas.openxmlformats.org/officeDocument/2006/relationships" r:embed="rId2" cstate="print"/>
        <a:srcRect/>
        <a:stretch>
          <a:fillRect/>
        </a:stretch>
      </xdr:blipFill>
      <xdr:spPr bwMode="auto">
        <a:xfrm>
          <a:off x="9461988" y="46124935"/>
          <a:ext cx="7766295" cy="3667126"/>
        </a:xfrm>
        <a:prstGeom prst="rect">
          <a:avLst/>
        </a:prstGeom>
        <a:noFill/>
        <a:ln w="1">
          <a:noFill/>
          <a:miter lim="800000"/>
          <a:headEnd/>
          <a:tailEnd type="none" w="med" len="med"/>
        </a:ln>
        <a:effectLst/>
      </xdr:spPr>
    </xdr:pic>
    <xdr:clientData/>
  </xdr:twoCellAnchor>
  <xdr:twoCellAnchor editAs="oneCell">
    <xdr:from>
      <xdr:col>10</xdr:col>
      <xdr:colOff>0</xdr:colOff>
      <xdr:row>144</xdr:row>
      <xdr:rowOff>0</xdr:rowOff>
    </xdr:from>
    <xdr:to>
      <xdr:col>32</xdr:col>
      <xdr:colOff>20320</xdr:colOff>
      <xdr:row>167</xdr:row>
      <xdr:rowOff>71120</xdr:rowOff>
    </xdr:to>
    <xdr:pic>
      <xdr:nvPicPr>
        <xdr:cNvPr id="22" name="Picture 21"/>
        <xdr:cNvPicPr>
          <a:picLocks noChangeAspect="1"/>
        </xdr:cNvPicPr>
      </xdr:nvPicPr>
      <xdr:blipFill>
        <a:blip xmlns:r="http://schemas.openxmlformats.org/officeDocument/2006/relationships" r:embed="rId3"/>
        <a:stretch>
          <a:fillRect/>
        </a:stretch>
      </xdr:blipFill>
      <xdr:spPr>
        <a:xfrm>
          <a:off x="6769100" y="13182600"/>
          <a:ext cx="15666720" cy="4744720"/>
        </a:xfrm>
        <a:prstGeom prst="rect">
          <a:avLst/>
        </a:prstGeom>
      </xdr:spPr>
    </xdr:pic>
    <xdr:clientData/>
  </xdr:twoCellAnchor>
  <xdr:twoCellAnchor editAs="oneCell">
    <xdr:from>
      <xdr:col>10</xdr:col>
      <xdr:colOff>0</xdr:colOff>
      <xdr:row>193</xdr:row>
      <xdr:rowOff>0</xdr:rowOff>
    </xdr:from>
    <xdr:to>
      <xdr:col>32</xdr:col>
      <xdr:colOff>365760</xdr:colOff>
      <xdr:row>214</xdr:row>
      <xdr:rowOff>172720</xdr:rowOff>
    </xdr:to>
    <xdr:pic>
      <xdr:nvPicPr>
        <xdr:cNvPr id="25" name="Picture 24"/>
        <xdr:cNvPicPr>
          <a:picLocks noChangeAspect="1"/>
        </xdr:cNvPicPr>
      </xdr:nvPicPr>
      <xdr:blipFill>
        <a:blip xmlns:r="http://schemas.openxmlformats.org/officeDocument/2006/relationships" r:embed="rId4"/>
        <a:stretch>
          <a:fillRect/>
        </a:stretch>
      </xdr:blipFill>
      <xdr:spPr>
        <a:xfrm>
          <a:off x="6769100" y="23139400"/>
          <a:ext cx="16012160" cy="4439920"/>
        </a:xfrm>
        <a:prstGeom prst="rect">
          <a:avLst/>
        </a:prstGeom>
      </xdr:spPr>
    </xdr:pic>
    <xdr:clientData/>
  </xdr:twoCellAnchor>
  <xdr:twoCellAnchor editAs="oneCell">
    <xdr:from>
      <xdr:col>10</xdr:col>
      <xdr:colOff>0</xdr:colOff>
      <xdr:row>217</xdr:row>
      <xdr:rowOff>0</xdr:rowOff>
    </xdr:from>
    <xdr:to>
      <xdr:col>32</xdr:col>
      <xdr:colOff>426720</xdr:colOff>
      <xdr:row>241</xdr:row>
      <xdr:rowOff>132080</xdr:rowOff>
    </xdr:to>
    <xdr:pic>
      <xdr:nvPicPr>
        <xdr:cNvPr id="26" name="Picture 25"/>
        <xdr:cNvPicPr>
          <a:picLocks noChangeAspect="1"/>
        </xdr:cNvPicPr>
      </xdr:nvPicPr>
      <xdr:blipFill>
        <a:blip xmlns:r="http://schemas.openxmlformats.org/officeDocument/2006/relationships" r:embed="rId5"/>
        <a:stretch>
          <a:fillRect/>
        </a:stretch>
      </xdr:blipFill>
      <xdr:spPr>
        <a:xfrm>
          <a:off x="6769100" y="28016200"/>
          <a:ext cx="16073120" cy="5008880"/>
        </a:xfrm>
        <a:prstGeom prst="rect">
          <a:avLst/>
        </a:prstGeom>
      </xdr:spPr>
    </xdr:pic>
    <xdr:clientData/>
  </xdr:twoCellAnchor>
  <xdr:twoCellAnchor editAs="oneCell">
    <xdr:from>
      <xdr:col>10</xdr:col>
      <xdr:colOff>0</xdr:colOff>
      <xdr:row>243</xdr:row>
      <xdr:rowOff>0</xdr:rowOff>
    </xdr:from>
    <xdr:to>
      <xdr:col>32</xdr:col>
      <xdr:colOff>223520</xdr:colOff>
      <xdr:row>274</xdr:row>
      <xdr:rowOff>142240</xdr:rowOff>
    </xdr:to>
    <xdr:pic>
      <xdr:nvPicPr>
        <xdr:cNvPr id="27" name="Picture 26"/>
        <xdr:cNvPicPr>
          <a:picLocks noChangeAspect="1"/>
        </xdr:cNvPicPr>
      </xdr:nvPicPr>
      <xdr:blipFill>
        <a:blip xmlns:r="http://schemas.openxmlformats.org/officeDocument/2006/relationships" r:embed="rId6"/>
        <a:stretch>
          <a:fillRect/>
        </a:stretch>
      </xdr:blipFill>
      <xdr:spPr>
        <a:xfrm>
          <a:off x="6769100" y="33299400"/>
          <a:ext cx="15869920" cy="6441440"/>
        </a:xfrm>
        <a:prstGeom prst="rect">
          <a:avLst/>
        </a:prstGeom>
      </xdr:spPr>
    </xdr:pic>
    <xdr:clientData/>
  </xdr:twoCellAnchor>
  <xdr:twoCellAnchor editAs="oneCell">
    <xdr:from>
      <xdr:col>12</xdr:col>
      <xdr:colOff>0</xdr:colOff>
      <xdr:row>312</xdr:row>
      <xdr:rowOff>0</xdr:rowOff>
    </xdr:from>
    <xdr:to>
      <xdr:col>30</xdr:col>
      <xdr:colOff>342900</xdr:colOff>
      <xdr:row>366</xdr:row>
      <xdr:rowOff>177800</xdr:rowOff>
    </xdr:to>
    <xdr:pic>
      <xdr:nvPicPr>
        <xdr:cNvPr id="30" name="Picture 29"/>
        <xdr:cNvPicPr>
          <a:picLocks noChangeAspect="1"/>
        </xdr:cNvPicPr>
      </xdr:nvPicPr>
      <xdr:blipFill>
        <a:blip xmlns:r="http://schemas.openxmlformats.org/officeDocument/2006/relationships" r:embed="rId7"/>
        <a:stretch>
          <a:fillRect/>
        </a:stretch>
      </xdr:blipFill>
      <xdr:spPr>
        <a:xfrm>
          <a:off x="8585200" y="92062300"/>
          <a:ext cx="13144500" cy="10477500"/>
        </a:xfrm>
        <a:prstGeom prst="rect">
          <a:avLst/>
        </a:prstGeom>
      </xdr:spPr>
    </xdr:pic>
    <xdr:clientData/>
  </xdr:twoCellAnchor>
  <xdr:twoCellAnchor editAs="oneCell">
    <xdr:from>
      <xdr:col>8</xdr:col>
      <xdr:colOff>533400</xdr:colOff>
      <xdr:row>64</xdr:row>
      <xdr:rowOff>32016</xdr:rowOff>
    </xdr:from>
    <xdr:to>
      <xdr:col>14</xdr:col>
      <xdr:colOff>355600</xdr:colOff>
      <xdr:row>68</xdr:row>
      <xdr:rowOff>76200</xdr:rowOff>
    </xdr:to>
    <xdr:pic>
      <xdr:nvPicPr>
        <xdr:cNvPr id="34" name="Picture 1"/>
        <xdr:cNvPicPr>
          <a:picLocks noChangeAspect="1" noChangeArrowheads="1"/>
        </xdr:cNvPicPr>
      </xdr:nvPicPr>
      <xdr:blipFill>
        <a:blip xmlns:r="http://schemas.openxmlformats.org/officeDocument/2006/relationships" r:embed="rId8" cstate="print"/>
        <a:srcRect/>
        <a:stretch>
          <a:fillRect/>
        </a:stretch>
      </xdr:blipFill>
      <xdr:spPr bwMode="auto">
        <a:xfrm>
          <a:off x="6273800" y="13011416"/>
          <a:ext cx="4089400" cy="856984"/>
        </a:xfrm>
        <a:prstGeom prst="rect">
          <a:avLst/>
        </a:prstGeom>
        <a:noFill/>
        <a:ln w="9525">
          <a:noFill/>
          <a:miter lim="800000"/>
          <a:headEnd/>
          <a:tailEnd/>
        </a:ln>
      </xdr:spPr>
    </xdr:pic>
    <xdr:clientData/>
  </xdr:twoCellAnchor>
  <xdr:twoCellAnchor editAs="oneCell">
    <xdr:from>
      <xdr:col>8</xdr:col>
      <xdr:colOff>514349</xdr:colOff>
      <xdr:row>68</xdr:row>
      <xdr:rowOff>154048</xdr:rowOff>
    </xdr:from>
    <xdr:to>
      <xdr:col>13</xdr:col>
      <xdr:colOff>532458</xdr:colOff>
      <xdr:row>83</xdr:row>
      <xdr:rowOff>143156</xdr:rowOff>
    </xdr:to>
    <xdr:pic>
      <xdr:nvPicPr>
        <xdr:cNvPr id="35" name="Picture 3"/>
        <xdr:cNvPicPr>
          <a:picLocks noChangeAspect="1" noChangeArrowheads="1"/>
        </xdr:cNvPicPr>
      </xdr:nvPicPr>
      <xdr:blipFill>
        <a:blip xmlns:r="http://schemas.openxmlformats.org/officeDocument/2006/relationships" r:embed="rId9" cstate="print"/>
        <a:srcRect/>
        <a:stretch>
          <a:fillRect/>
        </a:stretch>
      </xdr:blipFill>
      <xdr:spPr bwMode="auto">
        <a:xfrm>
          <a:off x="6254749" y="13946248"/>
          <a:ext cx="3713809" cy="3037108"/>
        </a:xfrm>
        <a:prstGeom prst="rect">
          <a:avLst/>
        </a:prstGeom>
        <a:noFill/>
        <a:ln w="9525">
          <a:noFill/>
          <a:miter lim="800000"/>
          <a:headEnd/>
          <a:tailEnd/>
        </a:ln>
      </xdr:spPr>
    </xdr:pic>
    <xdr:clientData/>
  </xdr:twoCellAnchor>
  <xdr:twoCellAnchor editAs="oneCell">
    <xdr:from>
      <xdr:col>8</xdr:col>
      <xdr:colOff>406399</xdr:colOff>
      <xdr:row>83</xdr:row>
      <xdr:rowOff>135346</xdr:rowOff>
    </xdr:from>
    <xdr:to>
      <xdr:col>21</xdr:col>
      <xdr:colOff>203200</xdr:colOff>
      <xdr:row>90</xdr:row>
      <xdr:rowOff>118967</xdr:rowOff>
    </xdr:to>
    <xdr:pic>
      <xdr:nvPicPr>
        <xdr:cNvPr id="36" name="Picture 2"/>
        <xdr:cNvPicPr>
          <a:picLocks noChangeAspect="1" noChangeArrowheads="1"/>
        </xdr:cNvPicPr>
      </xdr:nvPicPr>
      <xdr:blipFill>
        <a:blip xmlns:r="http://schemas.openxmlformats.org/officeDocument/2006/relationships" r:embed="rId10" cstate="print"/>
        <a:srcRect/>
        <a:stretch>
          <a:fillRect/>
        </a:stretch>
      </xdr:blipFill>
      <xdr:spPr bwMode="auto">
        <a:xfrm>
          <a:off x="6146799" y="16975546"/>
          <a:ext cx="9042401" cy="1406021"/>
        </a:xfrm>
        <a:prstGeom prst="rect">
          <a:avLst/>
        </a:prstGeom>
        <a:noFill/>
        <a:ln w="9525">
          <a:noFill/>
          <a:miter lim="800000"/>
          <a:headEnd/>
          <a:tailEnd/>
        </a:ln>
      </xdr:spPr>
    </xdr:pic>
    <xdr:clientData/>
  </xdr:twoCellAnchor>
  <xdr:twoCellAnchor editAs="oneCell">
    <xdr:from>
      <xdr:col>13</xdr:col>
      <xdr:colOff>88346</xdr:colOff>
      <xdr:row>100</xdr:row>
      <xdr:rowOff>165652</xdr:rowOff>
    </xdr:from>
    <xdr:to>
      <xdr:col>22</xdr:col>
      <xdr:colOff>528981</xdr:colOff>
      <xdr:row>137</xdr:row>
      <xdr:rowOff>57149</xdr:rowOff>
    </xdr:to>
    <xdr:pic>
      <xdr:nvPicPr>
        <xdr:cNvPr id="38" name="Picture 4"/>
        <xdr:cNvPicPr>
          <a:picLocks noChangeAspect="1" noChangeArrowheads="1"/>
        </xdr:cNvPicPr>
      </xdr:nvPicPr>
      <xdr:blipFill>
        <a:blip xmlns:r="http://schemas.openxmlformats.org/officeDocument/2006/relationships" r:embed="rId11" cstate="print"/>
        <a:srcRect/>
        <a:stretch>
          <a:fillRect/>
        </a:stretch>
      </xdr:blipFill>
      <xdr:spPr bwMode="auto">
        <a:xfrm>
          <a:off x="9384746" y="19850652"/>
          <a:ext cx="7019235" cy="7409897"/>
        </a:xfrm>
        <a:prstGeom prst="rect">
          <a:avLst/>
        </a:prstGeom>
        <a:noFill/>
        <a:ln w="1">
          <a:noFill/>
          <a:miter lim="800000"/>
          <a:headEnd/>
          <a:tailEnd type="none" w="med" len="med"/>
        </a:ln>
        <a:effectLst/>
      </xdr:spPr>
    </xdr:pic>
    <xdr:clientData/>
  </xdr:twoCellAnchor>
  <xdr:twoCellAnchor editAs="oneCell">
    <xdr:from>
      <xdr:col>9</xdr:col>
      <xdr:colOff>0</xdr:colOff>
      <xdr:row>377</xdr:row>
      <xdr:rowOff>0</xdr:rowOff>
    </xdr:from>
    <xdr:to>
      <xdr:col>20</xdr:col>
      <xdr:colOff>337838</xdr:colOff>
      <xdr:row>429</xdr:row>
      <xdr:rowOff>127000</xdr:rowOff>
    </xdr:to>
    <xdr:pic>
      <xdr:nvPicPr>
        <xdr:cNvPr id="39" name="Picture 5"/>
        <xdr:cNvPicPr>
          <a:picLocks noChangeAspect="1" noChangeArrowheads="1"/>
        </xdr:cNvPicPr>
      </xdr:nvPicPr>
      <xdr:blipFill>
        <a:blip xmlns:r="http://schemas.openxmlformats.org/officeDocument/2006/relationships" r:embed="rId12"/>
        <a:srcRect/>
        <a:stretch>
          <a:fillRect/>
        </a:stretch>
      </xdr:blipFill>
      <xdr:spPr bwMode="auto">
        <a:xfrm>
          <a:off x="6451600" y="75907900"/>
          <a:ext cx="8161038" cy="10668000"/>
        </a:xfrm>
        <a:prstGeom prst="rect">
          <a:avLst/>
        </a:prstGeom>
        <a:noFill/>
        <a:ln w="1">
          <a:noFill/>
          <a:miter lim="800000"/>
          <a:headEnd/>
          <a:tailEnd type="none" w="med" len="med"/>
        </a:ln>
        <a:effectLst/>
      </xdr:spPr>
    </xdr:pic>
    <xdr:clientData/>
  </xdr:twoCellAnchor>
  <xdr:twoCellAnchor editAs="oneCell">
    <xdr:from>
      <xdr:col>10</xdr:col>
      <xdr:colOff>0</xdr:colOff>
      <xdr:row>169</xdr:row>
      <xdr:rowOff>0</xdr:rowOff>
    </xdr:from>
    <xdr:to>
      <xdr:col>23</xdr:col>
      <xdr:colOff>478183</xdr:colOff>
      <xdr:row>192</xdr:row>
      <xdr:rowOff>119270</xdr:rowOff>
    </xdr:to>
    <xdr:pic>
      <xdr:nvPicPr>
        <xdr:cNvPr id="40" name="Picture 4"/>
        <xdr:cNvPicPr>
          <a:picLocks noChangeAspect="1" noChangeArrowheads="1"/>
        </xdr:cNvPicPr>
      </xdr:nvPicPr>
      <xdr:blipFill>
        <a:blip xmlns:r="http://schemas.openxmlformats.org/officeDocument/2006/relationships" r:embed="rId13"/>
        <a:srcRect/>
        <a:stretch>
          <a:fillRect/>
        </a:stretch>
      </xdr:blipFill>
      <xdr:spPr bwMode="auto">
        <a:xfrm>
          <a:off x="7162800" y="33705800"/>
          <a:ext cx="9723783" cy="4792870"/>
        </a:xfrm>
        <a:prstGeom prst="rect">
          <a:avLst/>
        </a:prstGeom>
        <a:noFill/>
        <a:ln w="1">
          <a:noFill/>
          <a:miter lim="800000"/>
          <a:headEnd/>
          <a:tailEnd type="none" w="med" len="med"/>
        </a:ln>
        <a:effectLst/>
      </xdr:spPr>
    </xdr:pic>
    <xdr:clientData/>
  </xdr:twoCellAnchor>
  <xdr:twoCellAnchor editAs="oneCell">
    <xdr:from>
      <xdr:col>10</xdr:col>
      <xdr:colOff>0</xdr:colOff>
      <xdr:row>438</xdr:row>
      <xdr:rowOff>0</xdr:rowOff>
    </xdr:from>
    <xdr:to>
      <xdr:col>26</xdr:col>
      <xdr:colOff>127000</xdr:colOff>
      <xdr:row>464</xdr:row>
      <xdr:rowOff>177800</xdr:rowOff>
    </xdr:to>
    <xdr:pic>
      <xdr:nvPicPr>
        <xdr:cNvPr id="2" name="Picture 1"/>
        <xdr:cNvPicPr>
          <a:picLocks noChangeAspect="1"/>
        </xdr:cNvPicPr>
      </xdr:nvPicPr>
      <xdr:blipFill>
        <a:blip xmlns:r="http://schemas.openxmlformats.org/officeDocument/2006/relationships" r:embed="rId14"/>
        <a:stretch>
          <a:fillRect/>
        </a:stretch>
      </xdr:blipFill>
      <xdr:spPr>
        <a:xfrm>
          <a:off x="7162800" y="88239600"/>
          <a:ext cx="11506200" cy="5130800"/>
        </a:xfrm>
        <a:prstGeom prst="rect">
          <a:avLst/>
        </a:prstGeom>
      </xdr:spPr>
    </xdr:pic>
    <xdr:clientData/>
  </xdr:twoCellAnchor>
  <xdr:twoCellAnchor editAs="oneCell">
    <xdr:from>
      <xdr:col>13</xdr:col>
      <xdr:colOff>38100</xdr:colOff>
      <xdr:row>472</xdr:row>
      <xdr:rowOff>76200</xdr:rowOff>
    </xdr:from>
    <xdr:to>
      <xdr:col>23</xdr:col>
      <xdr:colOff>63500</xdr:colOff>
      <xdr:row>476</xdr:row>
      <xdr:rowOff>88900</xdr:rowOff>
    </xdr:to>
    <xdr:pic>
      <xdr:nvPicPr>
        <xdr:cNvPr id="16" name="Picture 15"/>
        <xdr:cNvPicPr>
          <a:picLocks noChangeAspect="1"/>
        </xdr:cNvPicPr>
      </xdr:nvPicPr>
      <xdr:blipFill>
        <a:blip xmlns:r="http://schemas.openxmlformats.org/officeDocument/2006/relationships" r:embed="rId15"/>
        <a:stretch>
          <a:fillRect/>
        </a:stretch>
      </xdr:blipFill>
      <xdr:spPr>
        <a:xfrm>
          <a:off x="9334500" y="104609900"/>
          <a:ext cx="7137400" cy="1562100"/>
        </a:xfrm>
        <a:prstGeom prst="rect">
          <a:avLst/>
        </a:prstGeom>
      </xdr:spPr>
    </xdr:pic>
    <xdr:clientData/>
  </xdr:twoCellAnchor>
  <xdr:twoCellAnchor editAs="oneCell">
    <xdr:from>
      <xdr:col>15</xdr:col>
      <xdr:colOff>355600</xdr:colOff>
      <xdr:row>510</xdr:row>
      <xdr:rowOff>177800</xdr:rowOff>
    </xdr:from>
    <xdr:to>
      <xdr:col>24</xdr:col>
      <xdr:colOff>304800</xdr:colOff>
      <xdr:row>564</xdr:row>
      <xdr:rowOff>190500</xdr:rowOff>
    </xdr:to>
    <xdr:pic>
      <xdr:nvPicPr>
        <xdr:cNvPr id="3" name="Picture 2"/>
        <xdr:cNvPicPr>
          <a:picLocks noChangeAspect="1"/>
        </xdr:cNvPicPr>
      </xdr:nvPicPr>
      <xdr:blipFill>
        <a:blip xmlns:r="http://schemas.openxmlformats.org/officeDocument/2006/relationships" r:embed="rId16"/>
        <a:stretch>
          <a:fillRect/>
        </a:stretch>
      </xdr:blipFill>
      <xdr:spPr>
        <a:xfrm>
          <a:off x="11099800" y="104597200"/>
          <a:ext cx="6350000" cy="10998200"/>
        </a:xfrm>
        <a:prstGeom prst="rect">
          <a:avLst/>
        </a:prstGeom>
      </xdr:spPr>
    </xdr:pic>
    <xdr:clientData/>
  </xdr:twoCellAnchor>
  <xdr:twoCellAnchor editAs="oneCell">
    <xdr:from>
      <xdr:col>11</xdr:col>
      <xdr:colOff>0</xdr:colOff>
      <xdr:row>571</xdr:row>
      <xdr:rowOff>0</xdr:rowOff>
    </xdr:from>
    <xdr:to>
      <xdr:col>25</xdr:col>
      <xdr:colOff>0</xdr:colOff>
      <xdr:row>611</xdr:row>
      <xdr:rowOff>165100</xdr:rowOff>
    </xdr:to>
    <xdr:pic>
      <xdr:nvPicPr>
        <xdr:cNvPr id="4" name="Picture 3"/>
        <xdr:cNvPicPr>
          <a:picLocks noChangeAspect="1"/>
        </xdr:cNvPicPr>
      </xdr:nvPicPr>
      <xdr:blipFill>
        <a:blip xmlns:r="http://schemas.openxmlformats.org/officeDocument/2006/relationships" r:embed="rId17"/>
        <a:stretch>
          <a:fillRect/>
        </a:stretch>
      </xdr:blipFill>
      <xdr:spPr>
        <a:xfrm>
          <a:off x="7899400" y="116814600"/>
          <a:ext cx="9779000" cy="8293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localenergy.org/pdfs/Document%20Library/Bioenergy%20conversion%20factors.pdf" TargetMode="External"/><Relationship Id="rId2" Type="http://schemas.openxmlformats.org/officeDocument/2006/relationships/hyperlink" Target="http://ec.europa.eu/energy/observatory/oil/bulletin_en.htm"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election activeCell="C29" sqref="C29"/>
    </sheetView>
  </sheetViews>
  <sheetFormatPr baseColWidth="10" defaultRowHeight="16" x14ac:dyDescent="0.2"/>
  <cols>
    <col min="1" max="1" width="3.5" style="31" customWidth="1"/>
    <col min="2" max="2" width="9.1640625" style="23" customWidth="1"/>
    <col min="3" max="3" width="44.1640625" style="23" customWidth="1"/>
    <col min="4" max="4" width="2.1640625" style="23" customWidth="1"/>
    <col min="5" max="16384" width="10.83203125" style="23"/>
  </cols>
  <sheetData>
    <row r="1" spans="1:4" s="29" customFormat="1" x14ac:dyDescent="0.2">
      <c r="A1" s="27"/>
      <c r="B1" s="28"/>
      <c r="C1" s="28"/>
    </row>
    <row r="2" spans="1:4" ht="21" x14ac:dyDescent="0.25">
      <c r="A2" s="7"/>
      <c r="B2" s="30" t="s">
        <v>7</v>
      </c>
      <c r="C2" s="30"/>
    </row>
    <row r="3" spans="1:4" x14ac:dyDescent="0.2">
      <c r="A3" s="7"/>
      <c r="B3" s="14"/>
      <c r="C3" s="14"/>
    </row>
    <row r="4" spans="1:4" x14ac:dyDescent="0.2">
      <c r="A4" s="7"/>
      <c r="B4" s="8" t="s">
        <v>124</v>
      </c>
      <c r="C4" s="9" t="s">
        <v>125</v>
      </c>
    </row>
    <row r="5" spans="1:4" x14ac:dyDescent="0.2">
      <c r="A5" s="7"/>
      <c r="B5" s="10" t="s">
        <v>14</v>
      </c>
      <c r="C5" s="11" t="s">
        <v>36</v>
      </c>
    </row>
    <row r="6" spans="1:4" x14ac:dyDescent="0.2">
      <c r="A6" s="7"/>
      <c r="B6" s="12" t="s">
        <v>9</v>
      </c>
      <c r="C6" s="13" t="s">
        <v>10</v>
      </c>
    </row>
    <row r="7" spans="1:4" x14ac:dyDescent="0.2">
      <c r="A7" s="7"/>
      <c r="B7" s="14"/>
      <c r="C7" s="14"/>
    </row>
    <row r="8" spans="1:4" x14ac:dyDescent="0.2">
      <c r="A8" s="7"/>
      <c r="B8" s="14"/>
      <c r="C8" s="14"/>
    </row>
    <row r="9" spans="1:4" x14ac:dyDescent="0.2">
      <c r="A9" s="7"/>
      <c r="B9" s="97" t="s">
        <v>15</v>
      </c>
      <c r="C9" s="98"/>
      <c r="D9" s="160"/>
    </row>
    <row r="10" spans="1:4" x14ac:dyDescent="0.2">
      <c r="A10" s="7"/>
      <c r="B10" s="99"/>
      <c r="C10" s="100"/>
      <c r="D10" s="161"/>
    </row>
    <row r="11" spans="1:4" x14ac:dyDescent="0.2">
      <c r="A11" s="7"/>
      <c r="B11" s="99" t="s">
        <v>16</v>
      </c>
      <c r="C11" s="101" t="s">
        <v>17</v>
      </c>
      <c r="D11" s="161"/>
    </row>
    <row r="12" spans="1:4" ht="17" thickBot="1" x14ac:dyDescent="0.25">
      <c r="A12" s="7"/>
      <c r="B12" s="99"/>
      <c r="C12" s="20" t="s">
        <v>18</v>
      </c>
      <c r="D12" s="161"/>
    </row>
    <row r="13" spans="1:4" ht="17" thickBot="1" x14ac:dyDescent="0.25">
      <c r="A13" s="7"/>
      <c r="B13" s="99"/>
      <c r="C13" s="102" t="s">
        <v>19</v>
      </c>
      <c r="D13" s="161"/>
    </row>
    <row r="14" spans="1:4" x14ac:dyDescent="0.2">
      <c r="A14" s="7"/>
      <c r="B14" s="99"/>
      <c r="C14" s="100" t="s">
        <v>20</v>
      </c>
      <c r="D14" s="161"/>
    </row>
    <row r="15" spans="1:4" x14ac:dyDescent="0.2">
      <c r="A15" s="7"/>
      <c r="B15" s="99"/>
      <c r="C15" s="100"/>
      <c r="D15" s="161"/>
    </row>
    <row r="16" spans="1:4" x14ac:dyDescent="0.2">
      <c r="A16" s="7"/>
      <c r="B16" s="99" t="s">
        <v>21</v>
      </c>
      <c r="C16" s="103" t="s">
        <v>22</v>
      </c>
      <c r="D16" s="161"/>
    </row>
    <row r="17" spans="1:4" x14ac:dyDescent="0.2">
      <c r="A17" s="7"/>
      <c r="B17" s="99"/>
      <c r="C17" s="104" t="s">
        <v>23</v>
      </c>
      <c r="D17" s="161"/>
    </row>
    <row r="18" spans="1:4" x14ac:dyDescent="0.2">
      <c r="A18" s="7"/>
      <c r="B18" s="99"/>
      <c r="C18" s="105" t="s">
        <v>24</v>
      </c>
      <c r="D18" s="161"/>
    </row>
    <row r="19" spans="1:4" x14ac:dyDescent="0.2">
      <c r="A19" s="7"/>
      <c r="B19" s="99"/>
      <c r="C19" s="106" t="s">
        <v>25</v>
      </c>
      <c r="D19" s="161"/>
    </row>
    <row r="20" spans="1:4" x14ac:dyDescent="0.2">
      <c r="A20" s="7"/>
      <c r="B20" s="107"/>
      <c r="C20" s="108" t="s">
        <v>26</v>
      </c>
      <c r="D20" s="161"/>
    </row>
    <row r="21" spans="1:4" x14ac:dyDescent="0.2">
      <c r="A21" s="7"/>
      <c r="B21" s="107"/>
      <c r="C21" s="109" t="s">
        <v>27</v>
      </c>
      <c r="D21" s="161"/>
    </row>
    <row r="22" spans="1:4" x14ac:dyDescent="0.2">
      <c r="A22" s="7"/>
      <c r="B22" s="107"/>
      <c r="C22" s="110" t="s">
        <v>28</v>
      </c>
      <c r="D22" s="161"/>
    </row>
    <row r="23" spans="1:4" x14ac:dyDescent="0.2">
      <c r="B23" s="107"/>
      <c r="C23" s="111" t="s">
        <v>29</v>
      </c>
      <c r="D23" s="161"/>
    </row>
    <row r="24" spans="1:4" x14ac:dyDescent="0.2">
      <c r="B24" s="162"/>
      <c r="C24" s="163"/>
      <c r="D24" s="164"/>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16"/>
  <sheetViews>
    <sheetView workbookViewId="0">
      <selection activeCell="B2" sqref="B2:G4"/>
    </sheetView>
  </sheetViews>
  <sheetFormatPr baseColWidth="10" defaultRowHeight="16" x14ac:dyDescent="0.2"/>
  <cols>
    <col min="1" max="1" width="3.33203125" style="38" customWidth="1"/>
    <col min="2" max="2" width="3.6640625" style="38" customWidth="1"/>
    <col min="3" max="3" width="46" style="38" customWidth="1"/>
    <col min="4" max="4" width="12.6640625" style="38" customWidth="1"/>
    <col min="5" max="5" width="17.5" style="38" customWidth="1"/>
    <col min="6" max="6" width="4.5" style="38" customWidth="1"/>
    <col min="7" max="7" width="45" style="38" customWidth="1"/>
    <col min="8" max="8" width="5.1640625" style="38" customWidth="1"/>
    <col min="9" max="9" width="51.5" style="38" customWidth="1"/>
    <col min="10" max="10" width="5.5" style="38" customWidth="1"/>
    <col min="11" max="16384" width="10.83203125" style="38"/>
  </cols>
  <sheetData>
    <row r="1" spans="2:11" x14ac:dyDescent="0.2">
      <c r="D1" s="36"/>
      <c r="E1" s="36"/>
      <c r="F1" s="36"/>
      <c r="G1" s="36"/>
    </row>
    <row r="2" spans="2:11" ht="15" customHeight="1" x14ac:dyDescent="0.2">
      <c r="B2" s="218" t="s">
        <v>184</v>
      </c>
      <c r="C2" s="219"/>
      <c r="D2" s="219"/>
      <c r="E2" s="219"/>
      <c r="F2" s="219"/>
      <c r="G2" s="220"/>
    </row>
    <row r="3" spans="2:11" x14ac:dyDescent="0.2">
      <c r="B3" s="221"/>
      <c r="C3" s="222"/>
      <c r="D3" s="222"/>
      <c r="E3" s="222"/>
      <c r="F3" s="222"/>
      <c r="G3" s="223"/>
    </row>
    <row r="4" spans="2:11" ht="64" customHeight="1" x14ac:dyDescent="0.2">
      <c r="B4" s="224"/>
      <c r="C4" s="225"/>
      <c r="D4" s="225"/>
      <c r="E4" s="225"/>
      <c r="F4" s="225"/>
      <c r="G4" s="226"/>
    </row>
    <row r="5" spans="2:11" ht="17" thickBot="1" x14ac:dyDescent="0.25">
      <c r="D5" s="36"/>
    </row>
    <row r="6" spans="2:11" x14ac:dyDescent="0.2">
      <c r="B6" s="39"/>
      <c r="C6" s="22"/>
      <c r="D6" s="22"/>
      <c r="E6" s="22"/>
      <c r="F6" s="22"/>
      <c r="G6" s="22"/>
      <c r="H6" s="22"/>
      <c r="I6" s="22"/>
      <c r="J6" s="40"/>
    </row>
    <row r="7" spans="2:11" s="45" customFormat="1" ht="19" x14ac:dyDescent="0.25">
      <c r="B7" s="112"/>
      <c r="C7" s="21" t="s">
        <v>13</v>
      </c>
      <c r="D7" s="113" t="s">
        <v>5</v>
      </c>
      <c r="E7" s="21" t="s">
        <v>2</v>
      </c>
      <c r="F7" s="21"/>
      <c r="G7" s="21" t="s">
        <v>4</v>
      </c>
      <c r="H7" s="21"/>
      <c r="I7" s="21" t="s">
        <v>0</v>
      </c>
      <c r="J7" s="116"/>
    </row>
    <row r="8" spans="2:11" s="45" customFormat="1" ht="19" x14ac:dyDescent="0.25">
      <c r="B8" s="25"/>
      <c r="C8" s="20"/>
      <c r="D8" s="33"/>
      <c r="E8" s="20"/>
      <c r="F8" s="20"/>
      <c r="G8" s="20"/>
      <c r="H8" s="20"/>
      <c r="I8" s="20"/>
      <c r="J8" s="46"/>
    </row>
    <row r="9" spans="2:11" s="45" customFormat="1" ht="20" thickBot="1" x14ac:dyDescent="0.3">
      <c r="B9" s="25"/>
      <c r="C9" s="159" t="s">
        <v>126</v>
      </c>
      <c r="D9" s="33"/>
      <c r="E9" s="20"/>
      <c r="F9" s="20"/>
      <c r="G9" s="20"/>
      <c r="H9" s="20"/>
      <c r="I9" s="20"/>
      <c r="J9" s="46"/>
    </row>
    <row r="10" spans="2:11" s="45" customFormat="1" ht="20" thickBot="1" x14ac:dyDescent="0.3">
      <c r="B10" s="25"/>
      <c r="C10" s="122" t="s">
        <v>38</v>
      </c>
      <c r="D10" s="24" t="s">
        <v>1</v>
      </c>
      <c r="E10" s="133">
        <f>'Research data'!G6</f>
        <v>1</v>
      </c>
      <c r="F10" s="37"/>
      <c r="G10" s="131" t="s">
        <v>42</v>
      </c>
      <c r="H10" s="32"/>
      <c r="I10" s="132" t="s">
        <v>43</v>
      </c>
      <c r="J10" s="46"/>
    </row>
    <row r="11" spans="2:11" s="45" customFormat="1" ht="20" thickBot="1" x14ac:dyDescent="0.3">
      <c r="B11" s="25"/>
      <c r="C11" s="131" t="s">
        <v>39</v>
      </c>
      <c r="D11" s="24" t="s">
        <v>59</v>
      </c>
      <c r="E11" s="173">
        <f>'Research data'!G7</f>
        <v>2.8960044113080459E-2</v>
      </c>
      <c r="F11" s="37"/>
      <c r="G11" s="131"/>
      <c r="H11" s="32"/>
      <c r="I11" s="195" t="s">
        <v>170</v>
      </c>
      <c r="J11" s="46"/>
    </row>
    <row r="12" spans="2:11" s="45" customFormat="1" ht="20" thickBot="1" x14ac:dyDescent="0.3">
      <c r="B12" s="25"/>
      <c r="C12" s="165" t="s">
        <v>128</v>
      </c>
      <c r="D12" s="24" t="s">
        <v>58</v>
      </c>
      <c r="E12" s="47">
        <f>'Research data'!G8</f>
        <v>37.200000000000003</v>
      </c>
      <c r="F12" s="37"/>
      <c r="G12" s="131"/>
      <c r="H12" s="32"/>
      <c r="I12" s="132" t="s">
        <v>130</v>
      </c>
      <c r="J12" s="46"/>
    </row>
    <row r="13" spans="2:11" s="45" customFormat="1" ht="20" thickBot="1" x14ac:dyDescent="0.3">
      <c r="B13" s="25"/>
      <c r="C13" s="37" t="s">
        <v>40</v>
      </c>
      <c r="D13" s="24" t="s">
        <v>51</v>
      </c>
      <c r="E13" s="48">
        <f>'Research data'!G9</f>
        <v>0</v>
      </c>
      <c r="F13" s="37"/>
      <c r="G13" s="210" t="s">
        <v>182</v>
      </c>
      <c r="H13" s="32"/>
      <c r="I13" s="215" t="s">
        <v>44</v>
      </c>
      <c r="J13" s="46"/>
    </row>
    <row r="14" spans="2:11" s="45" customFormat="1" ht="20" thickBot="1" x14ac:dyDescent="0.3">
      <c r="B14" s="25"/>
      <c r="C14" s="205" t="s">
        <v>175</v>
      </c>
      <c r="D14" s="24" t="s">
        <v>51</v>
      </c>
      <c r="E14" s="214">
        <f>'Research data'!G10</f>
        <v>7.0800000000000002E-2</v>
      </c>
      <c r="F14" s="37"/>
      <c r="G14" s="210" t="s">
        <v>183</v>
      </c>
      <c r="H14" s="32"/>
      <c r="I14" s="215" t="s">
        <v>176</v>
      </c>
      <c r="J14" s="46"/>
    </row>
    <row r="15" spans="2:11" ht="17" thickBot="1" x14ac:dyDescent="0.25">
      <c r="B15" s="41"/>
      <c r="C15" s="37" t="s">
        <v>41</v>
      </c>
      <c r="D15" s="24" t="s">
        <v>61</v>
      </c>
      <c r="E15" s="133">
        <f>'Research data'!G11</f>
        <v>5269465.2944731945</v>
      </c>
      <c r="F15" s="37"/>
      <c r="G15" s="37"/>
      <c r="H15" s="37"/>
      <c r="I15" s="35" t="s">
        <v>78</v>
      </c>
      <c r="J15" s="117"/>
      <c r="K15" s="36"/>
    </row>
    <row r="16" spans="2:11" ht="20" customHeight="1" thickBot="1" x14ac:dyDescent="0.25">
      <c r="B16" s="42"/>
      <c r="C16" s="43"/>
      <c r="D16" s="43"/>
      <c r="E16" s="43"/>
      <c r="F16" s="43"/>
      <c r="G16" s="43"/>
      <c r="H16" s="43"/>
      <c r="I16" s="43"/>
      <c r="J16" s="44"/>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B1:J27"/>
  <sheetViews>
    <sheetView workbookViewId="0"/>
  </sheetViews>
  <sheetFormatPr baseColWidth="10" defaultRowHeight="16" x14ac:dyDescent="0.2"/>
  <cols>
    <col min="1" max="1" width="3.33203125" style="38" customWidth="1"/>
    <col min="2" max="2" width="3.6640625" style="38" customWidth="1"/>
    <col min="3" max="3" width="46" style="38" customWidth="1"/>
    <col min="4" max="4" width="12.6640625" style="38" customWidth="1"/>
    <col min="5" max="5" width="17.5" style="38" customWidth="1"/>
    <col min="6" max="6" width="4.5" style="38" customWidth="1"/>
    <col min="7" max="7" width="45" style="38" customWidth="1"/>
    <col min="8" max="8" width="5.1640625" style="38" customWidth="1"/>
    <col min="9" max="9" width="51.5" style="38" customWidth="1"/>
    <col min="10" max="10" width="5.5" style="38" customWidth="1"/>
    <col min="11" max="16384" width="10.83203125" style="38"/>
  </cols>
  <sheetData>
    <row r="1" spans="2:10" x14ac:dyDescent="0.2">
      <c r="D1" s="36"/>
      <c r="E1" s="36"/>
      <c r="F1" s="36"/>
      <c r="G1" s="36"/>
    </row>
    <row r="2" spans="2:10" ht="15" customHeight="1" x14ac:dyDescent="0.2">
      <c r="B2" s="218" t="s">
        <v>127</v>
      </c>
      <c r="C2" s="219"/>
      <c r="D2" s="219"/>
      <c r="E2" s="227"/>
      <c r="F2" s="36"/>
      <c r="G2" s="36"/>
    </row>
    <row r="3" spans="2:10" x14ac:dyDescent="0.2">
      <c r="B3" s="221"/>
      <c r="C3" s="222"/>
      <c r="D3" s="222"/>
      <c r="E3" s="228"/>
      <c r="F3" s="36"/>
      <c r="G3" s="36"/>
    </row>
    <row r="4" spans="2:10" x14ac:dyDescent="0.2">
      <c r="B4" s="229"/>
      <c r="C4" s="230"/>
      <c r="D4" s="230"/>
      <c r="E4" s="231"/>
      <c r="F4" s="36"/>
      <c r="G4" s="36"/>
    </row>
    <row r="5" spans="2:10" ht="17" thickBot="1" x14ac:dyDescent="0.25">
      <c r="D5" s="36"/>
    </row>
    <row r="6" spans="2:10" x14ac:dyDescent="0.2">
      <c r="B6" s="39"/>
      <c r="C6" s="22"/>
      <c r="D6" s="22"/>
      <c r="E6" s="22"/>
      <c r="F6" s="22"/>
      <c r="G6" s="22"/>
      <c r="H6" s="22"/>
      <c r="I6" s="22"/>
      <c r="J6" s="40"/>
    </row>
    <row r="7" spans="2:10" s="45" customFormat="1" ht="19" x14ac:dyDescent="0.25">
      <c r="B7" s="112"/>
      <c r="C7" s="21" t="s">
        <v>13</v>
      </c>
      <c r="D7" s="113" t="s">
        <v>5</v>
      </c>
      <c r="E7" s="21" t="s">
        <v>2</v>
      </c>
      <c r="F7" s="21"/>
      <c r="G7" s="21" t="s">
        <v>4</v>
      </c>
      <c r="H7" s="21"/>
      <c r="I7" s="21" t="s">
        <v>0</v>
      </c>
      <c r="J7" s="116"/>
    </row>
    <row r="8" spans="2:10" x14ac:dyDescent="0.2">
      <c r="B8" s="41"/>
      <c r="C8" s="86"/>
      <c r="D8" s="114"/>
      <c r="E8" s="115"/>
      <c r="F8" s="36"/>
      <c r="G8" s="86"/>
      <c r="H8" s="36"/>
      <c r="I8" s="36"/>
      <c r="J8" s="117"/>
    </row>
    <row r="9" spans="2:10" x14ac:dyDescent="0.2">
      <c r="B9" s="41"/>
      <c r="C9" s="20" t="s">
        <v>37</v>
      </c>
      <c r="D9" s="114"/>
      <c r="E9" s="115"/>
      <c r="F9" s="36"/>
      <c r="G9" s="86"/>
      <c r="H9" s="36"/>
      <c r="I9" s="36"/>
      <c r="J9" s="117"/>
    </row>
    <row r="10" spans="2:10" ht="17" thickBot="1" x14ac:dyDescent="0.25">
      <c r="B10" s="41"/>
      <c r="C10" s="204" t="s">
        <v>173</v>
      </c>
      <c r="D10" s="131"/>
      <c r="E10" s="131"/>
      <c r="F10" s="131"/>
      <c r="G10" s="131"/>
      <c r="H10" s="131"/>
      <c r="I10" s="131"/>
      <c r="J10" s="117"/>
    </row>
    <row r="11" spans="2:10" ht="17" thickBot="1" x14ac:dyDescent="0.25">
      <c r="B11" s="41"/>
      <c r="C11" s="134" t="s">
        <v>45</v>
      </c>
      <c r="D11" s="24" t="s">
        <v>51</v>
      </c>
      <c r="E11" s="124">
        <f>'Research data'!G15</f>
        <v>0</v>
      </c>
      <c r="F11" s="37"/>
      <c r="G11" s="131" t="s">
        <v>52</v>
      </c>
      <c r="H11" s="37"/>
      <c r="I11" s="132" t="s">
        <v>54</v>
      </c>
      <c r="J11" s="117"/>
    </row>
    <row r="12" spans="2:10" ht="17" thickBot="1" x14ac:dyDescent="0.25">
      <c r="B12" s="41"/>
      <c r="C12" s="134" t="s">
        <v>46</v>
      </c>
      <c r="D12" s="24" t="s">
        <v>51</v>
      </c>
      <c r="E12" s="124">
        <f>'Research data'!G16</f>
        <v>0</v>
      </c>
      <c r="F12" s="37"/>
      <c r="G12" s="131" t="s">
        <v>52</v>
      </c>
      <c r="H12" s="37"/>
      <c r="I12" s="35" t="s">
        <v>54</v>
      </c>
      <c r="J12" s="117"/>
    </row>
    <row r="13" spans="2:10" ht="17" thickBot="1" x14ac:dyDescent="0.25">
      <c r="B13" s="41"/>
      <c r="C13" s="134" t="s">
        <v>50</v>
      </c>
      <c r="D13" s="24" t="s">
        <v>51</v>
      </c>
      <c r="E13" s="124">
        <f>'Research data'!G17</f>
        <v>2.01E-2</v>
      </c>
      <c r="F13" s="37"/>
      <c r="G13" s="131" t="s">
        <v>52</v>
      </c>
      <c r="H13" s="37"/>
      <c r="I13" s="35" t="s">
        <v>54</v>
      </c>
      <c r="J13" s="117"/>
    </row>
    <row r="14" spans="2:10" ht="17" thickBot="1" x14ac:dyDescent="0.25">
      <c r="B14" s="41"/>
      <c r="C14" s="134" t="s">
        <v>49</v>
      </c>
      <c r="D14" s="24" t="s">
        <v>51</v>
      </c>
      <c r="E14" s="124">
        <f>'Research data'!G18</f>
        <v>5.9999999999999995E-4</v>
      </c>
      <c r="F14" s="37"/>
      <c r="G14" s="131" t="s">
        <v>52</v>
      </c>
      <c r="H14" s="37"/>
      <c r="I14" s="96" t="s">
        <v>54</v>
      </c>
      <c r="J14" s="117"/>
    </row>
    <row r="15" spans="2:10" ht="17" thickBot="1" x14ac:dyDescent="0.25">
      <c r="B15" s="41"/>
      <c r="C15" s="134" t="s">
        <v>40</v>
      </c>
      <c r="D15" s="24" t="s">
        <v>51</v>
      </c>
      <c r="E15" s="124">
        <f>'Research data'!G19</f>
        <v>0</v>
      </c>
      <c r="F15" s="37"/>
      <c r="G15" s="131" t="s">
        <v>52</v>
      </c>
      <c r="H15" s="37"/>
      <c r="I15" s="96" t="s">
        <v>54</v>
      </c>
      <c r="J15" s="117"/>
    </row>
    <row r="16" spans="2:10" ht="17" thickBot="1" x14ac:dyDescent="0.25">
      <c r="B16" s="41"/>
      <c r="C16" s="134" t="s">
        <v>48</v>
      </c>
      <c r="D16" s="24" t="s">
        <v>51</v>
      </c>
      <c r="E16" s="124">
        <f>'Research data'!G20</f>
        <v>0</v>
      </c>
      <c r="F16" s="37"/>
      <c r="G16" s="131" t="s">
        <v>52</v>
      </c>
      <c r="H16" s="37"/>
      <c r="I16" s="123" t="s">
        <v>54</v>
      </c>
      <c r="J16" s="117"/>
    </row>
    <row r="17" spans="2:10" ht="17" thickBot="1" x14ac:dyDescent="0.25">
      <c r="B17" s="41"/>
      <c r="C17" s="134" t="s">
        <v>47</v>
      </c>
      <c r="D17" s="24" t="s">
        <v>1</v>
      </c>
      <c r="E17" s="48">
        <f>'Research data'!G21</f>
        <v>0.2</v>
      </c>
      <c r="F17" s="37"/>
      <c r="G17" s="131" t="s">
        <v>56</v>
      </c>
      <c r="H17" s="37"/>
      <c r="I17" s="132" t="s">
        <v>55</v>
      </c>
      <c r="J17" s="117"/>
    </row>
    <row r="18" spans="2:10" x14ac:dyDescent="0.2">
      <c r="B18" s="41"/>
      <c r="C18" s="131"/>
      <c r="D18" s="131"/>
      <c r="E18" s="131"/>
      <c r="F18" s="131"/>
      <c r="G18" s="131"/>
      <c r="H18" s="131"/>
      <c r="I18" s="131"/>
      <c r="J18" s="117"/>
    </row>
    <row r="19" spans="2:10" ht="17" thickBot="1" x14ac:dyDescent="0.25">
      <c r="B19" s="41"/>
      <c r="C19" s="204" t="s">
        <v>174</v>
      </c>
      <c r="D19" s="131"/>
      <c r="E19" s="131"/>
      <c r="F19" s="131"/>
      <c r="G19" s="131"/>
      <c r="H19" s="131"/>
      <c r="I19" s="131"/>
      <c r="J19" s="117"/>
    </row>
    <row r="20" spans="2:10" ht="17" thickBot="1" x14ac:dyDescent="0.25">
      <c r="B20" s="41"/>
      <c r="C20" s="134" t="s">
        <v>45</v>
      </c>
      <c r="D20" s="24" t="s">
        <v>51</v>
      </c>
      <c r="E20" s="124">
        <f>'Research data'!G24</f>
        <v>0</v>
      </c>
      <c r="F20" s="37"/>
      <c r="G20" s="131" t="s">
        <v>52</v>
      </c>
      <c r="H20" s="37"/>
      <c r="I20" s="132" t="s">
        <v>54</v>
      </c>
      <c r="J20" s="117"/>
    </row>
    <row r="21" spans="2:10" ht="17" thickBot="1" x14ac:dyDescent="0.25">
      <c r="B21" s="41"/>
      <c r="C21" s="134" t="s">
        <v>46</v>
      </c>
      <c r="D21" s="24" t="s">
        <v>51</v>
      </c>
      <c r="E21" s="124">
        <f>'Research data'!G25</f>
        <v>1.47E-2</v>
      </c>
      <c r="F21" s="37"/>
      <c r="G21" s="131" t="s">
        <v>52</v>
      </c>
      <c r="H21" s="37"/>
      <c r="I21" s="35" t="s">
        <v>54</v>
      </c>
      <c r="J21" s="117"/>
    </row>
    <row r="22" spans="2:10" ht="17" thickBot="1" x14ac:dyDescent="0.25">
      <c r="B22" s="41"/>
      <c r="C22" s="134" t="s">
        <v>50</v>
      </c>
      <c r="D22" s="24" t="s">
        <v>51</v>
      </c>
      <c r="E22" s="124">
        <f>'Research data'!G26</f>
        <v>9.4000000000000004E-3</v>
      </c>
      <c r="F22" s="37"/>
      <c r="G22" s="131" t="s">
        <v>52</v>
      </c>
      <c r="H22" s="37"/>
      <c r="I22" s="35" t="s">
        <v>54</v>
      </c>
      <c r="J22" s="117"/>
    </row>
    <row r="23" spans="2:10" ht="17" thickBot="1" x14ac:dyDescent="0.25">
      <c r="B23" s="41"/>
      <c r="C23" s="134" t="s">
        <v>49</v>
      </c>
      <c r="D23" s="24" t="s">
        <v>51</v>
      </c>
      <c r="E23" s="124">
        <f>'Research data'!G27</f>
        <v>6.9999999999999999E-4</v>
      </c>
      <c r="F23" s="37"/>
      <c r="G23" s="131" t="s">
        <v>52</v>
      </c>
      <c r="H23" s="37"/>
      <c r="I23" s="96" t="s">
        <v>54</v>
      </c>
      <c r="J23" s="117"/>
    </row>
    <row r="24" spans="2:10" ht="17" thickBot="1" x14ac:dyDescent="0.25">
      <c r="B24" s="41"/>
      <c r="C24" s="134" t="s">
        <v>40</v>
      </c>
      <c r="D24" s="24" t="s">
        <v>51</v>
      </c>
      <c r="E24" s="124">
        <f>'Research data'!G28</f>
        <v>0</v>
      </c>
      <c r="F24" s="37"/>
      <c r="G24" s="131" t="s">
        <v>52</v>
      </c>
      <c r="H24" s="37"/>
      <c r="I24" s="96" t="s">
        <v>54</v>
      </c>
      <c r="J24" s="117"/>
    </row>
    <row r="25" spans="2:10" ht="17" thickBot="1" x14ac:dyDescent="0.25">
      <c r="B25" s="41"/>
      <c r="C25" s="134" t="s">
        <v>48</v>
      </c>
      <c r="D25" s="24" t="s">
        <v>51</v>
      </c>
      <c r="E25" s="124">
        <f>'Research data'!G29</f>
        <v>0</v>
      </c>
      <c r="F25" s="37"/>
      <c r="G25" s="131" t="s">
        <v>52</v>
      </c>
      <c r="H25" s="37"/>
      <c r="I25" s="123" t="s">
        <v>54</v>
      </c>
      <c r="J25" s="117"/>
    </row>
    <row r="26" spans="2:10" ht="17" thickBot="1" x14ac:dyDescent="0.25">
      <c r="B26" s="41"/>
      <c r="C26" s="134" t="s">
        <v>47</v>
      </c>
      <c r="D26" s="24" t="s">
        <v>1</v>
      </c>
      <c r="E26" s="48">
        <f>'Research data'!G30</f>
        <v>0.8</v>
      </c>
      <c r="F26" s="37"/>
      <c r="G26" s="131" t="s">
        <v>56</v>
      </c>
      <c r="H26" s="37"/>
      <c r="I26" s="132" t="s">
        <v>55</v>
      </c>
      <c r="J26" s="117"/>
    </row>
    <row r="27" spans="2:10" ht="20" customHeight="1" thickBot="1" x14ac:dyDescent="0.25">
      <c r="B27" s="42"/>
      <c r="C27" s="43"/>
      <c r="D27" s="43"/>
      <c r="E27" s="43"/>
      <c r="F27" s="43"/>
      <c r="G27" s="43"/>
      <c r="H27" s="43"/>
      <c r="I27" s="43"/>
      <c r="J27" s="44"/>
    </row>
  </sheetData>
  <mergeCells count="2">
    <mergeCell ref="B2:E3"/>
    <mergeCell ref="B4:E4"/>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R37"/>
  <sheetViews>
    <sheetView workbookViewId="0">
      <selection activeCell="C10" sqref="C10"/>
    </sheetView>
  </sheetViews>
  <sheetFormatPr baseColWidth="10" defaultRowHeight="16" x14ac:dyDescent="0.2"/>
  <cols>
    <col min="1" max="2" width="3.5" style="72" customWidth="1"/>
    <col min="3" max="3" width="35.83203125" style="72" customWidth="1"/>
    <col min="4" max="4" width="16.5" style="72" hidden="1" customWidth="1"/>
    <col min="5" max="5" width="13.83203125" style="72" hidden="1" customWidth="1"/>
    <col min="6" max="6" width="12.5" style="72" customWidth="1"/>
    <col min="7" max="7" width="10.6640625" style="72" customWidth="1"/>
    <col min="8" max="8" width="4.6640625" style="72" customWidth="1"/>
    <col min="9" max="9" width="9.83203125" style="73" customWidth="1"/>
    <col min="10" max="10" width="3" style="73" customWidth="1"/>
    <col min="11" max="11" width="8.6640625" style="73" customWidth="1"/>
    <col min="12" max="12" width="3.33203125" style="73" customWidth="1"/>
    <col min="13" max="13" width="8.5" style="73" customWidth="1"/>
    <col min="14" max="14" width="2.6640625" style="73" customWidth="1"/>
    <col min="15" max="15" width="8.83203125" style="73" bestFit="1" customWidth="1"/>
    <col min="16" max="16" width="8.83203125" style="73" customWidth="1"/>
    <col min="17" max="17" width="2.6640625" style="73" customWidth="1"/>
    <col min="18" max="18" width="60" style="72" customWidth="1"/>
    <col min="19" max="16384" width="10.83203125" style="72"/>
  </cols>
  <sheetData>
    <row r="1" spans="2:18" ht="17" thickBot="1" x14ac:dyDescent="0.25"/>
    <row r="2" spans="2:18" x14ac:dyDescent="0.2">
      <c r="B2" s="74"/>
      <c r="C2" s="75"/>
      <c r="D2" s="75"/>
      <c r="E2" s="75"/>
      <c r="F2" s="75"/>
      <c r="G2" s="75"/>
      <c r="H2" s="75"/>
      <c r="I2" s="76"/>
      <c r="J2" s="76"/>
      <c r="K2" s="76"/>
      <c r="L2" s="76"/>
      <c r="M2" s="76"/>
      <c r="N2" s="76"/>
      <c r="O2" s="76"/>
      <c r="P2" s="76"/>
      <c r="Q2" s="76"/>
      <c r="R2" s="77"/>
    </row>
    <row r="3" spans="2:18" s="26" customFormat="1" x14ac:dyDescent="0.2">
      <c r="B3" s="25"/>
      <c r="C3" s="121" t="s">
        <v>30</v>
      </c>
      <c r="D3" s="15"/>
      <c r="E3" s="15"/>
      <c r="F3" s="121" t="s">
        <v>5</v>
      </c>
      <c r="G3" s="121" t="s">
        <v>26</v>
      </c>
      <c r="H3" s="121"/>
      <c r="I3" s="69" t="s">
        <v>129</v>
      </c>
      <c r="J3" s="69"/>
      <c r="K3" s="69" t="s">
        <v>121</v>
      </c>
      <c r="L3" s="69"/>
      <c r="M3" s="69" t="s">
        <v>53</v>
      </c>
      <c r="N3" s="69"/>
      <c r="O3" s="69" t="s">
        <v>168</v>
      </c>
      <c r="P3" s="69" t="s">
        <v>176</v>
      </c>
      <c r="Q3" s="69"/>
      <c r="R3" s="1" t="s">
        <v>31</v>
      </c>
    </row>
    <row r="4" spans="2:18" x14ac:dyDescent="0.2">
      <c r="B4" s="78"/>
      <c r="C4" s="79"/>
      <c r="D4" s="79"/>
      <c r="E4" s="79"/>
      <c r="F4" s="79"/>
      <c r="G4" s="80"/>
      <c r="H4" s="80"/>
      <c r="I4" s="119"/>
      <c r="J4" s="119"/>
      <c r="K4" s="119"/>
      <c r="L4" s="119"/>
      <c r="M4" s="118"/>
      <c r="N4" s="120"/>
      <c r="O4" s="118"/>
      <c r="P4" s="118"/>
      <c r="Q4" s="120"/>
      <c r="R4" s="2"/>
    </row>
    <row r="5" spans="2:18" ht="17" thickBot="1" x14ac:dyDescent="0.25">
      <c r="B5" s="78"/>
      <c r="C5" s="20" t="s">
        <v>60</v>
      </c>
      <c r="D5" s="34"/>
      <c r="E5" s="34"/>
      <c r="F5" s="34"/>
      <c r="G5" s="16"/>
      <c r="H5" s="16"/>
      <c r="I5" s="16"/>
      <c r="J5" s="16"/>
      <c r="K5" s="16"/>
      <c r="L5" s="16"/>
      <c r="M5" s="16"/>
      <c r="N5" s="16"/>
      <c r="O5" s="16"/>
      <c r="P5" s="16"/>
      <c r="Q5" s="16"/>
      <c r="R5" s="3"/>
    </row>
    <row r="6" spans="2:18" ht="17" thickBot="1" x14ac:dyDescent="0.25">
      <c r="B6" s="78"/>
      <c r="C6" s="135" t="s">
        <v>38</v>
      </c>
      <c r="D6" s="135" t="s">
        <v>38</v>
      </c>
      <c r="E6" s="135" t="s">
        <v>38</v>
      </c>
      <c r="F6" s="24" t="s">
        <v>1</v>
      </c>
      <c r="G6" s="47">
        <v>1</v>
      </c>
      <c r="H6" s="81"/>
      <c r="I6" s="18"/>
      <c r="J6" s="18"/>
      <c r="K6" s="18"/>
      <c r="L6" s="18"/>
      <c r="M6" s="18"/>
      <c r="N6" s="18"/>
      <c r="Q6" s="16"/>
      <c r="R6" s="3"/>
    </row>
    <row r="7" spans="2:18" s="6" customFormat="1" ht="17" thickBot="1" x14ac:dyDescent="0.25">
      <c r="B7" s="5"/>
      <c r="C7" s="136" t="s">
        <v>39</v>
      </c>
      <c r="D7" s="136" t="s">
        <v>39</v>
      </c>
      <c r="E7" s="136" t="s">
        <v>39</v>
      </c>
      <c r="F7" s="24" t="s">
        <v>59</v>
      </c>
      <c r="G7" s="172">
        <f>O7</f>
        <v>2.8960044113080459E-2</v>
      </c>
      <c r="H7" s="4"/>
      <c r="I7" s="18"/>
      <c r="J7" s="18"/>
      <c r="K7" s="18"/>
      <c r="L7" s="18"/>
      <c r="M7" s="18"/>
      <c r="N7" s="18"/>
      <c r="O7" s="171">
        <f>Notes!F528</f>
        <v>2.8960044113080459E-2</v>
      </c>
      <c r="P7" s="208"/>
      <c r="Q7" s="16"/>
      <c r="R7" s="194" t="s">
        <v>169</v>
      </c>
    </row>
    <row r="8" spans="2:18" s="6" customFormat="1" ht="17" thickBot="1" x14ac:dyDescent="0.25">
      <c r="B8" s="5"/>
      <c r="C8" s="166" t="s">
        <v>128</v>
      </c>
      <c r="D8" s="136" t="s">
        <v>57</v>
      </c>
      <c r="E8" s="136" t="s">
        <v>57</v>
      </c>
      <c r="F8" s="24" t="s">
        <v>58</v>
      </c>
      <c r="G8" s="47">
        <f>I8</f>
        <v>37.200000000000003</v>
      </c>
      <c r="H8" s="4"/>
      <c r="I8" s="47">
        <f>Notes!F9</f>
        <v>37.200000000000003</v>
      </c>
      <c r="J8" s="18"/>
      <c r="K8" s="18"/>
      <c r="L8" s="18"/>
      <c r="M8" s="18"/>
      <c r="N8" s="18"/>
      <c r="O8" s="16"/>
      <c r="P8" s="16"/>
      <c r="Q8" s="16"/>
      <c r="R8" s="3"/>
    </row>
    <row r="9" spans="2:18" s="6" customFormat="1" ht="17" thickBot="1" x14ac:dyDescent="0.25">
      <c r="B9" s="5"/>
      <c r="C9" s="137" t="s">
        <v>40</v>
      </c>
      <c r="D9" s="137" t="s">
        <v>40</v>
      </c>
      <c r="E9" s="137" t="s">
        <v>40</v>
      </c>
      <c r="F9" s="24" t="s">
        <v>51</v>
      </c>
      <c r="G9" s="47">
        <v>0</v>
      </c>
      <c r="H9" s="4"/>
      <c r="I9" s="18"/>
      <c r="J9" s="18"/>
      <c r="K9" s="18"/>
      <c r="L9" s="18"/>
      <c r="M9" s="18"/>
      <c r="N9" s="18"/>
      <c r="O9" s="16"/>
      <c r="P9" s="16"/>
      <c r="Q9" s="16"/>
      <c r="R9" s="3"/>
    </row>
    <row r="10" spans="2:18" s="6" customFormat="1" ht="17" thickBot="1" x14ac:dyDescent="0.25">
      <c r="B10" s="5"/>
      <c r="C10" s="206" t="s">
        <v>175</v>
      </c>
      <c r="D10" s="137"/>
      <c r="E10" s="137"/>
      <c r="F10" s="24" t="s">
        <v>51</v>
      </c>
      <c r="G10" s="214">
        <f>P10</f>
        <v>7.0800000000000002E-2</v>
      </c>
      <c r="H10" s="4"/>
      <c r="I10" s="18"/>
      <c r="J10" s="18"/>
      <c r="K10" s="18"/>
      <c r="L10" s="18"/>
      <c r="M10" s="18"/>
      <c r="N10" s="18"/>
      <c r="O10" s="16"/>
      <c r="P10" s="214">
        <f>Notes!G600</f>
        <v>7.0800000000000002E-2</v>
      </c>
      <c r="Q10" s="16"/>
      <c r="R10" s="3"/>
    </row>
    <row r="11" spans="2:18" ht="17" thickBot="1" x14ac:dyDescent="0.25">
      <c r="B11" s="78"/>
      <c r="C11" s="137" t="s">
        <v>41</v>
      </c>
      <c r="D11" s="137" t="s">
        <v>41</v>
      </c>
      <c r="E11" s="137" t="s">
        <v>41</v>
      </c>
      <c r="F11" s="24" t="s">
        <v>61</v>
      </c>
      <c r="G11" s="133">
        <f>K11</f>
        <v>5269465.2944731945</v>
      </c>
      <c r="H11" s="85"/>
      <c r="I11" s="18"/>
      <c r="J11" s="18"/>
      <c r="K11" s="133">
        <f>Notes!F97</f>
        <v>5269465.2944731945</v>
      </c>
      <c r="L11" s="18"/>
      <c r="M11" s="18"/>
      <c r="N11" s="18"/>
      <c r="O11" s="16"/>
      <c r="P11" s="16"/>
      <c r="Q11" s="16"/>
      <c r="R11" s="145"/>
    </row>
    <row r="12" spans="2:18" x14ac:dyDescent="0.2">
      <c r="B12" s="78"/>
      <c r="C12" s="34"/>
      <c r="D12" s="34"/>
      <c r="E12" s="34"/>
      <c r="F12" s="34"/>
      <c r="G12" s="17"/>
      <c r="H12" s="17"/>
      <c r="I12" s="18"/>
      <c r="J12" s="18"/>
      <c r="K12" s="18"/>
      <c r="L12" s="18"/>
      <c r="M12" s="18"/>
      <c r="N12" s="18"/>
      <c r="O12" s="16"/>
      <c r="P12" s="16"/>
      <c r="Q12" s="16"/>
      <c r="R12" s="145"/>
    </row>
    <row r="13" spans="2:18" x14ac:dyDescent="0.2">
      <c r="B13" s="78"/>
      <c r="C13" s="20" t="s">
        <v>37</v>
      </c>
      <c r="D13" s="83"/>
      <c r="E13" s="83"/>
      <c r="F13" s="114"/>
      <c r="G13" s="114"/>
      <c r="H13" s="84"/>
      <c r="I13" s="18"/>
      <c r="J13" s="18"/>
      <c r="K13" s="18"/>
      <c r="L13" s="18"/>
      <c r="M13" s="18"/>
      <c r="N13" s="18"/>
      <c r="O13" s="16"/>
      <c r="P13" s="16"/>
      <c r="Q13" s="16"/>
      <c r="R13" s="145"/>
    </row>
    <row r="14" spans="2:18" ht="17" thickBot="1" x14ac:dyDescent="0.25">
      <c r="B14" s="78"/>
      <c r="C14" s="136" t="s">
        <v>88</v>
      </c>
      <c r="D14" s="87"/>
      <c r="E14" s="87"/>
      <c r="F14" s="131"/>
      <c r="G14" s="114"/>
      <c r="H14" s="85"/>
      <c r="I14" s="18"/>
      <c r="J14" s="18"/>
      <c r="K14" s="18"/>
      <c r="L14" s="18"/>
      <c r="M14" s="18"/>
      <c r="N14" s="18"/>
      <c r="O14" s="16"/>
      <c r="P14" s="16"/>
      <c r="Q14" s="16"/>
      <c r="R14" s="145" t="s">
        <v>54</v>
      </c>
    </row>
    <row r="15" spans="2:18" ht="17" thickBot="1" x14ac:dyDescent="0.25">
      <c r="B15" s="78"/>
      <c r="C15" s="138" t="s">
        <v>45</v>
      </c>
      <c r="D15" s="88"/>
      <c r="E15" s="88"/>
      <c r="F15" s="24" t="s">
        <v>51</v>
      </c>
      <c r="G15" s="124">
        <f>M15</f>
        <v>0</v>
      </c>
      <c r="H15" s="85"/>
      <c r="I15" s="18"/>
      <c r="J15" s="18"/>
      <c r="K15" s="18"/>
      <c r="L15" s="18"/>
      <c r="M15" s="124">
        <f>Notes!H329</f>
        <v>0</v>
      </c>
      <c r="N15" s="18"/>
      <c r="O15" s="18"/>
      <c r="P15" s="18"/>
      <c r="Q15" s="82"/>
      <c r="R15" s="145" t="s">
        <v>54</v>
      </c>
    </row>
    <row r="16" spans="2:18" ht="17" thickBot="1" x14ac:dyDescent="0.25">
      <c r="B16" s="78"/>
      <c r="C16" s="138" t="s">
        <v>46</v>
      </c>
      <c r="D16" s="34"/>
      <c r="E16" s="34"/>
      <c r="F16" s="24" t="s">
        <v>51</v>
      </c>
      <c r="G16" s="124">
        <f t="shared" ref="G16:G20" si="0">M16</f>
        <v>0</v>
      </c>
      <c r="H16" s="18"/>
      <c r="I16" s="18"/>
      <c r="J16" s="18"/>
      <c r="K16" s="18"/>
      <c r="L16" s="18"/>
      <c r="M16" s="124">
        <f>Notes!H330</f>
        <v>0</v>
      </c>
      <c r="N16" s="18"/>
      <c r="O16" s="18"/>
      <c r="P16" s="18"/>
      <c r="Q16" s="6"/>
      <c r="R16" s="145" t="s">
        <v>54</v>
      </c>
    </row>
    <row r="17" spans="2:18" ht="17" thickBot="1" x14ac:dyDescent="0.25">
      <c r="B17" s="78"/>
      <c r="C17" s="138" t="s">
        <v>50</v>
      </c>
      <c r="D17" s="19"/>
      <c r="E17" s="19"/>
      <c r="F17" s="24" t="s">
        <v>51</v>
      </c>
      <c r="G17" s="124">
        <f t="shared" si="0"/>
        <v>2.01E-2</v>
      </c>
      <c r="H17" s="18"/>
      <c r="I17" s="18"/>
      <c r="J17" s="18"/>
      <c r="K17" s="18"/>
      <c r="L17" s="18"/>
      <c r="M17" s="124">
        <f>Notes!H331</f>
        <v>2.01E-2</v>
      </c>
      <c r="N17" s="18"/>
      <c r="O17" s="18"/>
      <c r="P17" s="18"/>
      <c r="Q17" s="6"/>
      <c r="R17" s="145" t="s">
        <v>54</v>
      </c>
    </row>
    <row r="18" spans="2:18" ht="17" thickBot="1" x14ac:dyDescent="0.25">
      <c r="B18" s="78"/>
      <c r="C18" s="138" t="s">
        <v>49</v>
      </c>
      <c r="D18" s="19"/>
      <c r="E18" s="19"/>
      <c r="F18" s="24" t="s">
        <v>51</v>
      </c>
      <c r="G18" s="124">
        <f t="shared" si="0"/>
        <v>5.9999999999999995E-4</v>
      </c>
      <c r="H18" s="18"/>
      <c r="I18" s="18"/>
      <c r="J18" s="18"/>
      <c r="K18" s="18"/>
      <c r="L18" s="18"/>
      <c r="M18" s="124">
        <f>Notes!H332</f>
        <v>5.9999999999999995E-4</v>
      </c>
      <c r="N18" s="18"/>
      <c r="O18" s="18"/>
      <c r="P18" s="18"/>
      <c r="Q18" s="6"/>
      <c r="R18" s="145" t="s">
        <v>54</v>
      </c>
    </row>
    <row r="19" spans="2:18" ht="17" thickBot="1" x14ac:dyDescent="0.25">
      <c r="B19" s="78"/>
      <c r="C19" s="138" t="s">
        <v>40</v>
      </c>
      <c r="D19" s="89"/>
      <c r="E19" s="89"/>
      <c r="F19" s="24" t="s">
        <v>51</v>
      </c>
      <c r="G19" s="124">
        <f t="shared" si="0"/>
        <v>0</v>
      </c>
      <c r="H19" s="85"/>
      <c r="I19" s="18"/>
      <c r="J19" s="18"/>
      <c r="K19" s="18"/>
      <c r="L19" s="18"/>
      <c r="M19" s="124">
        <f>Notes!H333</f>
        <v>0</v>
      </c>
      <c r="N19" s="18"/>
      <c r="O19" s="18"/>
      <c r="P19" s="18"/>
      <c r="Q19" s="82"/>
      <c r="R19" s="145" t="s">
        <v>54</v>
      </c>
    </row>
    <row r="20" spans="2:18" ht="17" thickBot="1" x14ac:dyDescent="0.25">
      <c r="B20" s="78"/>
      <c r="C20" s="138" t="s">
        <v>48</v>
      </c>
      <c r="D20" s="34"/>
      <c r="E20" s="34"/>
      <c r="F20" s="24" t="s">
        <v>51</v>
      </c>
      <c r="G20" s="124">
        <f t="shared" si="0"/>
        <v>0</v>
      </c>
      <c r="H20" s="18"/>
      <c r="I20" s="18"/>
      <c r="J20" s="18"/>
      <c r="K20" s="18"/>
      <c r="L20" s="18"/>
      <c r="M20" s="124">
        <f>Notes!H334</f>
        <v>0</v>
      </c>
      <c r="N20" s="18"/>
      <c r="O20" s="18"/>
      <c r="P20" s="18"/>
      <c r="Q20" s="82"/>
      <c r="R20" s="145" t="s">
        <v>54</v>
      </c>
    </row>
    <row r="21" spans="2:18" ht="17" thickBot="1" x14ac:dyDescent="0.25">
      <c r="B21" s="78"/>
      <c r="C21" s="138" t="s">
        <v>47</v>
      </c>
      <c r="D21" s="34"/>
      <c r="E21" s="34"/>
      <c r="F21" s="24" t="s">
        <v>1</v>
      </c>
      <c r="G21" s="48">
        <f>M21</f>
        <v>0.2</v>
      </c>
      <c r="H21" s="18"/>
      <c r="I21" s="18"/>
      <c r="J21" s="18"/>
      <c r="K21" s="18"/>
      <c r="L21" s="18"/>
      <c r="M21" s="48">
        <v>0.2</v>
      </c>
      <c r="N21" s="18"/>
      <c r="O21" s="18"/>
      <c r="P21" s="18"/>
      <c r="Q21" s="82"/>
      <c r="R21" s="145" t="s">
        <v>85</v>
      </c>
    </row>
    <row r="22" spans="2:18" ht="17" thickBot="1" x14ac:dyDescent="0.25">
      <c r="B22" s="78"/>
      <c r="C22" s="136"/>
      <c r="D22" s="91"/>
      <c r="E22" s="91"/>
      <c r="F22" s="131"/>
      <c r="G22" s="131"/>
      <c r="H22" s="85"/>
      <c r="I22" s="18"/>
      <c r="J22" s="18"/>
      <c r="K22" s="18"/>
      <c r="L22" s="18"/>
      <c r="M22" s="18"/>
      <c r="N22" s="18"/>
      <c r="O22" s="18"/>
      <c r="P22" s="18"/>
      <c r="Q22" s="82"/>
      <c r="R22" s="145"/>
    </row>
    <row r="23" spans="2:18" ht="17" thickBot="1" x14ac:dyDescent="0.25">
      <c r="B23" s="78"/>
      <c r="C23" s="136" t="s">
        <v>89</v>
      </c>
      <c r="D23" s="90"/>
      <c r="E23" s="90"/>
      <c r="F23" s="131"/>
      <c r="G23" s="131"/>
      <c r="H23" s="85"/>
      <c r="I23" s="18"/>
      <c r="J23" s="18"/>
      <c r="K23" s="18"/>
      <c r="L23" s="18"/>
      <c r="M23" s="131"/>
      <c r="N23" s="18"/>
      <c r="O23" s="18"/>
      <c r="P23" s="18"/>
      <c r="Q23" s="80"/>
      <c r="R23" s="145" t="s">
        <v>54</v>
      </c>
    </row>
    <row r="24" spans="2:18" ht="17" thickBot="1" x14ac:dyDescent="0.25">
      <c r="B24" s="78"/>
      <c r="C24" s="138" t="s">
        <v>45</v>
      </c>
      <c r="D24" s="93"/>
      <c r="E24" s="93"/>
      <c r="F24" s="24" t="s">
        <v>51</v>
      </c>
      <c r="G24" s="48">
        <f>M24</f>
        <v>0</v>
      </c>
      <c r="H24" s="85"/>
      <c r="I24" s="18"/>
      <c r="J24" s="18"/>
      <c r="K24" s="18"/>
      <c r="L24" s="18"/>
      <c r="M24" s="48">
        <f>Notes!H346</f>
        <v>0</v>
      </c>
      <c r="N24" s="18"/>
      <c r="O24" s="18"/>
      <c r="P24" s="18"/>
      <c r="Q24" s="80"/>
      <c r="R24" s="145" t="s">
        <v>54</v>
      </c>
    </row>
    <row r="25" spans="2:18" ht="17" thickBot="1" x14ac:dyDescent="0.25">
      <c r="B25" s="78"/>
      <c r="C25" s="138" t="s">
        <v>46</v>
      </c>
      <c r="F25" s="24" t="s">
        <v>51</v>
      </c>
      <c r="G25" s="124">
        <f t="shared" ref="G25:G30" si="1">M25</f>
        <v>1.47E-2</v>
      </c>
      <c r="I25" s="18"/>
      <c r="J25" s="18"/>
      <c r="K25" s="18"/>
      <c r="L25" s="18"/>
      <c r="M25" s="124">
        <f>Notes!H347</f>
        <v>1.47E-2</v>
      </c>
      <c r="N25" s="18"/>
      <c r="O25" s="18"/>
      <c r="P25" s="18"/>
      <c r="Q25" s="82"/>
      <c r="R25" s="145" t="s">
        <v>54</v>
      </c>
    </row>
    <row r="26" spans="2:18" ht="17" thickBot="1" x14ac:dyDescent="0.25">
      <c r="B26" s="78"/>
      <c r="C26" s="138" t="s">
        <v>50</v>
      </c>
      <c r="F26" s="24" t="s">
        <v>51</v>
      </c>
      <c r="G26" s="124">
        <f t="shared" si="1"/>
        <v>9.4000000000000004E-3</v>
      </c>
      <c r="I26" s="18"/>
      <c r="J26" s="18"/>
      <c r="K26" s="18"/>
      <c r="L26" s="18"/>
      <c r="M26" s="124">
        <f>Notes!H348</f>
        <v>9.4000000000000004E-3</v>
      </c>
      <c r="N26" s="18"/>
      <c r="O26" s="18"/>
      <c r="P26" s="18"/>
      <c r="Q26" s="82"/>
      <c r="R26" s="145" t="s">
        <v>54</v>
      </c>
    </row>
    <row r="27" spans="2:18" ht="17" thickBot="1" x14ac:dyDescent="0.25">
      <c r="B27" s="78"/>
      <c r="C27" s="138" t="s">
        <v>49</v>
      </c>
      <c r="F27" s="24" t="s">
        <v>51</v>
      </c>
      <c r="G27" s="124">
        <f t="shared" si="1"/>
        <v>6.9999999999999999E-4</v>
      </c>
      <c r="I27" s="18"/>
      <c r="J27" s="18"/>
      <c r="K27" s="18"/>
      <c r="L27" s="18"/>
      <c r="M27" s="124">
        <f>Notes!H349</f>
        <v>6.9999999999999999E-4</v>
      </c>
      <c r="N27" s="18"/>
      <c r="O27" s="18"/>
      <c r="P27" s="18"/>
      <c r="Q27" s="82"/>
      <c r="R27" s="145" t="s">
        <v>54</v>
      </c>
    </row>
    <row r="28" spans="2:18" ht="17" thickBot="1" x14ac:dyDescent="0.25">
      <c r="B28" s="78"/>
      <c r="C28" s="138" t="s">
        <v>40</v>
      </c>
      <c r="F28" s="24" t="s">
        <v>51</v>
      </c>
      <c r="G28" s="124">
        <f t="shared" si="1"/>
        <v>0</v>
      </c>
      <c r="I28" s="18"/>
      <c r="J28" s="18"/>
      <c r="K28" s="18"/>
      <c r="L28" s="18"/>
      <c r="M28" s="124">
        <f>Notes!H350</f>
        <v>0</v>
      </c>
      <c r="N28" s="18"/>
      <c r="O28" s="18"/>
      <c r="P28" s="18"/>
      <c r="Q28" s="82"/>
      <c r="R28" s="145" t="s">
        <v>54</v>
      </c>
    </row>
    <row r="29" spans="2:18" ht="17" thickBot="1" x14ac:dyDescent="0.25">
      <c r="B29" s="78"/>
      <c r="C29" s="138" t="s">
        <v>48</v>
      </c>
      <c r="F29" s="24" t="s">
        <v>51</v>
      </c>
      <c r="G29" s="124">
        <f t="shared" si="1"/>
        <v>0</v>
      </c>
      <c r="I29" s="18"/>
      <c r="J29" s="18"/>
      <c r="K29" s="18"/>
      <c r="L29" s="18"/>
      <c r="M29" s="124">
        <f>Notes!H351</f>
        <v>0</v>
      </c>
      <c r="N29" s="18"/>
      <c r="O29" s="18"/>
      <c r="P29" s="18"/>
      <c r="Q29" s="85"/>
      <c r="R29" s="145" t="s">
        <v>54</v>
      </c>
    </row>
    <row r="30" spans="2:18" ht="17" thickBot="1" x14ac:dyDescent="0.25">
      <c r="B30" s="78"/>
      <c r="C30" s="138" t="s">
        <v>47</v>
      </c>
      <c r="F30" s="24" t="s">
        <v>1</v>
      </c>
      <c r="G30" s="48">
        <f t="shared" si="1"/>
        <v>0.8</v>
      </c>
      <c r="I30" s="18"/>
      <c r="J30" s="18"/>
      <c r="K30" s="18"/>
      <c r="L30" s="18"/>
      <c r="M30" s="48">
        <v>0.8</v>
      </c>
      <c r="N30" s="18"/>
      <c r="O30" s="18"/>
      <c r="P30" s="18"/>
      <c r="Q30" s="85"/>
      <c r="R30" s="145" t="s">
        <v>85</v>
      </c>
    </row>
    <row r="31" spans="2:18" ht="17" thickBot="1" x14ac:dyDescent="0.25">
      <c r="B31" s="92"/>
      <c r="C31" s="94"/>
      <c r="D31" s="94"/>
      <c r="E31" s="94"/>
      <c r="F31" s="94"/>
      <c r="G31" s="94"/>
      <c r="H31" s="94"/>
      <c r="I31" s="94"/>
      <c r="J31" s="94"/>
      <c r="K31" s="94"/>
      <c r="L31" s="94"/>
      <c r="M31" s="94"/>
      <c r="N31" s="94"/>
      <c r="O31" s="94"/>
      <c r="P31" s="94"/>
      <c r="Q31" s="94"/>
      <c r="R31" s="95"/>
    </row>
    <row r="32" spans="2:18" x14ac:dyDescent="0.2">
      <c r="O32" s="18"/>
      <c r="P32" s="18"/>
    </row>
    <row r="33" spans="15:18" x14ac:dyDescent="0.2">
      <c r="O33" s="18"/>
      <c r="P33" s="18"/>
    </row>
    <row r="34" spans="15:18" x14ac:dyDescent="0.2">
      <c r="O34" s="18"/>
      <c r="P34" s="18"/>
    </row>
    <row r="35" spans="15:18" x14ac:dyDescent="0.2">
      <c r="O35" s="18"/>
      <c r="P35" s="18"/>
    </row>
    <row r="36" spans="15:18" x14ac:dyDescent="0.2">
      <c r="O36" s="18"/>
      <c r="P36" s="18"/>
    </row>
    <row r="37" spans="15:18" x14ac:dyDescent="0.2">
      <c r="R37" s="145"/>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22"/>
  <sheetViews>
    <sheetView workbookViewId="0">
      <selection activeCell="K9" sqref="K9"/>
    </sheetView>
  </sheetViews>
  <sheetFormatPr baseColWidth="10" defaultColWidth="33.1640625" defaultRowHeight="16" x14ac:dyDescent="0.2"/>
  <cols>
    <col min="1" max="1" width="3.33203125" style="49" customWidth="1"/>
    <col min="2" max="2" width="3.5" style="49" customWidth="1"/>
    <col min="3" max="3" width="28.6640625" style="49" customWidth="1"/>
    <col min="4" max="4" width="3.1640625" style="49" customWidth="1"/>
    <col min="5" max="5" width="16.1640625" style="49" customWidth="1"/>
    <col min="6" max="6" width="5" style="49" customWidth="1"/>
    <col min="7" max="7" width="10.33203125" style="49" customWidth="1"/>
    <col min="8" max="10" width="12.1640625" style="49" customWidth="1"/>
    <col min="11" max="11" width="33.1640625" style="50" customWidth="1"/>
    <col min="12" max="12" width="87.33203125" style="49" customWidth="1"/>
    <col min="13" max="16384" width="33.1640625" style="49"/>
  </cols>
  <sheetData>
    <row r="1" spans="2:12" ht="17" thickBot="1" x14ac:dyDescent="0.25"/>
    <row r="2" spans="2:12" x14ac:dyDescent="0.2">
      <c r="B2" s="51"/>
      <c r="C2" s="52"/>
      <c r="D2" s="52"/>
      <c r="E2" s="52"/>
      <c r="F2" s="52"/>
      <c r="G2" s="52"/>
      <c r="H2" s="52"/>
      <c r="I2" s="52"/>
      <c r="J2" s="52"/>
      <c r="K2" s="53"/>
      <c r="L2" s="52"/>
    </row>
    <row r="3" spans="2:12" x14ac:dyDescent="0.2">
      <c r="B3" s="54"/>
      <c r="C3" s="55" t="s">
        <v>11</v>
      </c>
      <c r="D3" s="55"/>
      <c r="E3" s="55"/>
      <c r="F3" s="55"/>
      <c r="G3" s="55"/>
      <c r="H3" s="55"/>
      <c r="I3" s="55"/>
      <c r="J3" s="55"/>
      <c r="K3" s="56"/>
      <c r="L3" s="57"/>
    </row>
    <row r="4" spans="2:12" x14ac:dyDescent="0.2">
      <c r="B4" s="54"/>
      <c r="C4" s="57"/>
      <c r="D4" s="57"/>
      <c r="E4" s="57"/>
      <c r="F4" s="57"/>
      <c r="G4" s="57"/>
      <c r="H4" s="57"/>
      <c r="I4" s="57"/>
      <c r="J4" s="57"/>
      <c r="K4" s="58"/>
      <c r="L4" s="57"/>
    </row>
    <row r="5" spans="2:12" x14ac:dyDescent="0.2">
      <c r="B5" s="59"/>
      <c r="C5" s="60" t="s">
        <v>13</v>
      </c>
      <c r="D5" s="60"/>
      <c r="E5" s="60" t="s">
        <v>0</v>
      </c>
      <c r="F5" s="60"/>
      <c r="G5" s="60" t="s">
        <v>8</v>
      </c>
      <c r="H5" s="60" t="s">
        <v>12</v>
      </c>
      <c r="I5" s="60" t="s">
        <v>33</v>
      </c>
      <c r="J5" s="60" t="s">
        <v>35</v>
      </c>
      <c r="K5" s="61" t="s">
        <v>34</v>
      </c>
      <c r="L5" s="60" t="s">
        <v>6</v>
      </c>
    </row>
    <row r="6" spans="2:12" x14ac:dyDescent="0.2">
      <c r="B6" s="54"/>
      <c r="C6" s="55"/>
      <c r="D6" s="55"/>
      <c r="E6" s="146"/>
      <c r="F6" s="146"/>
      <c r="G6" s="55"/>
      <c r="H6" s="55"/>
      <c r="I6" s="55"/>
      <c r="J6" s="55"/>
      <c r="K6" s="56"/>
      <c r="L6" s="55"/>
    </row>
    <row r="7" spans="2:12" x14ac:dyDescent="0.2">
      <c r="B7" s="54"/>
      <c r="C7" s="167" t="s">
        <v>128</v>
      </c>
      <c r="D7" s="62"/>
      <c r="E7" s="139" t="s">
        <v>63</v>
      </c>
      <c r="F7" s="147" t="s">
        <v>79</v>
      </c>
      <c r="G7" s="57" t="s">
        <v>75</v>
      </c>
      <c r="H7" s="58"/>
      <c r="I7" s="58" t="s">
        <v>131</v>
      </c>
      <c r="J7" s="58"/>
      <c r="K7" s="168" t="s">
        <v>130</v>
      </c>
      <c r="L7" s="58"/>
    </row>
    <row r="8" spans="2:12" x14ac:dyDescent="0.2">
      <c r="B8" s="54"/>
      <c r="C8" s="63"/>
      <c r="D8" s="63"/>
      <c r="E8" s="147"/>
      <c r="F8" s="147"/>
      <c r="G8" s="57"/>
      <c r="H8" s="58"/>
      <c r="I8" s="58"/>
      <c r="J8" s="58"/>
      <c r="K8" s="58"/>
      <c r="L8" s="71"/>
    </row>
    <row r="9" spans="2:12" x14ac:dyDescent="0.2">
      <c r="B9" s="54"/>
      <c r="C9" s="216" t="s">
        <v>175</v>
      </c>
      <c r="D9" s="63"/>
      <c r="E9" s="207" t="s">
        <v>176</v>
      </c>
      <c r="F9" s="147"/>
      <c r="G9" s="57" t="s">
        <v>75</v>
      </c>
      <c r="H9" s="58" t="s">
        <v>177</v>
      </c>
      <c r="I9" s="58"/>
      <c r="J9" s="58"/>
      <c r="K9" s="217" t="s">
        <v>178</v>
      </c>
      <c r="L9" s="71"/>
    </row>
    <row r="10" spans="2:12" x14ac:dyDescent="0.2">
      <c r="B10" s="54"/>
      <c r="C10" s="150" t="s">
        <v>41</v>
      </c>
      <c r="D10" s="63"/>
      <c r="E10" s="147" t="s">
        <v>90</v>
      </c>
      <c r="F10" s="147" t="s">
        <v>79</v>
      </c>
      <c r="G10" s="57" t="s">
        <v>77</v>
      </c>
      <c r="H10" s="58" t="s">
        <v>122</v>
      </c>
      <c r="I10" s="58"/>
      <c r="J10" s="58"/>
      <c r="K10" s="58" t="s">
        <v>123</v>
      </c>
      <c r="L10" s="71"/>
    </row>
    <row r="11" spans="2:12" x14ac:dyDescent="0.2">
      <c r="B11" s="54"/>
      <c r="C11" s="62"/>
      <c r="D11" s="67"/>
      <c r="E11" s="147"/>
      <c r="F11" s="147"/>
      <c r="G11" s="64"/>
      <c r="H11" s="65"/>
      <c r="I11" s="65"/>
      <c r="J11" s="65"/>
      <c r="K11" s="65"/>
      <c r="L11" s="62"/>
    </row>
    <row r="12" spans="2:12" x14ac:dyDescent="0.2">
      <c r="B12" s="54"/>
      <c r="C12" s="67"/>
      <c r="D12" s="67"/>
      <c r="E12" s="147"/>
      <c r="F12" s="147"/>
      <c r="G12" s="64"/>
      <c r="H12" s="65"/>
      <c r="I12" s="65"/>
      <c r="J12" s="65"/>
      <c r="K12" s="65"/>
      <c r="L12" s="62"/>
    </row>
    <row r="13" spans="2:12" x14ac:dyDescent="0.2">
      <c r="B13" s="54"/>
      <c r="C13" s="62"/>
      <c r="D13" s="67"/>
      <c r="E13" s="147"/>
      <c r="F13" s="147"/>
      <c r="G13" s="64"/>
      <c r="H13" s="65"/>
      <c r="I13" s="65"/>
      <c r="J13" s="65"/>
      <c r="K13" s="65"/>
      <c r="L13" s="62"/>
    </row>
    <row r="14" spans="2:12" x14ac:dyDescent="0.2">
      <c r="B14" s="54"/>
      <c r="C14" s="67"/>
      <c r="D14" s="67"/>
      <c r="E14" s="147"/>
      <c r="F14" s="147"/>
      <c r="G14" s="64"/>
      <c r="H14" s="65"/>
      <c r="I14" s="65"/>
      <c r="J14" s="65"/>
      <c r="K14" s="65"/>
      <c r="L14" s="62"/>
    </row>
    <row r="15" spans="2:12" x14ac:dyDescent="0.2">
      <c r="B15" s="54"/>
      <c r="C15" s="62" t="s">
        <v>84</v>
      </c>
      <c r="D15" s="62"/>
      <c r="E15" s="62" t="s">
        <v>83</v>
      </c>
      <c r="F15" s="147"/>
      <c r="G15" s="62" t="s">
        <v>3</v>
      </c>
      <c r="H15" s="70">
        <v>2011</v>
      </c>
      <c r="I15" s="70">
        <v>2011</v>
      </c>
      <c r="J15" s="62"/>
      <c r="K15" s="68" t="s">
        <v>54</v>
      </c>
      <c r="L15" s="66"/>
    </row>
    <row r="16" spans="2:12" x14ac:dyDescent="0.2">
      <c r="B16" s="54"/>
      <c r="C16" s="62"/>
      <c r="D16" s="62"/>
      <c r="E16" s="147"/>
      <c r="F16" s="147"/>
      <c r="G16" s="62"/>
      <c r="H16" s="70"/>
      <c r="I16" s="70"/>
      <c r="J16" s="62"/>
      <c r="K16" s="68"/>
      <c r="L16" s="66"/>
    </row>
    <row r="17" spans="2:12" ht="21" x14ac:dyDescent="0.25">
      <c r="B17" s="54"/>
      <c r="C17" s="62"/>
      <c r="D17" s="62"/>
      <c r="E17" s="148"/>
      <c r="F17" s="148"/>
      <c r="G17" s="62"/>
      <c r="H17" s="70"/>
      <c r="I17" s="70"/>
      <c r="J17" s="62"/>
      <c r="K17" s="68"/>
      <c r="L17" s="151" t="s">
        <v>132</v>
      </c>
    </row>
    <row r="18" spans="2:12" x14ac:dyDescent="0.2">
      <c r="B18" s="54"/>
      <c r="C18" s="62" t="s">
        <v>134</v>
      </c>
      <c r="D18" s="62"/>
      <c r="E18" s="148" t="s">
        <v>167</v>
      </c>
      <c r="F18" s="148"/>
      <c r="G18" s="62"/>
      <c r="H18" s="70"/>
      <c r="I18" s="70"/>
      <c r="J18" s="62"/>
      <c r="K18" s="68"/>
      <c r="L18" s="66" t="s">
        <v>161</v>
      </c>
    </row>
    <row r="19" spans="2:12" x14ac:dyDescent="0.2">
      <c r="B19" s="54"/>
      <c r="E19" s="149" t="s">
        <v>166</v>
      </c>
      <c r="F19" s="149"/>
      <c r="L19" s="178" t="s">
        <v>146</v>
      </c>
    </row>
    <row r="20" spans="2:12" x14ac:dyDescent="0.2">
      <c r="B20" s="54"/>
      <c r="C20" s="67"/>
      <c r="E20" s="149"/>
      <c r="F20" s="149"/>
    </row>
    <row r="21" spans="2:12" x14ac:dyDescent="0.2">
      <c r="B21" s="54"/>
      <c r="C21" s="130"/>
      <c r="E21" s="149"/>
      <c r="F21" s="149"/>
    </row>
    <row r="22" spans="2:12" x14ac:dyDescent="0.2">
      <c r="B22" s="54"/>
      <c r="E22" s="149"/>
      <c r="F22" s="149"/>
    </row>
  </sheetData>
  <hyperlinks>
    <hyperlink ref="L19" r:id="rId1"/>
  </hyperlink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31"/>
  <sheetViews>
    <sheetView tabSelected="1" topLeftCell="A570" workbookViewId="0">
      <selection activeCell="F528" sqref="F528"/>
    </sheetView>
  </sheetViews>
  <sheetFormatPr baseColWidth="10" defaultColWidth="7" defaultRowHeight="16" x14ac:dyDescent="0.2"/>
  <cols>
    <col min="1" max="1" width="5.5" style="125" customWidth="1"/>
    <col min="2" max="2" width="5" style="125" customWidth="1"/>
    <col min="3" max="5" width="7" style="125"/>
    <col min="6" max="6" width="10.83203125" style="125" bestFit="1" customWidth="1"/>
    <col min="7" max="7" width="7" style="125"/>
    <col min="8" max="8" width="10.33203125" style="125" customWidth="1"/>
    <col min="9" max="16384" width="7" style="125"/>
  </cols>
  <sheetData>
    <row r="1" spans="2:25" ht="17" thickBot="1" x14ac:dyDescent="0.25"/>
    <row r="2" spans="2:25" s="26" customFormat="1" x14ac:dyDescent="0.2">
      <c r="B2" s="128"/>
      <c r="C2" s="129" t="s">
        <v>25</v>
      </c>
      <c r="D2" s="129" t="s">
        <v>62</v>
      </c>
      <c r="E2" s="129"/>
      <c r="F2" s="129" t="s">
        <v>32</v>
      </c>
      <c r="G2" s="129"/>
      <c r="H2" s="129"/>
      <c r="I2" s="129"/>
      <c r="J2" s="129"/>
      <c r="K2" s="129"/>
      <c r="L2" s="129"/>
      <c r="M2" s="129"/>
      <c r="N2" s="129"/>
      <c r="O2" s="129"/>
      <c r="P2" s="129"/>
      <c r="Q2" s="129"/>
      <c r="R2" s="129"/>
      <c r="S2" s="129"/>
      <c r="T2" s="129"/>
      <c r="U2" s="129"/>
    </row>
    <row r="3" spans="2:25" x14ac:dyDescent="0.2">
      <c r="B3" s="126"/>
      <c r="C3" s="127"/>
      <c r="D3" s="127"/>
      <c r="E3" s="127"/>
      <c r="F3" s="127"/>
      <c r="G3" s="127"/>
      <c r="H3" s="127"/>
      <c r="I3" s="127"/>
      <c r="J3" s="127"/>
      <c r="K3" s="127"/>
      <c r="L3" s="127"/>
      <c r="M3" s="127"/>
      <c r="N3" s="127"/>
      <c r="O3" s="127"/>
      <c r="P3" s="127"/>
      <c r="Q3" s="127"/>
      <c r="R3" s="127"/>
      <c r="S3" s="127"/>
      <c r="T3" s="127"/>
      <c r="U3" s="127"/>
    </row>
    <row r="4" spans="2:25" customFormat="1" x14ac:dyDescent="0.2">
      <c r="B4" s="126"/>
      <c r="C4" s="139" t="s">
        <v>63</v>
      </c>
      <c r="D4" s="139"/>
      <c r="E4" s="139"/>
      <c r="F4" s="139"/>
      <c r="G4" s="139"/>
      <c r="H4" s="139"/>
      <c r="I4" s="139"/>
      <c r="J4" s="139"/>
      <c r="K4" s="139"/>
      <c r="L4" s="139"/>
      <c r="M4" s="139"/>
      <c r="N4" s="139"/>
      <c r="O4" s="139"/>
      <c r="P4" s="139"/>
      <c r="Q4" s="139"/>
      <c r="R4" s="139"/>
      <c r="S4" s="139"/>
      <c r="T4" s="139"/>
      <c r="U4" s="139"/>
      <c r="V4" s="139"/>
      <c r="W4" s="139"/>
      <c r="X4" s="139"/>
      <c r="Y4" s="139"/>
    </row>
    <row r="5" spans="2:25" customFormat="1" x14ac:dyDescent="0.2">
      <c r="B5" s="126"/>
      <c r="C5" s="139"/>
      <c r="D5" s="139"/>
      <c r="E5" s="139"/>
      <c r="F5" s="139"/>
      <c r="G5" s="139"/>
      <c r="H5" s="139"/>
      <c r="I5" s="139"/>
      <c r="J5" s="139"/>
      <c r="K5" s="139"/>
      <c r="L5" s="139"/>
      <c r="M5" s="139"/>
      <c r="N5" s="139"/>
      <c r="O5" s="139"/>
      <c r="P5" s="139"/>
      <c r="Q5" s="139"/>
      <c r="R5" s="139"/>
      <c r="S5" s="139"/>
      <c r="T5" s="139"/>
      <c r="U5" s="139"/>
      <c r="V5" s="139"/>
      <c r="W5" s="139"/>
      <c r="X5" s="139"/>
      <c r="Y5" s="139"/>
    </row>
    <row r="6" spans="2:25" customFormat="1" x14ac:dyDescent="0.2">
      <c r="B6" s="126"/>
      <c r="C6" s="139"/>
      <c r="D6" s="139"/>
      <c r="E6" s="139"/>
      <c r="F6" s="139"/>
      <c r="G6" s="139"/>
      <c r="H6" s="139"/>
      <c r="I6" s="139"/>
      <c r="J6" s="139"/>
      <c r="K6" s="139"/>
      <c r="L6" s="139"/>
      <c r="M6" s="139"/>
      <c r="N6" s="139"/>
      <c r="O6" s="139"/>
      <c r="P6" s="139"/>
      <c r="Q6" s="139"/>
      <c r="R6" s="139"/>
      <c r="S6" s="139"/>
      <c r="T6" s="139"/>
      <c r="U6" s="139"/>
      <c r="V6" s="139"/>
      <c r="W6" s="139"/>
      <c r="X6" s="139"/>
      <c r="Y6" s="139"/>
    </row>
    <row r="7" spans="2:25" customFormat="1" x14ac:dyDescent="0.2">
      <c r="B7" s="126"/>
      <c r="C7" s="139"/>
      <c r="D7" s="139"/>
      <c r="E7" s="139"/>
      <c r="F7" s="139"/>
      <c r="G7" s="139"/>
      <c r="H7" s="139"/>
      <c r="I7" s="139"/>
      <c r="J7" s="139"/>
      <c r="K7" s="139"/>
      <c r="L7" s="139"/>
      <c r="M7" s="139"/>
      <c r="N7" s="139"/>
      <c r="O7" s="139"/>
      <c r="P7" s="139"/>
      <c r="Q7" s="139"/>
      <c r="R7" s="139"/>
      <c r="S7" s="139"/>
      <c r="T7" s="139"/>
      <c r="U7" s="139"/>
      <c r="V7" s="139"/>
      <c r="W7" s="139"/>
      <c r="X7" s="139"/>
      <c r="Y7" s="139"/>
    </row>
    <row r="8" spans="2:25" customFormat="1" x14ac:dyDescent="0.2">
      <c r="B8" s="126"/>
      <c r="C8" s="139"/>
      <c r="D8" s="139">
        <v>16</v>
      </c>
      <c r="F8" s="139">
        <v>890</v>
      </c>
      <c r="G8" s="140" t="s">
        <v>64</v>
      </c>
      <c r="H8" s="141" t="s">
        <v>65</v>
      </c>
      <c r="I8" s="139"/>
      <c r="J8" s="139"/>
      <c r="K8" s="139"/>
      <c r="L8" s="139"/>
      <c r="M8" s="139"/>
      <c r="N8" s="139"/>
      <c r="O8" s="139"/>
      <c r="P8" s="139"/>
      <c r="Q8" s="139"/>
      <c r="R8" s="139"/>
      <c r="S8" s="139"/>
      <c r="T8" s="139"/>
      <c r="U8" s="139"/>
      <c r="V8" s="139"/>
      <c r="W8" s="139"/>
      <c r="X8" s="139"/>
      <c r="Y8" s="139"/>
    </row>
    <row r="9" spans="2:25" customFormat="1" x14ac:dyDescent="0.2">
      <c r="B9" s="126"/>
      <c r="C9" s="139"/>
      <c r="D9" s="139"/>
      <c r="F9" s="139">
        <v>37.200000000000003</v>
      </c>
      <c r="G9" s="139" t="s">
        <v>66</v>
      </c>
      <c r="H9" s="141" t="s">
        <v>67</v>
      </c>
      <c r="I9" s="139"/>
      <c r="J9" s="139"/>
      <c r="K9" s="139"/>
      <c r="L9" s="139"/>
      <c r="M9" s="139"/>
      <c r="N9" s="139"/>
      <c r="O9" s="139"/>
      <c r="P9" s="139"/>
      <c r="Q9" s="139"/>
      <c r="R9" s="139"/>
      <c r="S9" s="139"/>
      <c r="T9" s="139"/>
      <c r="U9" s="139"/>
      <c r="V9" s="139"/>
      <c r="W9" s="139"/>
      <c r="X9" s="139"/>
      <c r="Y9" s="139"/>
    </row>
    <row r="10" spans="2:25" customFormat="1" x14ac:dyDescent="0.2">
      <c r="B10" s="126"/>
      <c r="C10" s="139"/>
      <c r="D10" s="139"/>
      <c r="F10" s="139">
        <f>F8/1000</f>
        <v>0.89</v>
      </c>
      <c r="G10" t="s">
        <v>68</v>
      </c>
      <c r="H10" s="141" t="s">
        <v>69</v>
      </c>
      <c r="I10" s="139"/>
      <c r="J10" s="139"/>
      <c r="K10" s="139"/>
      <c r="L10" s="139"/>
      <c r="M10" s="139"/>
      <c r="N10" s="139"/>
      <c r="O10" s="139"/>
      <c r="P10" s="139"/>
      <c r="Q10" s="139"/>
      <c r="R10" s="139"/>
      <c r="S10" s="139"/>
      <c r="T10" s="139"/>
      <c r="U10" s="139"/>
      <c r="V10" s="139"/>
      <c r="W10" s="139"/>
      <c r="X10" s="139"/>
      <c r="Y10" s="139"/>
    </row>
    <row r="11" spans="2:25" customFormat="1" x14ac:dyDescent="0.2">
      <c r="B11" s="126"/>
      <c r="C11" s="139"/>
      <c r="D11" s="139"/>
      <c r="F11" s="139">
        <f>F9*F10</f>
        <v>33.108000000000004</v>
      </c>
      <c r="G11" s="139" t="s">
        <v>70</v>
      </c>
      <c r="H11" s="141" t="s">
        <v>67</v>
      </c>
      <c r="I11" s="139"/>
      <c r="J11" s="139"/>
      <c r="K11" s="139"/>
      <c r="L11" s="139"/>
      <c r="M11" s="139"/>
      <c r="N11" s="139"/>
      <c r="O11" s="139"/>
      <c r="P11" s="139"/>
      <c r="Q11" s="139"/>
      <c r="R11" s="139"/>
      <c r="S11" s="139"/>
      <c r="T11" s="139"/>
      <c r="U11" s="139"/>
      <c r="V11" s="139"/>
      <c r="W11" s="139"/>
      <c r="X11" s="139"/>
      <c r="Y11" s="139"/>
    </row>
    <row r="12" spans="2:25" customFormat="1" x14ac:dyDescent="0.2">
      <c r="B12" s="126"/>
      <c r="C12" s="139"/>
      <c r="D12" s="139"/>
      <c r="E12" s="139"/>
      <c r="F12" s="139"/>
      <c r="G12" s="139"/>
      <c r="H12" s="139"/>
      <c r="I12" s="139"/>
      <c r="J12" s="139"/>
      <c r="K12" s="139"/>
      <c r="L12" s="139"/>
      <c r="M12" s="139"/>
      <c r="N12" s="139"/>
      <c r="O12" s="139"/>
      <c r="P12" s="139"/>
      <c r="Q12" s="139"/>
      <c r="R12" s="139"/>
      <c r="S12" s="139"/>
      <c r="T12" s="139"/>
      <c r="U12" s="139"/>
      <c r="V12" s="139"/>
      <c r="W12" s="139"/>
      <c r="X12" s="139"/>
      <c r="Y12" s="139"/>
    </row>
    <row r="13" spans="2:25" customFormat="1" x14ac:dyDescent="0.2">
      <c r="B13" s="126"/>
      <c r="C13" s="139"/>
      <c r="D13" s="139"/>
      <c r="E13" s="139"/>
      <c r="F13" s="139"/>
      <c r="G13" s="139"/>
      <c r="H13" s="139"/>
      <c r="I13" s="139"/>
      <c r="J13" s="139"/>
      <c r="K13" s="139"/>
      <c r="L13" s="139"/>
      <c r="M13" s="139"/>
      <c r="N13" s="139"/>
      <c r="O13" s="139"/>
      <c r="P13" s="139"/>
      <c r="Q13" s="139"/>
      <c r="R13" s="139"/>
      <c r="S13" s="139"/>
      <c r="T13" s="139"/>
      <c r="U13" s="139"/>
      <c r="V13" s="139"/>
      <c r="W13" s="139"/>
      <c r="X13" s="139"/>
      <c r="Y13" s="139"/>
    </row>
    <row r="14" spans="2:25" customFormat="1" x14ac:dyDescent="0.2">
      <c r="B14" s="126"/>
      <c r="C14" s="139"/>
      <c r="D14" s="139"/>
      <c r="E14" s="139"/>
      <c r="F14" s="139"/>
      <c r="G14" s="139"/>
      <c r="H14" s="139"/>
      <c r="I14" s="139"/>
      <c r="J14" s="139"/>
      <c r="K14" s="139"/>
      <c r="L14" s="139"/>
      <c r="M14" s="139"/>
      <c r="N14" s="139"/>
      <c r="O14" s="139"/>
      <c r="P14" s="139"/>
      <c r="Q14" s="139"/>
      <c r="R14" s="139"/>
      <c r="S14" s="139"/>
      <c r="T14" s="139"/>
      <c r="U14" s="139"/>
      <c r="V14" s="139"/>
      <c r="W14" s="139"/>
      <c r="X14" s="139"/>
      <c r="Y14" s="139"/>
    </row>
    <row r="15" spans="2:25" customFormat="1" x14ac:dyDescent="0.2">
      <c r="B15" s="126"/>
      <c r="C15" s="139"/>
      <c r="D15" s="139"/>
      <c r="E15" s="139"/>
      <c r="F15" s="139"/>
      <c r="G15" s="139"/>
      <c r="H15" s="139"/>
      <c r="I15" s="139"/>
      <c r="J15" s="139"/>
      <c r="K15" s="139"/>
      <c r="L15" s="139"/>
      <c r="M15" s="139"/>
      <c r="N15" s="139"/>
      <c r="O15" s="139"/>
      <c r="P15" s="139"/>
      <c r="Q15" s="139"/>
      <c r="R15" s="139"/>
      <c r="S15" s="139"/>
      <c r="T15" s="139"/>
      <c r="U15" s="139"/>
      <c r="V15" s="139"/>
      <c r="W15" s="139"/>
      <c r="X15" s="139"/>
      <c r="Y15" s="139"/>
    </row>
    <row r="16" spans="2:25" customFormat="1" x14ac:dyDescent="0.2">
      <c r="B16" s="126"/>
      <c r="C16" s="139"/>
      <c r="D16" s="139"/>
      <c r="E16" s="139"/>
      <c r="F16" s="139"/>
      <c r="G16" s="139"/>
      <c r="H16" s="139"/>
      <c r="I16" s="139"/>
      <c r="J16" s="139"/>
      <c r="K16" s="139"/>
      <c r="L16" s="139"/>
      <c r="M16" s="139"/>
      <c r="N16" s="139"/>
      <c r="O16" s="139"/>
      <c r="P16" s="139"/>
      <c r="Q16" s="139"/>
      <c r="R16" s="139"/>
      <c r="S16" s="139"/>
      <c r="T16" s="139"/>
      <c r="U16" s="139"/>
      <c r="V16" s="139"/>
      <c r="W16" s="139"/>
      <c r="X16" s="139"/>
      <c r="Y16" s="139"/>
    </row>
    <row r="17" spans="2:25" customFormat="1" x14ac:dyDescent="0.2">
      <c r="B17" s="126"/>
      <c r="C17" s="139"/>
      <c r="D17" s="139"/>
      <c r="E17" s="139"/>
      <c r="F17" s="139"/>
      <c r="G17" s="139"/>
      <c r="H17" s="139"/>
      <c r="I17" s="139"/>
      <c r="J17" s="139"/>
      <c r="K17" s="139"/>
      <c r="L17" s="139"/>
      <c r="M17" s="139"/>
      <c r="N17" s="139"/>
      <c r="O17" s="139"/>
      <c r="P17" s="139"/>
      <c r="Q17" s="139"/>
      <c r="R17" s="139"/>
      <c r="S17" s="139"/>
      <c r="T17" s="139"/>
      <c r="U17" s="139"/>
      <c r="V17" s="139"/>
      <c r="W17" s="139"/>
      <c r="X17" s="139"/>
      <c r="Y17" s="139"/>
    </row>
    <row r="18" spans="2:25" customFormat="1" x14ac:dyDescent="0.2">
      <c r="B18" s="126"/>
      <c r="C18" s="139"/>
      <c r="D18" s="139"/>
      <c r="E18" s="139"/>
      <c r="F18" s="139"/>
      <c r="G18" s="139"/>
      <c r="H18" s="139"/>
      <c r="I18" s="139"/>
      <c r="J18" s="139"/>
      <c r="K18" s="139"/>
      <c r="L18" s="139"/>
      <c r="M18" s="139"/>
      <c r="N18" s="139"/>
      <c r="O18" s="139"/>
      <c r="P18" s="139"/>
      <c r="Q18" s="139"/>
      <c r="R18" s="139"/>
      <c r="S18" s="139"/>
      <c r="T18" s="139"/>
      <c r="U18" s="139"/>
      <c r="V18" s="139"/>
      <c r="W18" s="139"/>
      <c r="X18" s="139"/>
      <c r="Y18" s="139"/>
    </row>
    <row r="19" spans="2:25" customFormat="1" x14ac:dyDescent="0.2">
      <c r="B19" s="126"/>
      <c r="C19" s="139"/>
      <c r="D19" s="139"/>
      <c r="E19" s="139"/>
      <c r="F19" s="139"/>
      <c r="G19" s="139"/>
      <c r="H19" s="139"/>
      <c r="I19" s="139"/>
      <c r="J19" s="139"/>
      <c r="K19" s="139"/>
      <c r="L19" s="139"/>
      <c r="M19" s="139"/>
      <c r="N19" s="139"/>
      <c r="O19" s="139"/>
      <c r="P19" s="139"/>
      <c r="Q19" s="139"/>
      <c r="R19" s="139"/>
      <c r="S19" s="139"/>
      <c r="T19" s="139"/>
      <c r="U19" s="139"/>
      <c r="V19" s="139"/>
      <c r="W19" s="139"/>
      <c r="X19" s="139"/>
      <c r="Y19" s="139"/>
    </row>
    <row r="20" spans="2:25" customFormat="1" x14ac:dyDescent="0.2">
      <c r="B20" s="126"/>
      <c r="C20" s="139"/>
      <c r="D20" s="139"/>
      <c r="E20" s="139"/>
      <c r="F20" s="139"/>
      <c r="G20" s="139"/>
      <c r="H20" s="139"/>
      <c r="I20" s="139"/>
      <c r="J20" s="139"/>
      <c r="K20" s="139"/>
      <c r="L20" s="139"/>
      <c r="M20" s="139"/>
      <c r="N20" s="139"/>
      <c r="O20" s="139"/>
      <c r="P20" s="139"/>
      <c r="Q20" s="139"/>
      <c r="R20" s="139"/>
      <c r="S20" s="139"/>
      <c r="T20" s="139"/>
      <c r="U20" s="139"/>
      <c r="V20" s="139"/>
      <c r="W20" s="139"/>
      <c r="X20" s="139"/>
      <c r="Y20" s="139"/>
    </row>
    <row r="21" spans="2:25" customFormat="1" x14ac:dyDescent="0.2">
      <c r="B21" s="126"/>
      <c r="C21" s="139"/>
      <c r="D21" s="139"/>
      <c r="E21" s="139"/>
      <c r="F21" s="139"/>
      <c r="G21" s="139"/>
      <c r="H21" s="139"/>
      <c r="I21" s="139"/>
      <c r="J21" s="139"/>
      <c r="K21" s="139"/>
      <c r="L21" s="139"/>
      <c r="M21" s="139"/>
      <c r="N21" s="139"/>
      <c r="O21" s="139"/>
      <c r="P21" s="139"/>
      <c r="Q21" s="139"/>
      <c r="R21" s="139"/>
      <c r="S21" s="139"/>
      <c r="T21" s="139"/>
      <c r="U21" s="139"/>
      <c r="V21" s="139"/>
      <c r="W21" s="139"/>
      <c r="X21" s="139"/>
      <c r="Y21" s="139"/>
    </row>
    <row r="22" spans="2:25" customFormat="1" x14ac:dyDescent="0.2">
      <c r="B22" s="126"/>
      <c r="C22" s="139"/>
      <c r="D22" s="139"/>
      <c r="E22" s="139"/>
      <c r="F22" s="139"/>
      <c r="G22" s="139"/>
      <c r="H22" s="139"/>
      <c r="I22" s="139"/>
      <c r="J22" s="139"/>
      <c r="K22" s="139"/>
      <c r="L22" s="139"/>
      <c r="M22" s="139"/>
      <c r="N22" s="139"/>
      <c r="O22" s="139"/>
      <c r="P22" s="139"/>
      <c r="Q22" s="139"/>
      <c r="R22" s="139"/>
      <c r="S22" s="139"/>
      <c r="T22" s="139"/>
      <c r="U22" s="139"/>
      <c r="V22" s="139"/>
      <c r="W22" s="139"/>
      <c r="X22" s="139"/>
      <c r="Y22" s="139"/>
    </row>
    <row r="23" spans="2:25" customFormat="1" x14ac:dyDescent="0.2">
      <c r="B23" s="126"/>
      <c r="C23" s="139"/>
      <c r="D23" s="139"/>
      <c r="E23" s="139"/>
      <c r="F23" s="139"/>
      <c r="G23" s="139"/>
      <c r="H23" s="139"/>
      <c r="I23" s="139"/>
      <c r="J23" s="139"/>
      <c r="K23" s="139"/>
      <c r="L23" s="139"/>
      <c r="M23" s="139"/>
      <c r="N23" s="139"/>
      <c r="O23" s="139"/>
      <c r="P23" s="139"/>
      <c r="Q23" s="139"/>
      <c r="R23" s="139"/>
      <c r="S23" s="139"/>
      <c r="T23" s="139"/>
      <c r="U23" s="139"/>
      <c r="V23" s="139"/>
      <c r="W23" s="139"/>
      <c r="X23" s="139"/>
      <c r="Y23" s="139"/>
    </row>
    <row r="24" spans="2:25" customFormat="1" x14ac:dyDescent="0.2">
      <c r="B24" s="126"/>
      <c r="C24" s="139"/>
      <c r="D24" s="139"/>
      <c r="E24" s="139"/>
      <c r="F24" s="139"/>
      <c r="G24" s="139"/>
      <c r="H24" s="139"/>
      <c r="I24" s="139"/>
      <c r="J24" s="139"/>
      <c r="K24" s="139"/>
      <c r="L24" s="139"/>
      <c r="M24" s="139"/>
      <c r="N24" s="139"/>
      <c r="O24" s="139"/>
      <c r="P24" s="139"/>
      <c r="Q24" s="139"/>
      <c r="R24" s="139"/>
      <c r="S24" s="139"/>
      <c r="T24" s="139"/>
      <c r="U24" s="139"/>
      <c r="V24" s="139"/>
      <c r="W24" s="139"/>
      <c r="X24" s="139"/>
      <c r="Y24" s="139"/>
    </row>
    <row r="25" spans="2:25" customFormat="1" x14ac:dyDescent="0.2">
      <c r="B25" s="126"/>
      <c r="C25" s="139"/>
      <c r="D25" s="139"/>
      <c r="E25" s="139"/>
      <c r="F25" s="139"/>
      <c r="G25" s="139"/>
      <c r="H25" s="139"/>
      <c r="I25" s="139"/>
      <c r="J25" s="139"/>
      <c r="K25" s="139"/>
      <c r="L25" s="139"/>
      <c r="M25" s="139"/>
      <c r="N25" s="139"/>
      <c r="O25" s="139"/>
      <c r="P25" s="139"/>
      <c r="Q25" s="139"/>
      <c r="R25" s="139"/>
      <c r="S25" s="139"/>
      <c r="T25" s="139"/>
      <c r="U25" s="139"/>
      <c r="V25" s="139"/>
      <c r="W25" s="139"/>
      <c r="X25" s="139"/>
      <c r="Y25" s="139"/>
    </row>
    <row r="26" spans="2:25" customFormat="1" x14ac:dyDescent="0.2">
      <c r="B26" s="126"/>
      <c r="C26" s="139"/>
      <c r="D26" s="139"/>
      <c r="E26" s="139"/>
      <c r="F26" s="139"/>
      <c r="G26" s="139"/>
      <c r="H26" s="139"/>
      <c r="I26" s="139"/>
      <c r="J26" s="139"/>
      <c r="K26" s="139"/>
      <c r="L26" s="139"/>
      <c r="M26" s="139"/>
      <c r="N26" s="139"/>
      <c r="O26" s="139"/>
      <c r="P26" s="139"/>
      <c r="Q26" s="139"/>
      <c r="R26" s="139"/>
      <c r="S26" s="139"/>
      <c r="T26" s="139"/>
      <c r="U26" s="139"/>
      <c r="V26" s="139"/>
      <c r="W26" s="139"/>
      <c r="X26" s="139"/>
      <c r="Y26" s="139"/>
    </row>
    <row r="27" spans="2:25" customFormat="1" x14ac:dyDescent="0.2">
      <c r="B27" s="126"/>
      <c r="C27" s="139"/>
      <c r="D27" s="139"/>
      <c r="E27" s="139"/>
      <c r="F27" s="139"/>
      <c r="G27" s="139"/>
      <c r="H27" s="139"/>
      <c r="I27" s="139"/>
      <c r="J27" s="139"/>
      <c r="K27" s="139"/>
      <c r="L27" s="139"/>
      <c r="M27" s="139"/>
      <c r="N27" s="139"/>
      <c r="O27" s="139"/>
      <c r="P27" s="139"/>
      <c r="Q27" s="139"/>
      <c r="R27" s="139"/>
      <c r="S27" s="139"/>
      <c r="T27" s="139"/>
      <c r="U27" s="139"/>
      <c r="V27" s="139"/>
      <c r="W27" s="139"/>
      <c r="X27" s="139"/>
      <c r="Y27" s="139"/>
    </row>
    <row r="28" spans="2:25" customFormat="1" x14ac:dyDescent="0.2">
      <c r="B28" s="126"/>
      <c r="C28" s="139"/>
      <c r="D28" s="139"/>
      <c r="E28" s="139"/>
      <c r="F28" s="139"/>
      <c r="G28" s="139"/>
      <c r="H28" s="139"/>
      <c r="I28" s="139"/>
      <c r="J28" s="139"/>
      <c r="K28" s="139"/>
      <c r="L28" s="139"/>
      <c r="M28" s="139"/>
      <c r="N28" s="139"/>
      <c r="O28" s="139"/>
      <c r="P28" s="139"/>
      <c r="Q28" s="139"/>
      <c r="R28" s="139"/>
      <c r="S28" s="139"/>
      <c r="T28" s="139"/>
      <c r="U28" s="139"/>
      <c r="V28" s="139"/>
      <c r="W28" s="139"/>
      <c r="X28" s="139"/>
      <c r="Y28" s="139"/>
    </row>
    <row r="29" spans="2:25" customFormat="1" x14ac:dyDescent="0.2">
      <c r="B29" s="126"/>
    </row>
    <row r="30" spans="2:25" customFormat="1" x14ac:dyDescent="0.2">
      <c r="B30" s="126"/>
    </row>
    <row r="31" spans="2:25" customFormat="1" x14ac:dyDescent="0.2">
      <c r="B31" s="126"/>
    </row>
    <row r="32" spans="2:25" customFormat="1" x14ac:dyDescent="0.2">
      <c r="B32" s="126"/>
    </row>
    <row r="33" spans="2:2" customFormat="1" x14ac:dyDescent="0.2">
      <c r="B33" s="126"/>
    </row>
    <row r="34" spans="2:2" customFormat="1" x14ac:dyDescent="0.2">
      <c r="B34" s="126"/>
    </row>
    <row r="35" spans="2:2" customFormat="1" x14ac:dyDescent="0.2">
      <c r="B35" s="126"/>
    </row>
    <row r="36" spans="2:2" customFormat="1" x14ac:dyDescent="0.2">
      <c r="B36" s="126"/>
    </row>
    <row r="37" spans="2:2" customFormat="1" x14ac:dyDescent="0.2">
      <c r="B37" s="126"/>
    </row>
    <row r="38" spans="2:2" customFormat="1" x14ac:dyDescent="0.2">
      <c r="B38" s="126"/>
    </row>
    <row r="39" spans="2:2" customFormat="1" x14ac:dyDescent="0.2">
      <c r="B39" s="126"/>
    </row>
    <row r="40" spans="2:2" customFormat="1" x14ac:dyDescent="0.2">
      <c r="B40" s="126"/>
    </row>
    <row r="41" spans="2:2" customFormat="1" x14ac:dyDescent="0.2">
      <c r="B41" s="126"/>
    </row>
    <row r="42" spans="2:2" customFormat="1" x14ac:dyDescent="0.2">
      <c r="B42" s="126"/>
    </row>
    <row r="43" spans="2:2" customFormat="1" x14ac:dyDescent="0.2">
      <c r="B43" s="126"/>
    </row>
    <row r="44" spans="2:2" customFormat="1" x14ac:dyDescent="0.2">
      <c r="B44" s="126"/>
    </row>
    <row r="45" spans="2:2" customFormat="1" x14ac:dyDescent="0.2">
      <c r="B45" s="126"/>
    </row>
    <row r="46" spans="2:2" customFormat="1" x14ac:dyDescent="0.2">
      <c r="B46" s="126"/>
    </row>
    <row r="47" spans="2:2" customFormat="1" x14ac:dyDescent="0.2">
      <c r="B47" s="126"/>
    </row>
    <row r="48" spans="2:2" customFormat="1" x14ac:dyDescent="0.2">
      <c r="B48" s="126"/>
    </row>
    <row r="49" spans="2:25" customFormat="1" x14ac:dyDescent="0.2">
      <c r="B49" s="126"/>
    </row>
    <row r="50" spans="2:25" customFormat="1" x14ac:dyDescent="0.2">
      <c r="B50" s="126"/>
    </row>
    <row r="51" spans="2:25" customFormat="1" x14ac:dyDescent="0.2">
      <c r="B51" s="126"/>
    </row>
    <row r="52" spans="2:25" customFormat="1" x14ac:dyDescent="0.2">
      <c r="B52" s="126"/>
    </row>
    <row r="53" spans="2:25" customFormat="1" x14ac:dyDescent="0.2">
      <c r="B53" s="126"/>
    </row>
    <row r="54" spans="2:25" customFormat="1" x14ac:dyDescent="0.2">
      <c r="B54" s="126"/>
    </row>
    <row r="55" spans="2:25" customFormat="1" x14ac:dyDescent="0.2">
      <c r="B55" s="126"/>
    </row>
    <row r="56" spans="2:25" customFormat="1" x14ac:dyDescent="0.2">
      <c r="B56" s="126"/>
    </row>
    <row r="57" spans="2:25" customFormat="1" x14ac:dyDescent="0.2">
      <c r="B57" s="126"/>
    </row>
    <row r="58" spans="2:25" customFormat="1" x14ac:dyDescent="0.2">
      <c r="B58" s="126"/>
    </row>
    <row r="59" spans="2:25" customFormat="1" x14ac:dyDescent="0.2">
      <c r="B59" s="126"/>
    </row>
    <row r="60" spans="2:25" customFormat="1" x14ac:dyDescent="0.2">
      <c r="B60" s="126"/>
    </row>
    <row r="61" spans="2:25" customFormat="1" ht="17" thickBot="1" x14ac:dyDescent="0.25">
      <c r="B61" s="126"/>
    </row>
    <row r="62" spans="2:25" s="26" customFormat="1" x14ac:dyDescent="0.2">
      <c r="B62" s="129"/>
      <c r="C62" s="129" t="s">
        <v>25</v>
      </c>
      <c r="D62" s="129" t="s">
        <v>62</v>
      </c>
      <c r="E62" s="129"/>
      <c r="F62" s="129" t="s">
        <v>32</v>
      </c>
      <c r="G62" s="129"/>
      <c r="H62" s="129"/>
      <c r="I62" s="129"/>
      <c r="J62" s="129"/>
      <c r="K62" s="129"/>
      <c r="L62" s="129"/>
      <c r="M62" s="129"/>
      <c r="N62" s="129"/>
      <c r="O62" s="129"/>
      <c r="P62" s="129"/>
      <c r="Q62" s="129"/>
      <c r="R62" s="129"/>
      <c r="S62" s="129"/>
      <c r="T62" s="129"/>
      <c r="U62" s="129"/>
    </row>
    <row r="63" spans="2:25" customFormat="1" x14ac:dyDescent="0.2">
      <c r="B63" s="126"/>
      <c r="C63" s="139"/>
      <c r="D63" s="139"/>
      <c r="E63" s="139"/>
      <c r="F63" s="139"/>
      <c r="G63" s="139"/>
      <c r="H63" s="139"/>
      <c r="I63" s="139"/>
      <c r="J63" s="139"/>
      <c r="K63" s="139"/>
      <c r="L63" s="139"/>
      <c r="M63" s="139"/>
      <c r="N63" s="139"/>
      <c r="O63" s="139"/>
      <c r="P63" s="139"/>
      <c r="Q63" s="139"/>
      <c r="R63" s="139"/>
      <c r="S63" s="139"/>
      <c r="T63" s="139"/>
      <c r="U63" s="139"/>
      <c r="V63" s="139"/>
      <c r="W63" s="139"/>
      <c r="X63" s="139"/>
      <c r="Y63" s="139"/>
    </row>
    <row r="64" spans="2:25" customFormat="1" x14ac:dyDescent="0.2">
      <c r="B64" s="126"/>
      <c r="C64" s="139" t="s">
        <v>90</v>
      </c>
      <c r="D64" s="139"/>
      <c r="E64" s="139"/>
      <c r="F64" s="139"/>
      <c r="G64" s="139"/>
      <c r="H64" s="139"/>
      <c r="I64" s="139"/>
      <c r="J64" s="139"/>
      <c r="K64" s="139"/>
      <c r="L64" s="139"/>
      <c r="M64" s="139"/>
      <c r="N64" s="139"/>
      <c r="O64" s="139"/>
      <c r="P64" s="139"/>
      <c r="Q64" s="139"/>
      <c r="R64" s="139"/>
      <c r="S64" s="139"/>
      <c r="T64" s="139"/>
      <c r="U64" s="139"/>
      <c r="V64" s="139"/>
      <c r="W64" s="139"/>
      <c r="X64" s="139"/>
      <c r="Y64" s="139"/>
    </row>
    <row r="65" spans="2:25" customFormat="1" x14ac:dyDescent="0.2">
      <c r="B65" s="126"/>
      <c r="C65" s="139"/>
      <c r="D65" s="139"/>
      <c r="E65" s="139"/>
      <c r="F65" s="139"/>
      <c r="G65" s="139"/>
      <c r="H65" s="139"/>
      <c r="I65" s="139"/>
      <c r="J65" s="139"/>
      <c r="K65" s="139"/>
      <c r="L65" s="139"/>
      <c r="M65" s="139"/>
      <c r="N65" s="139"/>
      <c r="O65" s="139"/>
      <c r="P65" s="139"/>
      <c r="Q65" s="139"/>
      <c r="R65" s="139"/>
      <c r="S65" s="139"/>
      <c r="T65" s="139"/>
      <c r="U65" s="139"/>
      <c r="V65" s="139"/>
      <c r="W65" s="139"/>
      <c r="X65" s="139"/>
      <c r="Y65" s="139"/>
    </row>
    <row r="66" spans="2:25" customFormat="1" x14ac:dyDescent="0.2">
      <c r="B66" s="126"/>
      <c r="C66" s="139"/>
      <c r="D66" s="139">
        <v>17</v>
      </c>
      <c r="E66" s="139"/>
      <c r="F66" s="139"/>
      <c r="G66" s="139"/>
      <c r="H66" s="139"/>
      <c r="I66" s="139"/>
      <c r="J66" s="139"/>
      <c r="K66" s="139"/>
      <c r="L66" s="139"/>
      <c r="M66" s="139"/>
      <c r="N66" s="139"/>
      <c r="O66" s="139"/>
      <c r="P66" s="139"/>
      <c r="Q66" s="139"/>
      <c r="R66" s="139"/>
      <c r="S66" s="139"/>
      <c r="T66" s="139"/>
      <c r="U66" s="139"/>
      <c r="V66" s="139"/>
      <c r="W66" s="139"/>
      <c r="X66" s="139"/>
      <c r="Y66" s="139"/>
    </row>
    <row r="67" spans="2:25" customFormat="1" x14ac:dyDescent="0.2">
      <c r="B67" s="126"/>
      <c r="C67" s="139"/>
      <c r="D67" s="139"/>
      <c r="E67" s="139"/>
      <c r="F67" s="139"/>
      <c r="G67" s="139"/>
      <c r="H67" s="139"/>
      <c r="I67" s="139"/>
      <c r="J67" s="139"/>
      <c r="K67" s="139"/>
      <c r="L67" s="139"/>
      <c r="M67" s="139"/>
      <c r="N67" s="139"/>
      <c r="O67" s="139"/>
      <c r="P67" s="139"/>
      <c r="Q67" s="139"/>
      <c r="R67" s="139"/>
      <c r="S67" s="139"/>
      <c r="T67" s="139"/>
      <c r="U67" s="139"/>
      <c r="V67" s="139"/>
      <c r="W67" s="139"/>
      <c r="X67" s="139"/>
      <c r="Y67" s="139"/>
    </row>
    <row r="68" spans="2:25" customFormat="1" x14ac:dyDescent="0.2">
      <c r="B68" s="126"/>
      <c r="C68" s="139"/>
      <c r="D68" s="139"/>
      <c r="E68" s="139"/>
      <c r="F68" s="139"/>
      <c r="G68" s="139"/>
      <c r="H68" s="139"/>
      <c r="I68" s="139"/>
      <c r="J68" s="139"/>
      <c r="K68" s="139"/>
      <c r="L68" s="139"/>
      <c r="M68" s="139"/>
      <c r="N68" s="139"/>
      <c r="O68" s="139"/>
      <c r="P68" s="139"/>
      <c r="Q68" s="139"/>
      <c r="R68" s="139"/>
      <c r="S68" s="139"/>
      <c r="T68" s="139"/>
      <c r="U68" s="139"/>
      <c r="V68" s="139"/>
      <c r="W68" s="139"/>
      <c r="X68" s="139"/>
      <c r="Y68" s="139"/>
    </row>
    <row r="69" spans="2:25" customFormat="1" x14ac:dyDescent="0.2">
      <c r="B69" s="126"/>
      <c r="C69" s="139"/>
      <c r="D69" s="139"/>
      <c r="E69" s="139"/>
      <c r="F69" s="139"/>
      <c r="G69" s="139"/>
      <c r="H69" s="139"/>
      <c r="I69" s="139"/>
      <c r="J69" s="139"/>
      <c r="K69" s="139"/>
      <c r="L69" s="139"/>
      <c r="M69" s="139"/>
      <c r="N69" s="139"/>
      <c r="O69" s="139"/>
      <c r="P69" s="139"/>
      <c r="Q69" s="139"/>
      <c r="R69" s="139"/>
      <c r="S69" s="139"/>
      <c r="T69" s="139"/>
      <c r="U69" s="139"/>
      <c r="V69" s="139"/>
      <c r="W69" s="139"/>
      <c r="X69" s="139"/>
      <c r="Y69" s="139"/>
    </row>
    <row r="70" spans="2:25" customFormat="1" x14ac:dyDescent="0.2">
      <c r="B70" s="126"/>
      <c r="C70" s="139"/>
      <c r="D70" s="139"/>
      <c r="E70" s="139"/>
      <c r="F70" s="139"/>
      <c r="G70" s="139"/>
      <c r="H70" s="139"/>
      <c r="I70" s="139"/>
      <c r="J70" s="139"/>
      <c r="K70" s="139"/>
      <c r="L70" s="139"/>
      <c r="M70" s="139"/>
      <c r="N70" s="139"/>
      <c r="O70" s="139"/>
      <c r="P70" s="139"/>
      <c r="Q70" s="139"/>
      <c r="R70" s="139"/>
      <c r="S70" s="139"/>
      <c r="T70" s="139"/>
      <c r="U70" s="139"/>
      <c r="V70" s="139"/>
      <c r="W70" s="139"/>
      <c r="X70" s="139"/>
      <c r="Y70" s="139"/>
    </row>
    <row r="71" spans="2:25" customFormat="1" x14ac:dyDescent="0.2">
      <c r="B71" s="126"/>
      <c r="C71" s="139"/>
      <c r="D71" s="139">
        <v>26</v>
      </c>
      <c r="E71" s="139"/>
      <c r="F71" s="139"/>
      <c r="G71" s="139"/>
      <c r="H71" s="139"/>
      <c r="I71" s="139"/>
      <c r="J71" s="139"/>
      <c r="K71" s="139"/>
      <c r="L71" s="139"/>
      <c r="M71" s="139"/>
      <c r="N71" s="139"/>
      <c r="O71" s="139"/>
      <c r="P71" s="139"/>
      <c r="Q71" s="139"/>
      <c r="R71" s="139"/>
      <c r="S71" s="139"/>
      <c r="T71" s="139"/>
      <c r="U71" s="139"/>
      <c r="V71" s="139"/>
      <c r="W71" s="139"/>
      <c r="X71" s="139"/>
      <c r="Y71" s="139"/>
    </row>
    <row r="72" spans="2:25" customFormat="1" x14ac:dyDescent="0.2">
      <c r="B72" s="126"/>
      <c r="C72" s="139"/>
      <c r="D72" s="155" t="s">
        <v>91</v>
      </c>
      <c r="E72" s="139"/>
      <c r="F72" s="139"/>
      <c r="G72" s="139"/>
      <c r="H72" s="139"/>
      <c r="I72" s="139"/>
      <c r="J72" s="139"/>
      <c r="K72" s="139"/>
      <c r="L72" s="139"/>
      <c r="M72" s="139"/>
      <c r="N72" s="139"/>
      <c r="O72" s="139"/>
      <c r="P72" s="139"/>
      <c r="Q72" s="139"/>
      <c r="R72" s="139"/>
      <c r="S72" s="139"/>
      <c r="T72" s="139"/>
      <c r="U72" s="139"/>
      <c r="V72" s="139"/>
      <c r="W72" s="139"/>
      <c r="X72" s="139"/>
      <c r="Y72" s="139"/>
    </row>
    <row r="73" spans="2:25" customFormat="1" x14ac:dyDescent="0.2">
      <c r="B73" s="126"/>
      <c r="C73" s="139"/>
      <c r="D73" s="139"/>
      <c r="E73" s="139"/>
      <c r="F73" s="139"/>
      <c r="G73" s="139"/>
      <c r="H73" s="139"/>
      <c r="I73" s="139"/>
      <c r="J73" s="139"/>
      <c r="K73" s="139"/>
      <c r="L73" s="139"/>
      <c r="M73" s="139"/>
      <c r="N73" s="139"/>
      <c r="O73" s="139"/>
      <c r="P73" s="139"/>
      <c r="Q73" s="139"/>
      <c r="R73" s="139"/>
      <c r="S73" s="139"/>
      <c r="T73" s="139"/>
      <c r="U73" s="139"/>
      <c r="V73" s="139"/>
      <c r="W73" s="139"/>
      <c r="X73" s="139"/>
      <c r="Y73" s="139"/>
    </row>
    <row r="74" spans="2:25" customFormat="1" x14ac:dyDescent="0.2">
      <c r="B74" s="126"/>
      <c r="C74" s="139"/>
      <c r="D74" s="139"/>
      <c r="E74" s="139"/>
      <c r="F74" s="139"/>
      <c r="G74" s="139"/>
      <c r="H74" s="139"/>
      <c r="I74" s="139"/>
      <c r="J74" s="139"/>
      <c r="K74" s="139"/>
      <c r="L74" s="139"/>
      <c r="M74" s="139"/>
      <c r="N74" s="139"/>
      <c r="O74" s="139"/>
      <c r="P74" s="139"/>
      <c r="Q74" s="139"/>
      <c r="R74" s="139"/>
      <c r="S74" s="139"/>
      <c r="T74" s="139"/>
      <c r="U74" s="139"/>
      <c r="V74" s="139"/>
      <c r="W74" s="139"/>
      <c r="X74" s="139"/>
      <c r="Y74" s="139"/>
    </row>
    <row r="75" spans="2:25" customFormat="1" x14ac:dyDescent="0.2">
      <c r="B75" s="126"/>
      <c r="C75" s="139"/>
      <c r="D75" s="139"/>
      <c r="E75" s="139"/>
      <c r="F75" s="139"/>
      <c r="G75" s="139"/>
      <c r="H75" s="139"/>
      <c r="I75" s="139"/>
      <c r="J75" s="139"/>
      <c r="K75" s="139"/>
      <c r="L75" s="139"/>
      <c r="M75" s="139"/>
      <c r="N75" s="139"/>
      <c r="O75" s="139"/>
      <c r="P75" s="139"/>
      <c r="Q75" s="139"/>
      <c r="R75" s="139"/>
      <c r="S75" s="139"/>
      <c r="T75" s="139"/>
      <c r="U75" s="139"/>
      <c r="V75" s="139"/>
      <c r="W75" s="139"/>
      <c r="X75" s="139"/>
      <c r="Y75" s="139"/>
    </row>
    <row r="76" spans="2:25" customFormat="1" x14ac:dyDescent="0.2">
      <c r="B76" s="126"/>
      <c r="C76" s="139"/>
      <c r="D76" s="139"/>
      <c r="E76" s="139"/>
      <c r="F76" s="139"/>
      <c r="G76" s="139"/>
      <c r="H76" s="139"/>
      <c r="I76" s="139"/>
      <c r="J76" s="139"/>
      <c r="K76" s="139"/>
      <c r="L76" s="139"/>
      <c r="M76" s="139"/>
      <c r="N76" s="139"/>
      <c r="O76" s="139"/>
      <c r="P76" s="139"/>
      <c r="Q76" s="139"/>
      <c r="R76" s="139"/>
      <c r="S76" s="139"/>
      <c r="T76" s="139"/>
      <c r="U76" s="139"/>
      <c r="V76" s="139"/>
      <c r="W76" s="139"/>
      <c r="X76" s="139"/>
      <c r="Y76" s="139"/>
    </row>
    <row r="77" spans="2:25" customFormat="1" x14ac:dyDescent="0.2">
      <c r="B77" s="126"/>
      <c r="C77" s="139"/>
      <c r="D77" s="139"/>
      <c r="E77" s="139"/>
      <c r="F77" s="139"/>
      <c r="G77" s="139"/>
      <c r="H77" s="139"/>
      <c r="I77" s="139"/>
      <c r="J77" s="139"/>
      <c r="K77" s="139"/>
      <c r="L77" s="139"/>
      <c r="M77" s="139"/>
      <c r="N77" s="139"/>
      <c r="O77" s="139"/>
      <c r="P77" s="139"/>
      <c r="Q77" s="139"/>
      <c r="R77" s="139"/>
      <c r="S77" s="139"/>
      <c r="T77" s="139"/>
      <c r="U77" s="139"/>
      <c r="V77" s="139"/>
      <c r="W77" s="139"/>
      <c r="X77" s="139"/>
      <c r="Y77" s="139"/>
    </row>
    <row r="78" spans="2:25" customFormat="1" x14ac:dyDescent="0.2">
      <c r="B78" s="126"/>
      <c r="C78" s="139"/>
      <c r="D78" s="139"/>
      <c r="E78" s="139"/>
      <c r="F78" s="139"/>
      <c r="G78" s="139"/>
      <c r="H78" s="139"/>
      <c r="I78" s="139"/>
      <c r="J78" s="139"/>
      <c r="K78" s="139"/>
      <c r="L78" s="139"/>
      <c r="M78" s="139"/>
      <c r="N78" s="139"/>
      <c r="O78" s="139"/>
      <c r="P78" s="139"/>
      <c r="Q78" s="139"/>
      <c r="R78" s="139"/>
      <c r="S78" s="139"/>
      <c r="T78" s="139"/>
      <c r="U78" s="139"/>
      <c r="V78" s="139"/>
      <c r="W78" s="139"/>
      <c r="X78" s="139"/>
      <c r="Y78" s="139"/>
    </row>
    <row r="79" spans="2:25" customFormat="1" x14ac:dyDescent="0.2">
      <c r="B79" s="126"/>
      <c r="C79" s="139"/>
      <c r="D79" s="139"/>
      <c r="E79" s="139"/>
      <c r="F79" s="139"/>
      <c r="G79" s="139"/>
      <c r="H79" s="139"/>
      <c r="I79" s="139"/>
      <c r="J79" s="139"/>
      <c r="K79" s="139"/>
      <c r="L79" s="139"/>
      <c r="M79" s="139"/>
      <c r="N79" s="139"/>
      <c r="O79" s="139"/>
      <c r="P79" s="139"/>
      <c r="Q79" s="139"/>
      <c r="R79" s="139"/>
      <c r="S79" s="139"/>
      <c r="T79" s="139"/>
      <c r="U79" s="139"/>
      <c r="V79" s="139"/>
      <c r="W79" s="139"/>
      <c r="X79" s="139"/>
      <c r="Y79" s="139"/>
    </row>
    <row r="80" spans="2:25" customFormat="1" x14ac:dyDescent="0.2">
      <c r="B80" s="126"/>
      <c r="C80" s="139"/>
      <c r="D80" s="139"/>
      <c r="E80" s="139"/>
      <c r="F80" s="139"/>
      <c r="G80" s="139"/>
      <c r="H80" s="139"/>
      <c r="I80" s="139"/>
      <c r="J80" s="139"/>
      <c r="K80" s="139"/>
      <c r="L80" s="139"/>
      <c r="M80" s="139"/>
      <c r="N80" s="139"/>
      <c r="O80" s="139"/>
      <c r="P80" s="139"/>
      <c r="Q80" s="139"/>
      <c r="R80" s="139"/>
      <c r="S80" s="139"/>
      <c r="T80" s="139"/>
      <c r="U80" s="139"/>
      <c r="V80" s="139"/>
      <c r="W80" s="139"/>
      <c r="X80" s="139"/>
      <c r="Y80" s="139"/>
    </row>
    <row r="81" spans="1:25" customFormat="1" x14ac:dyDescent="0.2">
      <c r="B81" s="126"/>
      <c r="C81" s="139"/>
      <c r="D81" s="139"/>
      <c r="E81" s="139"/>
      <c r="F81" s="139"/>
      <c r="G81" s="139"/>
      <c r="H81" s="139"/>
      <c r="I81" s="139"/>
      <c r="J81" s="139"/>
      <c r="K81" s="139"/>
      <c r="L81" s="139"/>
      <c r="M81" s="139"/>
      <c r="N81" s="139"/>
      <c r="O81" s="139"/>
      <c r="P81" s="139"/>
      <c r="Q81" s="139"/>
      <c r="R81" s="139"/>
      <c r="S81" s="139"/>
      <c r="T81" s="139"/>
      <c r="U81" s="139"/>
      <c r="V81" s="139"/>
      <c r="W81" s="139"/>
      <c r="X81" s="139"/>
      <c r="Y81" s="139"/>
    </row>
    <row r="82" spans="1:25" customFormat="1" x14ac:dyDescent="0.2">
      <c r="B82" s="126"/>
      <c r="C82" s="139"/>
      <c r="D82" s="139"/>
      <c r="E82" s="139"/>
      <c r="F82" s="139"/>
      <c r="G82" s="139"/>
      <c r="H82" s="139"/>
      <c r="I82" s="139"/>
      <c r="J82" s="139"/>
      <c r="K82" s="139"/>
      <c r="L82" s="139"/>
      <c r="M82" s="139"/>
      <c r="N82" s="139"/>
      <c r="O82" s="139"/>
      <c r="P82" s="139"/>
      <c r="Q82" s="139"/>
      <c r="R82" s="139"/>
      <c r="S82" s="139"/>
      <c r="T82" s="139"/>
      <c r="U82" s="139"/>
      <c r="V82" s="139"/>
      <c r="W82" s="139"/>
      <c r="X82" s="139"/>
      <c r="Y82" s="139"/>
    </row>
    <row r="83" spans="1:25" customFormat="1" x14ac:dyDescent="0.2">
      <c r="B83" s="126"/>
      <c r="C83" s="139"/>
      <c r="D83" s="139"/>
      <c r="E83" s="139"/>
      <c r="F83" s="139"/>
      <c r="G83" s="139"/>
      <c r="H83" s="139"/>
      <c r="I83" s="139"/>
      <c r="J83" s="139"/>
      <c r="K83" s="139"/>
      <c r="L83" s="139"/>
      <c r="M83" s="139"/>
      <c r="N83" s="139"/>
      <c r="O83" s="139"/>
      <c r="P83" s="139"/>
      <c r="Q83" s="139"/>
      <c r="R83" s="139"/>
      <c r="S83" s="139"/>
      <c r="T83" s="139"/>
      <c r="U83" s="139"/>
      <c r="V83" s="139"/>
      <c r="W83" s="139"/>
      <c r="X83" s="139"/>
      <c r="Y83" s="139"/>
    </row>
    <row r="84" spans="1:25" customFormat="1" x14ac:dyDescent="0.2">
      <c r="B84" s="126"/>
      <c r="C84" s="139"/>
      <c r="D84" s="139"/>
      <c r="E84" s="139"/>
      <c r="F84" s="139"/>
      <c r="G84" s="139"/>
      <c r="H84" s="139"/>
      <c r="I84" s="139"/>
      <c r="J84" s="139"/>
      <c r="K84" s="139"/>
      <c r="L84" s="139"/>
      <c r="M84" s="139"/>
      <c r="N84" s="139"/>
      <c r="O84" s="139"/>
      <c r="P84" s="139"/>
      <c r="Q84" s="139"/>
      <c r="R84" s="139"/>
      <c r="S84" s="139"/>
      <c r="T84" s="139"/>
      <c r="U84" s="139"/>
      <c r="V84" s="139"/>
      <c r="W84" s="139"/>
      <c r="X84" s="139"/>
      <c r="Y84" s="139"/>
    </row>
    <row r="85" spans="1:25" customFormat="1" x14ac:dyDescent="0.2">
      <c r="B85" s="126"/>
      <c r="C85" s="139"/>
      <c r="D85" s="125"/>
      <c r="E85" s="139"/>
      <c r="F85" s="139"/>
      <c r="G85" s="139"/>
      <c r="H85" s="139"/>
      <c r="I85" s="139"/>
      <c r="J85" s="139"/>
      <c r="K85" s="139"/>
      <c r="L85" s="139"/>
      <c r="M85" s="139"/>
      <c r="N85" s="139"/>
      <c r="O85" s="139"/>
      <c r="P85" s="139"/>
      <c r="Q85" s="139"/>
      <c r="R85" s="139"/>
      <c r="S85" s="139"/>
      <c r="T85" s="139"/>
      <c r="U85" s="139"/>
      <c r="V85" s="139"/>
      <c r="W85" s="139"/>
      <c r="X85" s="139"/>
      <c r="Y85" s="139"/>
    </row>
    <row r="86" spans="1:25" customFormat="1" x14ac:dyDescent="0.2">
      <c r="B86" s="126"/>
      <c r="C86" s="139"/>
      <c r="D86" s="139"/>
      <c r="E86" s="139"/>
      <c r="F86" s="139"/>
      <c r="G86" s="139"/>
      <c r="H86" s="139"/>
      <c r="I86" s="139"/>
      <c r="J86" s="139"/>
      <c r="K86" s="139"/>
      <c r="L86" s="139"/>
      <c r="M86" s="139"/>
      <c r="N86" s="139"/>
      <c r="O86" s="139"/>
      <c r="P86" s="139"/>
      <c r="Q86" s="139"/>
      <c r="R86" s="139"/>
      <c r="S86" s="139"/>
      <c r="T86" s="139"/>
      <c r="U86" s="139"/>
      <c r="V86" s="139"/>
      <c r="W86" s="139"/>
      <c r="X86" s="139"/>
      <c r="Y86" s="139"/>
    </row>
    <row r="87" spans="1:25" customFormat="1" x14ac:dyDescent="0.2">
      <c r="B87" s="126"/>
      <c r="C87" s="139"/>
      <c r="D87" s="139">
        <v>26</v>
      </c>
      <c r="E87" s="139"/>
      <c r="F87" s="139"/>
      <c r="G87" s="139"/>
      <c r="H87" s="139"/>
      <c r="I87" s="139"/>
      <c r="J87" s="139"/>
      <c r="K87" s="139"/>
      <c r="L87" s="139"/>
      <c r="M87" s="139"/>
      <c r="N87" s="139"/>
      <c r="O87" s="139"/>
      <c r="P87" s="139"/>
      <c r="Q87" s="139"/>
      <c r="R87" s="139"/>
      <c r="S87" s="139"/>
      <c r="T87" s="139"/>
      <c r="U87" s="139"/>
      <c r="V87" s="139"/>
      <c r="W87" s="139"/>
      <c r="X87" s="139"/>
      <c r="Y87" s="139"/>
    </row>
    <row r="88" spans="1:25" customFormat="1" x14ac:dyDescent="0.2">
      <c r="B88" s="126"/>
      <c r="C88" s="139"/>
      <c r="D88" s="139"/>
      <c r="E88" s="139"/>
      <c r="F88" s="139"/>
      <c r="G88" s="139"/>
      <c r="H88" s="139"/>
      <c r="I88" s="139"/>
      <c r="J88" s="139"/>
      <c r="K88" s="139"/>
      <c r="L88" s="139"/>
      <c r="M88" s="139"/>
      <c r="N88" s="139"/>
      <c r="O88" s="139"/>
      <c r="P88" s="139"/>
      <c r="Q88" s="139"/>
      <c r="R88" s="139"/>
      <c r="S88" s="139"/>
      <c r="T88" s="139"/>
      <c r="U88" s="139"/>
      <c r="V88" s="139"/>
      <c r="W88" s="139"/>
      <c r="X88" s="139"/>
      <c r="Y88" s="139"/>
    </row>
    <row r="89" spans="1:25" customFormat="1" x14ac:dyDescent="0.2">
      <c r="B89" s="126"/>
      <c r="C89" s="139"/>
      <c r="D89" s="139"/>
      <c r="E89" s="139"/>
      <c r="F89" s="139"/>
      <c r="G89" s="139"/>
      <c r="H89" s="139"/>
      <c r="I89" s="139"/>
      <c r="J89" s="139"/>
      <c r="K89" s="139"/>
      <c r="L89" s="139"/>
      <c r="M89" s="139"/>
      <c r="N89" s="139"/>
      <c r="O89" s="139"/>
      <c r="P89" s="139"/>
      <c r="Q89" s="139"/>
      <c r="R89" s="139"/>
      <c r="S89" s="139"/>
      <c r="T89" s="139"/>
      <c r="U89" s="139"/>
      <c r="V89" s="139"/>
      <c r="W89" s="139"/>
      <c r="X89" s="139"/>
      <c r="Y89" s="139"/>
    </row>
    <row r="90" spans="1:25" customFormat="1" x14ac:dyDescent="0.2">
      <c r="B90" s="126"/>
      <c r="C90" s="139"/>
      <c r="D90" s="139"/>
      <c r="E90" s="125"/>
      <c r="F90" s="125"/>
      <c r="G90" s="125"/>
      <c r="H90" s="125"/>
      <c r="I90" s="125"/>
      <c r="J90" s="125"/>
      <c r="K90" s="139"/>
      <c r="O90" s="139"/>
      <c r="P90" s="139"/>
      <c r="Q90" s="139"/>
      <c r="R90" s="139"/>
      <c r="S90" s="139"/>
      <c r="T90" s="139"/>
      <c r="U90" s="139"/>
      <c r="V90" s="139"/>
      <c r="W90" s="139"/>
      <c r="X90" s="139"/>
      <c r="Y90" s="139"/>
    </row>
    <row r="91" spans="1:25" customFormat="1" x14ac:dyDescent="0.2">
      <c r="B91" s="126"/>
      <c r="C91" s="139"/>
      <c r="D91" s="139"/>
      <c r="E91" s="142" t="s">
        <v>92</v>
      </c>
      <c r="F91" s="125"/>
      <c r="G91" s="125"/>
      <c r="H91" s="125"/>
      <c r="I91" s="125"/>
      <c r="J91" s="125"/>
      <c r="K91" s="139"/>
      <c r="Q91" s="139"/>
      <c r="R91" s="139"/>
      <c r="S91" s="139"/>
      <c r="T91" s="139"/>
      <c r="U91" s="139"/>
      <c r="V91" s="139"/>
      <c r="W91" s="139"/>
      <c r="X91" s="139"/>
      <c r="Y91" s="139"/>
    </row>
    <row r="92" spans="1:25" customFormat="1" x14ac:dyDescent="0.2">
      <c r="B92" s="126"/>
      <c r="C92" s="139"/>
      <c r="D92" s="139"/>
      <c r="E92" s="125"/>
      <c r="F92" s="156">
        <v>1600</v>
      </c>
      <c r="G92" s="139" t="s">
        <v>93</v>
      </c>
      <c r="H92" s="139" t="s">
        <v>94</v>
      </c>
      <c r="K92" s="139"/>
      <c r="O92" s="139"/>
      <c r="P92" s="139"/>
      <c r="Q92" s="139"/>
      <c r="R92" s="139"/>
      <c r="S92" s="139"/>
      <c r="T92" s="139"/>
      <c r="U92" s="139"/>
      <c r="V92" s="139"/>
      <c r="W92" s="139"/>
      <c r="X92" s="139"/>
      <c r="Y92" s="139"/>
    </row>
    <row r="93" spans="1:25" customFormat="1" x14ac:dyDescent="0.2">
      <c r="B93" s="126"/>
      <c r="C93" s="139"/>
      <c r="D93" s="139"/>
      <c r="E93" s="139" t="s">
        <v>95</v>
      </c>
      <c r="F93" s="139">
        <v>4.5</v>
      </c>
      <c r="G93" s="139" t="s">
        <v>96</v>
      </c>
      <c r="H93" s="139" t="s">
        <v>97</v>
      </c>
      <c r="I93" s="139">
        <v>1485</v>
      </c>
      <c r="J93" s="139" t="s">
        <v>98</v>
      </c>
      <c r="K93" s="139"/>
      <c r="L93" s="139"/>
      <c r="M93" s="139"/>
      <c r="N93" s="139"/>
      <c r="O93" s="139"/>
      <c r="P93" s="139"/>
      <c r="Q93" s="139"/>
      <c r="R93" s="139"/>
      <c r="S93" s="139"/>
      <c r="T93" s="139"/>
      <c r="U93" s="139"/>
      <c r="V93" s="139"/>
      <c r="W93" s="139"/>
      <c r="X93" s="139"/>
      <c r="Y93" s="139"/>
    </row>
    <row r="94" spans="1:25" customFormat="1" x14ac:dyDescent="0.2">
      <c r="A94" s="139"/>
      <c r="B94" s="126"/>
      <c r="C94" s="139"/>
      <c r="D94" s="139"/>
      <c r="E94" s="139" t="s">
        <v>99</v>
      </c>
      <c r="F94" s="139">
        <v>3.25</v>
      </c>
      <c r="G94" s="139" t="s">
        <v>100</v>
      </c>
      <c r="H94" s="139" t="s">
        <v>101</v>
      </c>
      <c r="K94" s="139"/>
      <c r="L94" s="139"/>
      <c r="M94" s="139"/>
      <c r="N94" s="139"/>
      <c r="O94" s="139"/>
      <c r="P94" s="139"/>
      <c r="Q94" s="139"/>
      <c r="R94" s="139"/>
      <c r="S94" s="139"/>
      <c r="T94" s="139"/>
      <c r="U94" s="139"/>
      <c r="V94" s="139"/>
      <c r="W94" s="139"/>
      <c r="X94" s="139"/>
    </row>
    <row r="95" spans="1:25" customFormat="1" x14ac:dyDescent="0.2">
      <c r="A95" s="139"/>
      <c r="B95" s="126"/>
      <c r="C95" s="139"/>
      <c r="D95" s="139"/>
      <c r="E95" s="139"/>
      <c r="F95" s="139"/>
      <c r="G95" s="139"/>
      <c r="H95" s="139"/>
      <c r="K95" s="139"/>
      <c r="L95" s="139"/>
      <c r="M95" s="139"/>
      <c r="N95" s="139"/>
      <c r="O95" s="139"/>
      <c r="P95" s="139"/>
      <c r="Q95" s="139"/>
      <c r="R95" s="139"/>
      <c r="S95" s="139"/>
      <c r="T95" s="139"/>
      <c r="U95" s="139"/>
      <c r="V95" s="139"/>
      <c r="W95" s="139"/>
      <c r="X95" s="139"/>
    </row>
    <row r="96" spans="1:25" customFormat="1" x14ac:dyDescent="0.2">
      <c r="A96" s="139"/>
      <c r="B96" s="126"/>
      <c r="C96" s="139"/>
      <c r="D96" s="139"/>
      <c r="E96" s="139"/>
      <c r="F96" s="139">
        <f>F92*100</f>
        <v>160000</v>
      </c>
      <c r="G96" s="139" t="s">
        <v>120</v>
      </c>
      <c r="H96" s="139"/>
      <c r="K96" s="139"/>
      <c r="L96" s="139"/>
      <c r="M96" s="139"/>
      <c r="N96" s="139"/>
      <c r="O96" s="139"/>
      <c r="P96" s="139"/>
      <c r="Q96" s="139"/>
      <c r="R96" s="139"/>
      <c r="S96" s="139"/>
      <c r="T96" s="139"/>
      <c r="U96" s="139"/>
      <c r="V96" s="139"/>
      <c r="W96" s="139"/>
      <c r="X96" s="139"/>
    </row>
    <row r="97" spans="1:25" customFormat="1" x14ac:dyDescent="0.2">
      <c r="A97" s="139"/>
      <c r="B97" s="126"/>
      <c r="C97" s="139"/>
      <c r="D97" s="139"/>
      <c r="E97" s="139"/>
      <c r="F97" s="158">
        <f>F96*F114</f>
        <v>5269465.2944731945</v>
      </c>
      <c r="G97" s="139" t="s">
        <v>61</v>
      </c>
      <c r="H97" s="139"/>
      <c r="K97" s="139"/>
      <c r="L97" s="139"/>
      <c r="M97" s="139"/>
      <c r="N97" s="139"/>
      <c r="O97" s="139"/>
      <c r="P97" s="139"/>
      <c r="Q97" s="139"/>
      <c r="R97" s="139"/>
      <c r="S97" s="139"/>
      <c r="T97" s="139"/>
      <c r="U97" s="139"/>
      <c r="V97" s="139"/>
      <c r="W97" s="139"/>
      <c r="X97" s="139"/>
    </row>
    <row r="98" spans="1:25" customFormat="1" x14ac:dyDescent="0.2">
      <c r="A98" s="139"/>
      <c r="B98" s="126"/>
      <c r="C98" s="139"/>
      <c r="D98" s="139"/>
      <c r="E98" s="139"/>
      <c r="F98" s="139"/>
      <c r="G98" s="139"/>
      <c r="H98" s="139"/>
      <c r="K98" s="139"/>
      <c r="L98" s="139"/>
      <c r="M98" s="139"/>
      <c r="N98" s="139"/>
      <c r="O98" s="139"/>
      <c r="P98" s="139"/>
      <c r="Q98" s="139"/>
      <c r="R98" s="139"/>
      <c r="S98" s="139"/>
      <c r="T98" s="139"/>
      <c r="U98" s="139"/>
      <c r="V98" s="139"/>
      <c r="W98" s="139"/>
      <c r="X98" s="139"/>
    </row>
    <row r="99" spans="1:25" customFormat="1" ht="17" thickBot="1" x14ac:dyDescent="0.25">
      <c r="A99" s="139"/>
      <c r="B99" s="126"/>
      <c r="C99" s="139"/>
      <c r="D99" s="139"/>
      <c r="E99" s="139"/>
      <c r="F99" s="139"/>
      <c r="G99" s="139"/>
      <c r="H99" s="139"/>
      <c r="I99" s="139"/>
      <c r="J99" s="139"/>
      <c r="K99" s="139"/>
      <c r="L99" s="139"/>
      <c r="M99" s="139"/>
      <c r="N99" s="139"/>
      <c r="O99" s="139"/>
      <c r="P99" s="139"/>
      <c r="Q99" s="139"/>
      <c r="R99" s="139"/>
      <c r="S99" s="139"/>
      <c r="T99" s="139"/>
      <c r="U99" s="139"/>
      <c r="V99" s="139"/>
      <c r="W99" s="139"/>
      <c r="X99" s="139"/>
    </row>
    <row r="100" spans="1:25" s="26" customFormat="1" x14ac:dyDescent="0.2">
      <c r="B100" s="129"/>
      <c r="C100" s="129" t="s">
        <v>25</v>
      </c>
      <c r="D100" s="129" t="s">
        <v>62</v>
      </c>
      <c r="E100" s="129"/>
      <c r="F100" s="129" t="s">
        <v>32</v>
      </c>
      <c r="G100" s="129"/>
      <c r="H100" s="129"/>
      <c r="I100" s="129"/>
      <c r="J100" s="129"/>
      <c r="K100" s="129"/>
      <c r="L100" s="129"/>
      <c r="M100" s="129"/>
      <c r="N100" s="129"/>
      <c r="O100" s="129"/>
      <c r="P100" s="129"/>
      <c r="Q100" s="129"/>
      <c r="R100" s="129"/>
      <c r="S100" s="129"/>
      <c r="T100" s="129"/>
      <c r="U100" s="129"/>
    </row>
    <row r="101" spans="1:25" customFormat="1" x14ac:dyDescent="0.2">
      <c r="B101" s="126"/>
      <c r="C101" s="139"/>
      <c r="D101" s="139"/>
      <c r="E101" s="139"/>
      <c r="F101" s="139"/>
      <c r="G101" s="139"/>
      <c r="H101" s="139"/>
      <c r="I101" s="139"/>
      <c r="J101" s="139"/>
      <c r="K101" s="139"/>
      <c r="L101" s="139"/>
      <c r="M101" s="139"/>
      <c r="N101" s="139"/>
      <c r="O101" s="139"/>
      <c r="P101" s="139"/>
      <c r="Q101" s="139"/>
      <c r="R101" s="139"/>
      <c r="S101" s="139"/>
      <c r="T101" s="139"/>
      <c r="U101" s="139"/>
      <c r="V101" s="139"/>
      <c r="W101" s="139"/>
      <c r="X101" s="139"/>
      <c r="Y101" s="139"/>
    </row>
    <row r="102" spans="1:25" customFormat="1" x14ac:dyDescent="0.2">
      <c r="B102" s="126"/>
      <c r="C102" s="139" t="s">
        <v>102</v>
      </c>
      <c r="D102" s="139"/>
      <c r="E102" s="139"/>
      <c r="F102" s="139"/>
      <c r="G102" s="139"/>
      <c r="H102" s="139"/>
      <c r="I102" s="139"/>
      <c r="J102" s="139"/>
      <c r="K102" s="139"/>
      <c r="L102" s="139"/>
      <c r="M102" s="139"/>
      <c r="N102" s="139"/>
      <c r="O102" s="139"/>
      <c r="P102" s="139"/>
      <c r="Q102" s="139"/>
      <c r="R102" s="139"/>
      <c r="S102" s="139"/>
      <c r="T102" s="139"/>
      <c r="U102" s="139"/>
      <c r="V102" s="139"/>
      <c r="W102" s="139"/>
      <c r="X102" s="139"/>
      <c r="Y102" s="139"/>
    </row>
    <row r="103" spans="1:25" customFormat="1" x14ac:dyDescent="0.2">
      <c r="B103" s="126"/>
      <c r="C103" s="139"/>
      <c r="D103" s="139"/>
      <c r="F103" s="142" t="s">
        <v>103</v>
      </c>
      <c r="G103" s="139"/>
      <c r="H103" s="139"/>
      <c r="I103" s="139"/>
      <c r="J103" s="139"/>
      <c r="K103" s="139"/>
      <c r="L103" s="139"/>
      <c r="M103" s="139"/>
      <c r="N103" s="139"/>
      <c r="O103" s="139"/>
      <c r="P103" s="139"/>
      <c r="Q103" s="139"/>
      <c r="R103" s="139"/>
      <c r="S103" s="139"/>
      <c r="T103" s="139"/>
      <c r="U103" s="139"/>
      <c r="V103" s="139"/>
      <c r="W103" s="139"/>
      <c r="X103" s="139"/>
      <c r="Y103" s="139"/>
    </row>
    <row r="104" spans="1:25" customFormat="1" x14ac:dyDescent="0.2">
      <c r="B104" s="126"/>
      <c r="C104" s="139"/>
      <c r="D104" s="139"/>
      <c r="F104" s="139">
        <v>170000</v>
      </c>
      <c r="G104" s="139">
        <v>200000</v>
      </c>
      <c r="H104" s="139" t="s">
        <v>104</v>
      </c>
      <c r="I104" s="139" t="s">
        <v>105</v>
      </c>
      <c r="J104" s="139"/>
      <c r="K104" s="139"/>
      <c r="L104" s="139"/>
      <c r="M104" s="139"/>
      <c r="N104" s="139"/>
      <c r="O104" s="139"/>
      <c r="P104" s="139"/>
      <c r="Q104" s="139"/>
      <c r="R104" s="139"/>
      <c r="S104" s="139"/>
      <c r="T104" s="139"/>
      <c r="U104" s="139"/>
      <c r="V104" s="139"/>
      <c r="W104" s="139"/>
      <c r="X104" s="139"/>
      <c r="Y104" s="139"/>
    </row>
    <row r="105" spans="1:25" customFormat="1" x14ac:dyDescent="0.2">
      <c r="B105" s="126"/>
      <c r="C105" s="139"/>
      <c r="D105" s="139"/>
      <c r="F105" s="139">
        <v>1055</v>
      </c>
      <c r="G105" s="139"/>
      <c r="H105" s="139" t="s">
        <v>106</v>
      </c>
      <c r="I105" s="139" t="s">
        <v>105</v>
      </c>
      <c r="J105" s="139"/>
      <c r="K105" s="139">
        <v>3.78541178</v>
      </c>
      <c r="L105" s="139" t="s">
        <v>107</v>
      </c>
      <c r="M105" s="139"/>
      <c r="N105" s="139"/>
      <c r="O105" s="139"/>
      <c r="P105" s="139"/>
      <c r="Q105" s="139"/>
      <c r="R105" s="139"/>
      <c r="S105" s="139"/>
      <c r="T105" s="139"/>
      <c r="U105" s="139"/>
      <c r="V105" s="139"/>
      <c r="W105" s="139"/>
      <c r="X105" s="139"/>
      <c r="Y105" s="139"/>
    </row>
    <row r="106" spans="1:25" customFormat="1" x14ac:dyDescent="0.2">
      <c r="B106" s="126"/>
      <c r="C106" s="139"/>
      <c r="D106" s="139"/>
      <c r="F106" s="139">
        <f>F104*F105</f>
        <v>179350000</v>
      </c>
      <c r="G106" s="139"/>
      <c r="H106" s="139" t="s">
        <v>108</v>
      </c>
      <c r="I106" s="139" t="s">
        <v>105</v>
      </c>
      <c r="J106" s="139"/>
      <c r="K106" s="143"/>
      <c r="L106" s="139"/>
      <c r="M106" s="139"/>
      <c r="N106" s="139"/>
      <c r="O106" s="139"/>
      <c r="P106" s="139"/>
      <c r="Q106" s="139"/>
      <c r="R106" s="139"/>
      <c r="S106" s="139"/>
      <c r="T106" s="139"/>
      <c r="U106" s="139"/>
      <c r="V106" s="139"/>
      <c r="W106" s="139"/>
      <c r="X106" s="139"/>
      <c r="Y106" s="139"/>
    </row>
    <row r="107" spans="1:25" customFormat="1" x14ac:dyDescent="0.2">
      <c r="B107" s="126"/>
      <c r="C107" s="139"/>
      <c r="D107" s="139"/>
      <c r="F107" s="139">
        <f>F106/10^6</f>
        <v>179.35</v>
      </c>
      <c r="G107" s="139"/>
      <c r="H107" s="139" t="s">
        <v>109</v>
      </c>
      <c r="I107" s="139" t="s">
        <v>105</v>
      </c>
      <c r="J107" s="139"/>
      <c r="K107" s="139"/>
      <c r="L107" s="139"/>
      <c r="M107" s="139"/>
      <c r="N107" s="139"/>
      <c r="O107" s="139"/>
      <c r="P107" s="139"/>
      <c r="Q107" s="139"/>
      <c r="R107" s="139"/>
      <c r="S107" s="139"/>
      <c r="T107" s="139"/>
      <c r="U107" s="139"/>
      <c r="V107" s="139"/>
      <c r="W107" s="139"/>
      <c r="X107" s="139"/>
      <c r="Y107" s="139"/>
    </row>
    <row r="108" spans="1:25" customFormat="1" x14ac:dyDescent="0.2">
      <c r="B108" s="126"/>
      <c r="C108" s="139"/>
      <c r="D108" s="139"/>
      <c r="F108" s="139"/>
      <c r="G108" s="139"/>
      <c r="H108" s="139" t="s">
        <v>70</v>
      </c>
      <c r="I108" s="139"/>
      <c r="J108" s="139"/>
      <c r="K108" s="139"/>
      <c r="L108" s="139"/>
      <c r="M108" s="139"/>
      <c r="N108" s="139"/>
      <c r="O108" s="139"/>
      <c r="P108" s="139"/>
      <c r="Q108" s="139"/>
      <c r="R108" s="139"/>
      <c r="S108" s="139"/>
      <c r="T108" s="139"/>
      <c r="U108" s="139"/>
      <c r="V108" s="139"/>
      <c r="W108" s="139"/>
      <c r="X108" s="139"/>
      <c r="Y108" s="139"/>
    </row>
    <row r="109" spans="1:25" customFormat="1" x14ac:dyDescent="0.2">
      <c r="B109" s="126"/>
      <c r="C109" s="139"/>
      <c r="D109" s="139"/>
      <c r="E109" s="139"/>
      <c r="F109" s="139"/>
      <c r="G109" s="139"/>
      <c r="H109" s="139"/>
      <c r="I109" s="139"/>
      <c r="J109" s="139"/>
      <c r="K109" s="139"/>
      <c r="L109" s="139"/>
      <c r="M109" s="139"/>
      <c r="N109" s="139"/>
      <c r="O109" s="139"/>
      <c r="P109" s="139"/>
      <c r="Q109" s="139"/>
      <c r="R109" s="139"/>
      <c r="S109" s="139"/>
      <c r="T109" s="139"/>
      <c r="U109" s="139"/>
      <c r="V109" s="139"/>
      <c r="W109" s="139"/>
      <c r="X109" s="139"/>
      <c r="Y109" s="139"/>
    </row>
    <row r="110" spans="1:25" customFormat="1" x14ac:dyDescent="0.2">
      <c r="B110" s="126"/>
      <c r="C110" s="139"/>
      <c r="D110" s="139"/>
      <c r="E110" s="139"/>
      <c r="F110" s="139"/>
      <c r="G110" s="139"/>
      <c r="H110" s="139"/>
      <c r="I110" s="139"/>
      <c r="J110" s="139"/>
      <c r="K110" s="139"/>
      <c r="L110" s="139"/>
      <c r="M110" s="139"/>
      <c r="N110" s="139"/>
      <c r="O110" s="139"/>
      <c r="P110" s="139"/>
      <c r="Q110" s="139"/>
      <c r="R110" s="139"/>
      <c r="S110" s="139"/>
      <c r="T110" s="139"/>
      <c r="U110" s="139"/>
      <c r="V110" s="139"/>
      <c r="W110" s="139"/>
      <c r="X110" s="139"/>
      <c r="Y110" s="139"/>
    </row>
    <row r="111" spans="1:25" customFormat="1" x14ac:dyDescent="0.2">
      <c r="B111" s="126"/>
      <c r="C111" s="139"/>
      <c r="D111" s="139"/>
      <c r="E111" s="139" t="s">
        <v>110</v>
      </c>
      <c r="F111" s="139">
        <v>118170</v>
      </c>
      <c r="G111" s="139" t="s">
        <v>111</v>
      </c>
      <c r="H111" s="139"/>
      <c r="I111" s="139"/>
      <c r="J111" s="139"/>
      <c r="K111" s="139"/>
      <c r="L111" s="139"/>
      <c r="M111" s="139"/>
      <c r="N111" s="139"/>
      <c r="O111" s="139"/>
      <c r="P111" s="139"/>
      <c r="Q111" s="139"/>
      <c r="R111" s="139"/>
      <c r="S111" s="139"/>
      <c r="T111" s="139"/>
      <c r="U111" s="139"/>
      <c r="V111" s="139"/>
      <c r="W111" s="139"/>
      <c r="X111" s="139"/>
      <c r="Y111" s="139"/>
    </row>
    <row r="112" spans="1:25" customFormat="1" x14ac:dyDescent="0.2">
      <c r="B112" s="126"/>
      <c r="C112" s="139"/>
      <c r="D112" s="139"/>
      <c r="E112" s="139"/>
      <c r="F112" s="139">
        <f>F111*F105</f>
        <v>124669350</v>
      </c>
      <c r="G112" s="139" t="s">
        <v>71</v>
      </c>
      <c r="H112" s="139"/>
      <c r="I112" s="139"/>
      <c r="J112" s="139"/>
      <c r="K112" s="139"/>
      <c r="L112" s="139"/>
      <c r="M112" s="139"/>
      <c r="N112" s="139"/>
      <c r="O112" s="139"/>
      <c r="P112" s="139"/>
      <c r="Q112" s="139"/>
      <c r="R112" s="139"/>
      <c r="S112" s="139"/>
      <c r="T112" s="139"/>
      <c r="U112" s="139"/>
      <c r="V112" s="139"/>
      <c r="W112" s="139"/>
      <c r="X112" s="139"/>
      <c r="Y112" s="139"/>
    </row>
    <row r="113" spans="2:25" customFormat="1" x14ac:dyDescent="0.2">
      <c r="B113" s="126"/>
      <c r="C113" s="139"/>
      <c r="D113" s="139"/>
      <c r="E113" s="139"/>
      <c r="F113" s="139">
        <f>F112/10^6</f>
        <v>124.66934999999999</v>
      </c>
      <c r="G113" s="139" t="s">
        <v>112</v>
      </c>
      <c r="H113" s="139"/>
      <c r="I113" s="139"/>
      <c r="J113" s="139"/>
      <c r="K113" s="139"/>
      <c r="L113" s="139"/>
      <c r="M113" s="139"/>
      <c r="N113" s="139"/>
      <c r="O113" s="139"/>
      <c r="P113" s="139"/>
      <c r="Q113" s="139"/>
      <c r="R113" s="139"/>
      <c r="S113" s="139"/>
      <c r="T113" s="139"/>
      <c r="U113" s="139"/>
      <c r="V113" s="139"/>
      <c r="W113" s="139"/>
      <c r="X113" s="139"/>
      <c r="Y113" s="139"/>
    </row>
    <row r="114" spans="2:25" customFormat="1" x14ac:dyDescent="0.2">
      <c r="B114" s="126"/>
      <c r="C114" s="139"/>
      <c r="D114" s="139"/>
      <c r="E114" s="139"/>
      <c r="F114" s="142">
        <f>F113/K105</f>
        <v>32.934158090457466</v>
      </c>
      <c r="G114" s="142" t="s">
        <v>70</v>
      </c>
      <c r="H114" s="139"/>
      <c r="I114" s="139"/>
      <c r="J114" s="139"/>
      <c r="K114" s="139"/>
      <c r="L114" s="139"/>
      <c r="M114" s="139"/>
      <c r="N114" s="139"/>
      <c r="O114" s="139"/>
      <c r="P114" s="139"/>
      <c r="Q114" s="139"/>
      <c r="R114" s="139"/>
      <c r="S114" s="139"/>
      <c r="T114" s="139"/>
      <c r="U114" s="139"/>
      <c r="V114" s="139"/>
      <c r="W114" s="139"/>
      <c r="X114" s="139"/>
      <c r="Y114" s="139"/>
    </row>
    <row r="115" spans="2:25" customFormat="1" x14ac:dyDescent="0.2">
      <c r="B115" s="126"/>
      <c r="C115" s="139"/>
      <c r="D115" s="139"/>
      <c r="E115" s="139"/>
      <c r="F115" s="139"/>
      <c r="G115" s="139"/>
      <c r="H115" s="139"/>
      <c r="I115" s="139"/>
      <c r="J115" s="139"/>
      <c r="K115" s="139"/>
      <c r="L115" s="139"/>
      <c r="M115" s="139"/>
      <c r="N115" s="139"/>
      <c r="O115" s="139"/>
      <c r="P115" s="139"/>
      <c r="Q115" s="139"/>
      <c r="R115" s="139"/>
      <c r="S115" s="139"/>
      <c r="T115" s="139"/>
      <c r="U115" s="139"/>
      <c r="V115" s="139"/>
      <c r="W115" s="139"/>
      <c r="X115" s="139"/>
      <c r="Y115" s="139"/>
    </row>
    <row r="116" spans="2:25" customFormat="1" x14ac:dyDescent="0.2">
      <c r="B116" s="126"/>
      <c r="C116" s="139"/>
      <c r="D116" s="139"/>
      <c r="E116" s="139"/>
      <c r="F116" s="139"/>
      <c r="G116" s="139"/>
      <c r="H116" s="139"/>
      <c r="I116" s="139"/>
      <c r="J116" s="139"/>
      <c r="K116" s="139"/>
      <c r="L116" s="139"/>
      <c r="M116" s="139"/>
      <c r="N116" s="139"/>
      <c r="O116" s="139"/>
      <c r="P116" s="139"/>
      <c r="Q116" s="139"/>
      <c r="R116" s="139"/>
      <c r="S116" s="139"/>
      <c r="T116" s="139"/>
      <c r="U116" s="139"/>
      <c r="V116" s="139"/>
      <c r="W116" s="139"/>
      <c r="X116" s="139"/>
      <c r="Y116" s="139"/>
    </row>
    <row r="117" spans="2:25" customFormat="1" x14ac:dyDescent="0.2">
      <c r="B117" s="126"/>
      <c r="C117" s="139"/>
      <c r="D117" s="139"/>
      <c r="E117" s="139"/>
      <c r="F117" s="139"/>
      <c r="G117" s="139"/>
      <c r="H117" s="139"/>
      <c r="I117" s="139"/>
      <c r="J117" s="139"/>
      <c r="K117" s="139"/>
      <c r="L117" s="139"/>
      <c r="M117" s="139"/>
      <c r="N117" s="139"/>
      <c r="O117" s="139"/>
      <c r="P117" s="139"/>
      <c r="Q117" s="139"/>
      <c r="R117" s="139"/>
      <c r="S117" s="139"/>
      <c r="T117" s="139"/>
      <c r="U117" s="139"/>
      <c r="V117" s="139"/>
      <c r="W117" s="139"/>
      <c r="X117" s="139"/>
      <c r="Y117" s="139"/>
    </row>
    <row r="118" spans="2:25" customFormat="1" x14ac:dyDescent="0.2">
      <c r="B118" s="126"/>
      <c r="C118" s="139"/>
      <c r="D118" s="139"/>
      <c r="E118" s="139" t="s">
        <v>113</v>
      </c>
      <c r="F118" s="139">
        <v>127042</v>
      </c>
      <c r="G118" s="139" t="s">
        <v>111</v>
      </c>
      <c r="H118" s="139"/>
      <c r="I118" s="139"/>
      <c r="J118" s="139"/>
      <c r="K118" s="139"/>
      <c r="L118" s="139"/>
      <c r="M118" s="139"/>
      <c r="N118" s="139"/>
      <c r="O118" s="139"/>
      <c r="P118" s="139"/>
      <c r="Q118" s="139"/>
      <c r="R118" s="139"/>
      <c r="S118" s="139"/>
      <c r="T118" s="139"/>
      <c r="U118" s="139"/>
      <c r="V118" s="139"/>
      <c r="W118" s="139"/>
      <c r="X118" s="139"/>
      <c r="Y118" s="139"/>
    </row>
    <row r="119" spans="2:25" customFormat="1" x14ac:dyDescent="0.2">
      <c r="B119" s="126"/>
      <c r="C119" s="139"/>
      <c r="D119" s="139"/>
      <c r="E119" s="139"/>
      <c r="F119" s="139">
        <f>F118*F105</f>
        <v>134029310</v>
      </c>
      <c r="G119" s="139" t="s">
        <v>71</v>
      </c>
      <c r="H119" s="139"/>
      <c r="I119" s="139"/>
      <c r="J119" s="139"/>
      <c r="K119" s="139"/>
      <c r="L119" s="139"/>
      <c r="M119" s="139"/>
      <c r="N119" s="139"/>
      <c r="O119" s="139"/>
      <c r="P119" s="139"/>
      <c r="Q119" s="139"/>
      <c r="R119" s="139"/>
      <c r="S119" s="139"/>
      <c r="T119" s="139"/>
      <c r="U119" s="139"/>
      <c r="V119" s="139"/>
      <c r="W119" s="139"/>
      <c r="X119" s="139"/>
      <c r="Y119" s="139"/>
    </row>
    <row r="120" spans="2:25" customFormat="1" x14ac:dyDescent="0.2">
      <c r="B120" s="126"/>
      <c r="C120" s="139"/>
      <c r="D120" s="139"/>
      <c r="E120" s="139"/>
      <c r="F120" s="139">
        <f>F119/10^6</f>
        <v>134.02931000000001</v>
      </c>
      <c r="G120" s="139" t="s">
        <v>112</v>
      </c>
      <c r="H120" s="139"/>
      <c r="I120" s="139"/>
      <c r="J120" s="139"/>
      <c r="K120" s="139"/>
      <c r="L120" s="139"/>
      <c r="M120" s="139"/>
      <c r="N120" s="139"/>
      <c r="O120" s="139"/>
      <c r="P120" s="139"/>
      <c r="Q120" s="139"/>
      <c r="R120" s="139"/>
      <c r="S120" s="139"/>
      <c r="T120" s="139"/>
      <c r="U120" s="139"/>
      <c r="V120" s="139"/>
      <c r="W120" s="139"/>
      <c r="X120" s="139"/>
      <c r="Y120" s="139"/>
    </row>
    <row r="121" spans="2:25" customFormat="1" x14ac:dyDescent="0.2">
      <c r="B121" s="126"/>
      <c r="C121" s="139"/>
      <c r="D121" s="139"/>
      <c r="E121" s="139"/>
      <c r="F121" s="139">
        <f>F120/K105</f>
        <v>35.406797936260453</v>
      </c>
      <c r="G121" s="139" t="s">
        <v>70</v>
      </c>
      <c r="H121" s="139"/>
      <c r="I121" s="139"/>
      <c r="J121" s="139"/>
      <c r="K121" s="139"/>
      <c r="L121" s="139"/>
      <c r="M121" s="139"/>
      <c r="N121" s="139"/>
      <c r="O121" s="139"/>
      <c r="P121" s="139"/>
      <c r="Q121" s="139"/>
      <c r="R121" s="139"/>
      <c r="S121" s="139"/>
      <c r="T121" s="139"/>
      <c r="U121" s="139"/>
      <c r="V121" s="139"/>
      <c r="W121" s="139"/>
      <c r="X121" s="139"/>
      <c r="Y121" s="139"/>
    </row>
    <row r="122" spans="2:25" customFormat="1" x14ac:dyDescent="0.2">
      <c r="B122" s="126"/>
      <c r="C122" s="139"/>
      <c r="D122" s="139"/>
      <c r="E122" s="139"/>
      <c r="F122" s="139"/>
      <c r="G122" s="139"/>
      <c r="H122" s="139"/>
      <c r="I122" s="139"/>
      <c r="J122" s="139"/>
      <c r="K122" s="139"/>
      <c r="L122" s="139"/>
      <c r="M122" s="139"/>
      <c r="N122" s="139"/>
      <c r="O122" s="139"/>
      <c r="P122" s="139"/>
      <c r="Q122" s="139"/>
      <c r="R122" s="139"/>
      <c r="S122" s="139"/>
      <c r="T122" s="139"/>
      <c r="U122" s="139"/>
      <c r="V122" s="139"/>
      <c r="W122" s="139"/>
      <c r="X122" s="139"/>
      <c r="Y122" s="139"/>
    </row>
    <row r="123" spans="2:25" customFormat="1" x14ac:dyDescent="0.2">
      <c r="B123" s="126"/>
      <c r="C123" s="139"/>
      <c r="D123" s="139"/>
      <c r="E123" s="139"/>
      <c r="F123" s="139"/>
      <c r="G123" s="139"/>
      <c r="H123" s="139"/>
      <c r="I123" s="139"/>
      <c r="J123" s="139"/>
      <c r="K123" s="139"/>
      <c r="L123" s="139"/>
      <c r="M123" s="139"/>
      <c r="N123" s="139"/>
      <c r="O123" s="139"/>
      <c r="P123" s="139"/>
      <c r="Q123" s="139"/>
      <c r="R123" s="139"/>
      <c r="S123" s="139"/>
      <c r="T123" s="139"/>
      <c r="U123" s="139"/>
      <c r="V123" s="139"/>
      <c r="W123" s="139"/>
      <c r="X123" s="139"/>
      <c r="Y123" s="139"/>
    </row>
    <row r="124" spans="2:25" customFormat="1" x14ac:dyDescent="0.2">
      <c r="B124" s="126"/>
      <c r="C124" s="139"/>
      <c r="D124" s="139"/>
      <c r="E124" s="139"/>
      <c r="F124" s="139"/>
      <c r="G124" s="139"/>
      <c r="H124" s="139"/>
      <c r="I124" s="139"/>
      <c r="J124" s="139"/>
      <c r="K124" s="139"/>
      <c r="L124" s="139"/>
      <c r="M124" s="139"/>
      <c r="N124" s="139"/>
      <c r="O124" s="139"/>
      <c r="P124" s="139"/>
      <c r="Q124" s="139"/>
      <c r="R124" s="139"/>
      <c r="S124" s="139"/>
      <c r="T124" s="139"/>
      <c r="U124" s="139"/>
      <c r="V124" s="139"/>
      <c r="W124" s="139"/>
      <c r="X124" s="139"/>
      <c r="Y124" s="139"/>
    </row>
    <row r="125" spans="2:25" customFormat="1" x14ac:dyDescent="0.2">
      <c r="B125" s="126"/>
      <c r="C125" s="139"/>
      <c r="D125" s="139"/>
      <c r="E125" s="139"/>
      <c r="F125" s="139"/>
      <c r="G125" s="139"/>
      <c r="H125" s="139"/>
      <c r="I125" s="139"/>
      <c r="J125" s="139"/>
      <c r="K125" s="139"/>
      <c r="L125" s="139"/>
      <c r="M125" s="139"/>
      <c r="N125" s="139"/>
      <c r="O125" s="139"/>
      <c r="P125" s="139"/>
      <c r="Q125" s="139"/>
      <c r="R125" s="139"/>
      <c r="S125" s="139"/>
      <c r="T125" s="139"/>
      <c r="U125" s="139"/>
      <c r="V125" s="139"/>
      <c r="W125" s="139"/>
      <c r="X125" s="139"/>
      <c r="Y125" s="139"/>
    </row>
    <row r="126" spans="2:25" customFormat="1" x14ac:dyDescent="0.2">
      <c r="B126" s="126"/>
      <c r="C126" s="139"/>
      <c r="D126" s="139"/>
      <c r="E126" s="139"/>
      <c r="F126" s="139"/>
      <c r="G126" s="139"/>
      <c r="H126" s="139"/>
      <c r="I126" s="139"/>
      <c r="J126" s="139"/>
      <c r="K126" s="139"/>
      <c r="L126" s="139"/>
      <c r="M126" s="139"/>
      <c r="N126" s="139"/>
      <c r="O126" s="139"/>
      <c r="P126" s="139"/>
      <c r="Q126" s="139"/>
      <c r="R126" s="139"/>
      <c r="S126" s="139"/>
      <c r="T126" s="139"/>
      <c r="U126" s="139"/>
      <c r="V126" s="139"/>
      <c r="W126" s="139"/>
      <c r="X126" s="139"/>
      <c r="Y126" s="139"/>
    </row>
    <row r="127" spans="2:25" customFormat="1" x14ac:dyDescent="0.2">
      <c r="B127" s="126"/>
      <c r="C127" s="139"/>
      <c r="D127" s="139"/>
      <c r="E127" s="139"/>
      <c r="F127" s="139"/>
      <c r="G127" s="139"/>
      <c r="H127" s="139"/>
      <c r="I127" s="139"/>
      <c r="J127" s="139"/>
      <c r="K127" s="139"/>
      <c r="L127" s="139"/>
      <c r="M127" s="139"/>
      <c r="N127" s="139"/>
      <c r="O127" s="139"/>
      <c r="P127" s="139"/>
      <c r="Q127" s="139"/>
      <c r="R127" s="139"/>
      <c r="S127" s="139"/>
      <c r="T127" s="139"/>
      <c r="U127" s="139"/>
      <c r="V127" s="139"/>
      <c r="W127" s="139"/>
      <c r="X127" s="139"/>
      <c r="Y127" s="139"/>
    </row>
    <row r="128" spans="2:25" customFormat="1" x14ac:dyDescent="0.2">
      <c r="B128" s="126"/>
      <c r="C128" s="139"/>
      <c r="D128" s="139"/>
      <c r="E128" s="139"/>
      <c r="F128" s="139"/>
      <c r="G128" s="139"/>
      <c r="H128" s="139"/>
      <c r="I128" s="139"/>
      <c r="J128" s="139"/>
      <c r="K128" s="139"/>
      <c r="L128" s="139"/>
      <c r="M128" s="139"/>
      <c r="N128" s="139"/>
      <c r="O128" s="139"/>
      <c r="P128" s="139"/>
      <c r="Q128" s="139"/>
      <c r="R128" s="139"/>
      <c r="S128" s="139"/>
      <c r="T128" s="139"/>
      <c r="U128" s="139"/>
      <c r="V128" s="139"/>
      <c r="W128" s="139"/>
      <c r="X128" s="139"/>
      <c r="Y128" s="139"/>
    </row>
    <row r="129" spans="2:25" customFormat="1" x14ac:dyDescent="0.2">
      <c r="B129" s="126"/>
      <c r="C129" s="139"/>
      <c r="D129" s="139"/>
      <c r="E129" s="139"/>
      <c r="F129" s="139"/>
      <c r="G129" s="139"/>
      <c r="H129" s="139"/>
      <c r="I129" s="139"/>
      <c r="J129" s="139"/>
      <c r="K129" s="139"/>
      <c r="L129" s="139"/>
      <c r="M129" s="139"/>
      <c r="N129" s="139"/>
      <c r="O129" s="139"/>
      <c r="P129" s="139"/>
      <c r="Q129" s="139"/>
      <c r="R129" s="139"/>
      <c r="S129" s="139"/>
      <c r="T129" s="139"/>
      <c r="U129" s="139"/>
      <c r="V129" s="139"/>
      <c r="W129" s="139"/>
      <c r="X129" s="139"/>
      <c r="Y129" s="139"/>
    </row>
    <row r="130" spans="2:25" customFormat="1" x14ac:dyDescent="0.2">
      <c r="B130" s="126"/>
      <c r="C130" s="139"/>
      <c r="D130" s="139"/>
      <c r="E130" s="139"/>
      <c r="F130" s="139"/>
      <c r="G130" s="139"/>
      <c r="H130" s="139"/>
      <c r="I130" s="139"/>
      <c r="J130" s="139"/>
      <c r="K130" s="139"/>
      <c r="L130" s="139"/>
      <c r="M130" s="139"/>
      <c r="N130" s="139"/>
      <c r="O130" s="139"/>
      <c r="P130" s="139"/>
      <c r="Q130" s="139"/>
      <c r="R130" s="139"/>
      <c r="S130" s="139"/>
      <c r="T130" s="139"/>
      <c r="U130" s="139"/>
      <c r="V130" s="139"/>
      <c r="W130" s="139"/>
      <c r="X130" s="139"/>
      <c r="Y130" s="139"/>
    </row>
    <row r="131" spans="2:25" customFormat="1" x14ac:dyDescent="0.2">
      <c r="B131" s="126"/>
      <c r="C131" s="139"/>
      <c r="D131" s="139"/>
      <c r="E131" s="139"/>
      <c r="F131" s="139"/>
      <c r="G131" s="139"/>
      <c r="H131" s="139"/>
      <c r="I131" s="139"/>
      <c r="J131" s="139"/>
      <c r="K131" s="139"/>
      <c r="L131" s="139"/>
      <c r="M131" s="139"/>
      <c r="N131" s="139"/>
      <c r="O131" s="139"/>
      <c r="P131" s="139"/>
      <c r="Q131" s="139"/>
      <c r="R131" s="139"/>
      <c r="S131" s="139"/>
      <c r="T131" s="139"/>
      <c r="U131" s="139"/>
      <c r="V131" s="139"/>
      <c r="W131" s="139"/>
      <c r="X131" s="139"/>
      <c r="Y131" s="139"/>
    </row>
    <row r="132" spans="2:25" customFormat="1" x14ac:dyDescent="0.2">
      <c r="B132" s="126"/>
      <c r="C132" s="139"/>
      <c r="D132" s="139"/>
      <c r="E132" s="139"/>
      <c r="F132" s="139"/>
      <c r="G132" s="139"/>
      <c r="H132" s="139"/>
      <c r="I132" s="139"/>
      <c r="J132" s="139"/>
      <c r="K132" s="139"/>
      <c r="L132" s="139"/>
      <c r="M132" s="139"/>
      <c r="N132" s="139"/>
      <c r="O132" s="139"/>
      <c r="P132" s="139"/>
      <c r="Q132" s="139"/>
      <c r="R132" s="139"/>
      <c r="S132" s="139"/>
      <c r="T132" s="139"/>
      <c r="U132" s="139"/>
      <c r="V132" s="139"/>
      <c r="W132" s="139"/>
      <c r="X132" s="139"/>
      <c r="Y132" s="139"/>
    </row>
    <row r="133" spans="2:25" customFormat="1" x14ac:dyDescent="0.2">
      <c r="B133" s="126"/>
      <c r="C133" s="139"/>
      <c r="D133" s="139"/>
      <c r="E133" s="139"/>
      <c r="F133" s="139"/>
      <c r="G133" s="139"/>
      <c r="H133" s="139"/>
      <c r="I133" s="139"/>
      <c r="J133" s="139"/>
      <c r="K133" s="139"/>
      <c r="L133" s="139"/>
      <c r="M133" s="139"/>
      <c r="N133" s="139"/>
      <c r="O133" s="139"/>
      <c r="P133" s="139"/>
      <c r="Q133" s="139"/>
      <c r="R133" s="139"/>
      <c r="S133" s="139"/>
      <c r="T133" s="139"/>
      <c r="U133" s="139"/>
      <c r="V133" s="139"/>
      <c r="W133" s="139"/>
      <c r="X133" s="139"/>
      <c r="Y133" s="139"/>
    </row>
    <row r="134" spans="2:25" customFormat="1" x14ac:dyDescent="0.2">
      <c r="B134" s="126"/>
      <c r="C134" s="139"/>
      <c r="D134" s="139"/>
      <c r="E134" s="139"/>
      <c r="F134" s="139"/>
      <c r="G134" s="139"/>
      <c r="H134" s="139"/>
      <c r="I134" s="139"/>
      <c r="J134" s="139"/>
      <c r="K134" s="139"/>
      <c r="L134" s="139"/>
      <c r="M134" s="139"/>
      <c r="N134" s="139"/>
      <c r="O134" s="139"/>
      <c r="P134" s="139"/>
      <c r="Q134" s="139"/>
      <c r="R134" s="139"/>
      <c r="S134" s="139"/>
      <c r="T134" s="139"/>
      <c r="U134" s="139"/>
      <c r="V134" s="139"/>
      <c r="W134" s="139"/>
      <c r="X134" s="139"/>
      <c r="Y134" s="139"/>
    </row>
    <row r="135" spans="2:25" customFormat="1" x14ac:dyDescent="0.2">
      <c r="B135" s="126"/>
      <c r="C135" s="139"/>
      <c r="D135" s="139"/>
      <c r="E135" s="139"/>
      <c r="F135" s="139"/>
      <c r="G135" s="139"/>
      <c r="H135" s="139"/>
      <c r="I135" s="139"/>
      <c r="J135" s="139"/>
      <c r="K135" s="139"/>
      <c r="L135" s="139"/>
      <c r="M135" s="139"/>
      <c r="N135" s="139"/>
      <c r="O135" s="139"/>
      <c r="P135" s="139"/>
      <c r="Q135" s="139"/>
      <c r="R135" s="139"/>
      <c r="S135" s="139"/>
      <c r="T135" s="139"/>
      <c r="U135" s="139"/>
      <c r="V135" s="139"/>
      <c r="W135" s="139"/>
      <c r="X135" s="139"/>
      <c r="Y135" s="139"/>
    </row>
    <row r="136" spans="2:25" customFormat="1" x14ac:dyDescent="0.2">
      <c r="B136" s="126"/>
      <c r="C136" s="139"/>
      <c r="D136" s="139"/>
      <c r="E136" s="139"/>
      <c r="F136" s="139"/>
      <c r="G136" s="139"/>
      <c r="H136" s="139"/>
      <c r="I136" s="139"/>
      <c r="J136" s="139"/>
      <c r="K136" s="139"/>
      <c r="L136" s="139"/>
      <c r="M136" s="139"/>
      <c r="N136" s="139"/>
      <c r="O136" s="139"/>
      <c r="P136" s="139"/>
      <c r="Q136" s="139"/>
      <c r="R136" s="139"/>
      <c r="S136" s="139"/>
      <c r="T136" s="139"/>
      <c r="U136" s="139"/>
      <c r="V136" s="139"/>
      <c r="W136" s="139"/>
      <c r="X136" s="139"/>
      <c r="Y136" s="139"/>
    </row>
    <row r="137" spans="2:25" customFormat="1" x14ac:dyDescent="0.2">
      <c r="B137" s="126"/>
      <c r="C137" s="139"/>
      <c r="D137" s="139"/>
      <c r="E137" s="139"/>
      <c r="F137" s="139"/>
      <c r="G137" s="139"/>
      <c r="H137" s="139"/>
      <c r="I137" s="139"/>
      <c r="J137" s="139"/>
      <c r="K137" s="139"/>
      <c r="L137" s="139"/>
      <c r="M137" s="139"/>
      <c r="N137" s="139"/>
      <c r="O137" s="139"/>
      <c r="P137" s="139"/>
      <c r="Q137" s="139"/>
      <c r="R137" s="139"/>
      <c r="S137" s="139"/>
      <c r="T137" s="139"/>
      <c r="U137" s="139"/>
      <c r="V137" s="139"/>
      <c r="W137" s="139"/>
      <c r="X137" s="139"/>
      <c r="Y137" s="139"/>
    </row>
    <row r="138" spans="2:25" customFormat="1" x14ac:dyDescent="0.2">
      <c r="B138" s="126"/>
      <c r="C138" s="139"/>
      <c r="D138" s="139"/>
      <c r="E138" s="139"/>
      <c r="F138" s="139"/>
      <c r="G138" s="139"/>
      <c r="H138" s="139"/>
      <c r="I138" s="139"/>
      <c r="J138" s="139"/>
      <c r="K138" s="139"/>
      <c r="L138" s="139"/>
      <c r="M138" s="139"/>
      <c r="N138" s="139"/>
      <c r="O138" s="139"/>
      <c r="P138" s="139"/>
      <c r="Q138" s="139"/>
      <c r="R138" s="139"/>
      <c r="S138" s="139"/>
      <c r="T138" s="139"/>
      <c r="U138" s="139"/>
      <c r="V138" s="139"/>
      <c r="W138" s="139"/>
      <c r="X138" s="139"/>
      <c r="Y138" s="139"/>
    </row>
    <row r="139" spans="2:25" customFormat="1" x14ac:dyDescent="0.2">
      <c r="B139" s="126"/>
      <c r="C139" s="139"/>
      <c r="D139" s="139"/>
      <c r="E139" s="139"/>
      <c r="F139" s="139"/>
      <c r="G139" s="139"/>
      <c r="H139" s="139"/>
      <c r="I139" s="139"/>
      <c r="J139" s="139"/>
      <c r="K139" s="139"/>
      <c r="L139" s="139"/>
      <c r="M139" s="139"/>
      <c r="N139" s="139"/>
      <c r="O139" s="139"/>
      <c r="P139" s="139"/>
      <c r="Q139" s="139"/>
      <c r="R139" s="139"/>
      <c r="S139" s="139"/>
      <c r="T139" s="139"/>
      <c r="U139" s="139"/>
      <c r="V139" s="139"/>
      <c r="W139" s="139"/>
      <c r="X139" s="139"/>
      <c r="Y139" s="139"/>
    </row>
    <row r="140" spans="2:25" customFormat="1" ht="17" thickBot="1" x14ac:dyDescent="0.25">
      <c r="B140" s="126"/>
      <c r="C140" s="139"/>
      <c r="D140" s="139"/>
      <c r="E140" s="139"/>
      <c r="F140" s="139"/>
      <c r="G140" s="139"/>
      <c r="H140" s="139"/>
      <c r="I140" s="139"/>
      <c r="J140" s="139"/>
      <c r="K140" s="139"/>
      <c r="L140" s="139"/>
      <c r="M140" s="139"/>
      <c r="N140" s="139"/>
      <c r="O140" s="139"/>
      <c r="P140" s="139"/>
      <c r="Q140" s="139"/>
      <c r="R140" s="139"/>
      <c r="S140" s="139"/>
      <c r="T140" s="139"/>
      <c r="U140" s="139"/>
      <c r="V140" s="139"/>
      <c r="W140" s="139"/>
      <c r="X140" s="139"/>
      <c r="Y140" s="139"/>
    </row>
    <row r="141" spans="2:25" s="26" customFormat="1" x14ac:dyDescent="0.2">
      <c r="B141" s="129"/>
      <c r="C141" s="129" t="s">
        <v>25</v>
      </c>
      <c r="D141" s="129" t="s">
        <v>62</v>
      </c>
      <c r="E141" s="129"/>
      <c r="F141" s="129" t="s">
        <v>32</v>
      </c>
      <c r="G141" s="129"/>
      <c r="H141" s="129"/>
      <c r="I141" s="129"/>
      <c r="J141" s="129"/>
      <c r="K141" s="129"/>
      <c r="L141" s="129"/>
      <c r="M141" s="129"/>
      <c r="N141" s="129"/>
      <c r="O141" s="129"/>
      <c r="P141" s="129"/>
      <c r="Q141" s="129"/>
      <c r="R141" s="129"/>
      <c r="S141" s="129"/>
      <c r="T141" s="129"/>
      <c r="U141" s="129"/>
    </row>
    <row r="142" spans="2:25" customFormat="1" x14ac:dyDescent="0.2">
      <c r="B142" s="126"/>
      <c r="C142" s="139"/>
      <c r="D142" s="139"/>
      <c r="E142" s="139"/>
      <c r="F142" s="139"/>
      <c r="G142" s="139"/>
      <c r="H142" s="139"/>
      <c r="I142" s="139"/>
      <c r="J142" s="139"/>
      <c r="K142" s="139"/>
      <c r="L142" s="139"/>
      <c r="M142" s="139"/>
      <c r="N142" s="139"/>
      <c r="O142" s="139"/>
      <c r="P142" s="139"/>
      <c r="Q142" s="139"/>
      <c r="R142" s="139"/>
      <c r="S142" s="139"/>
      <c r="T142" s="139"/>
      <c r="U142" s="139"/>
      <c r="V142" s="139"/>
      <c r="W142" s="139"/>
      <c r="X142" s="139"/>
      <c r="Y142" s="139"/>
    </row>
    <row r="143" spans="2:25" customFormat="1" x14ac:dyDescent="0.2">
      <c r="B143" s="126"/>
      <c r="C143" s="147" t="s">
        <v>76</v>
      </c>
      <c r="D143" s="139"/>
      <c r="E143" s="139"/>
      <c r="F143" s="139"/>
      <c r="G143" s="139"/>
      <c r="H143" s="139"/>
      <c r="I143" s="139"/>
      <c r="J143" s="139"/>
      <c r="K143" s="139"/>
      <c r="L143" s="139"/>
      <c r="M143" s="139"/>
      <c r="N143" s="139"/>
      <c r="O143" s="139"/>
      <c r="P143" s="139"/>
      <c r="Q143" s="139"/>
      <c r="R143" s="139"/>
      <c r="S143" s="139"/>
      <c r="T143" s="139"/>
      <c r="U143" s="139"/>
      <c r="V143" s="139"/>
      <c r="W143" s="139"/>
      <c r="X143" s="139"/>
      <c r="Y143" s="139"/>
    </row>
    <row r="144" spans="2:25" customFormat="1" x14ac:dyDescent="0.2">
      <c r="B144" s="126"/>
      <c r="C144" s="125"/>
      <c r="D144" s="139"/>
      <c r="E144" s="139"/>
      <c r="F144" s="139"/>
      <c r="G144" s="139"/>
      <c r="H144" s="139"/>
      <c r="I144" s="139"/>
      <c r="J144" s="139"/>
      <c r="K144" s="139"/>
      <c r="L144" s="139"/>
      <c r="M144" s="139"/>
      <c r="N144" s="139"/>
      <c r="O144" s="139"/>
      <c r="P144" s="139"/>
      <c r="Q144" s="139"/>
      <c r="R144" s="139"/>
      <c r="S144" s="139"/>
      <c r="T144" s="139"/>
      <c r="U144" s="139"/>
      <c r="V144" s="139"/>
      <c r="W144" s="139"/>
      <c r="X144" s="139"/>
      <c r="Y144" s="139"/>
    </row>
    <row r="145" spans="2:25" customFormat="1" x14ac:dyDescent="0.2">
      <c r="B145" s="126"/>
      <c r="C145" s="139"/>
      <c r="D145">
        <v>111</v>
      </c>
      <c r="E145" s="139"/>
      <c r="F145" s="139"/>
      <c r="G145" s="139"/>
      <c r="H145" s="139"/>
      <c r="I145" s="139"/>
      <c r="J145" s="139"/>
      <c r="K145" s="139"/>
      <c r="L145" s="139"/>
      <c r="M145" s="139"/>
      <c r="N145" s="139"/>
      <c r="O145" s="139"/>
      <c r="P145" s="139"/>
      <c r="Q145" s="139"/>
      <c r="R145" s="139"/>
      <c r="S145" s="139"/>
      <c r="T145" s="139"/>
      <c r="U145" s="139"/>
      <c r="V145" s="139"/>
      <c r="W145" s="139"/>
      <c r="X145" s="139"/>
      <c r="Y145" s="139"/>
    </row>
    <row r="146" spans="2:25" customFormat="1" x14ac:dyDescent="0.2">
      <c r="B146" s="126"/>
      <c r="C146" s="139"/>
      <c r="D146" s="139"/>
      <c r="E146" s="139"/>
      <c r="F146" s="139"/>
      <c r="G146" s="139"/>
      <c r="H146" s="139"/>
      <c r="I146" s="139"/>
      <c r="J146" s="139"/>
      <c r="K146" s="139"/>
      <c r="L146" s="139"/>
      <c r="M146" s="139"/>
      <c r="N146" s="139"/>
      <c r="O146" s="139"/>
      <c r="P146" s="139"/>
      <c r="Q146" s="139"/>
      <c r="R146" s="139"/>
      <c r="S146" s="139"/>
      <c r="T146" s="139"/>
      <c r="U146" s="139"/>
      <c r="V146" s="139"/>
      <c r="W146" s="139"/>
      <c r="X146" s="139"/>
      <c r="Y146" s="139"/>
    </row>
    <row r="147" spans="2:25" customFormat="1" x14ac:dyDescent="0.2">
      <c r="B147" s="126"/>
      <c r="C147" s="139"/>
      <c r="D147" s="139"/>
      <c r="F147" s="139"/>
      <c r="G147" s="140"/>
      <c r="H147" s="141"/>
      <c r="I147" s="139"/>
      <c r="J147" s="139"/>
      <c r="K147" s="139"/>
      <c r="L147" s="139"/>
      <c r="M147" s="139"/>
      <c r="N147" s="139"/>
      <c r="O147" s="139"/>
      <c r="P147" s="139"/>
      <c r="Q147" s="139"/>
      <c r="R147" s="139"/>
      <c r="S147" s="139"/>
      <c r="T147" s="139"/>
      <c r="U147" s="139"/>
      <c r="V147" s="139"/>
      <c r="W147" s="139"/>
      <c r="X147" s="139"/>
      <c r="Y147" s="139"/>
    </row>
    <row r="148" spans="2:25" customFormat="1" x14ac:dyDescent="0.2">
      <c r="B148" s="126"/>
      <c r="C148" s="139"/>
      <c r="D148" s="139"/>
      <c r="F148" s="139"/>
      <c r="G148" s="139"/>
      <c r="H148" s="141"/>
      <c r="I148" s="139"/>
      <c r="J148" s="139"/>
      <c r="K148" s="139"/>
      <c r="L148" s="139"/>
      <c r="M148" s="139"/>
      <c r="N148" s="139"/>
      <c r="O148" s="139"/>
      <c r="P148" s="139"/>
      <c r="Q148" s="139"/>
      <c r="R148" s="139"/>
      <c r="S148" s="139"/>
      <c r="T148" s="139"/>
      <c r="U148" s="139"/>
      <c r="V148" s="139"/>
      <c r="W148" s="139"/>
      <c r="X148" s="139"/>
      <c r="Y148" s="139"/>
    </row>
    <row r="149" spans="2:25" customFormat="1" x14ac:dyDescent="0.2">
      <c r="B149" s="126"/>
      <c r="C149" s="139"/>
      <c r="D149" s="139"/>
      <c r="F149" s="139"/>
      <c r="H149" s="141"/>
      <c r="I149" s="139"/>
      <c r="J149" s="139"/>
      <c r="K149" s="139"/>
      <c r="L149" s="139"/>
      <c r="M149" s="139"/>
      <c r="N149" s="139"/>
      <c r="O149" s="139"/>
      <c r="P149" s="139"/>
      <c r="Q149" s="139"/>
      <c r="R149" s="139"/>
      <c r="S149" s="139"/>
      <c r="T149" s="139"/>
      <c r="U149" s="139"/>
      <c r="V149" s="139"/>
      <c r="W149" s="139"/>
      <c r="X149" s="139"/>
      <c r="Y149" s="139"/>
    </row>
    <row r="150" spans="2:25" customFormat="1" x14ac:dyDescent="0.2">
      <c r="B150" s="126"/>
      <c r="C150" s="139"/>
      <c r="D150" s="139"/>
      <c r="F150" s="139"/>
      <c r="G150" s="139"/>
      <c r="H150" s="141"/>
      <c r="I150" s="139"/>
      <c r="J150" s="139"/>
      <c r="K150" s="139"/>
      <c r="L150" s="139"/>
      <c r="M150" s="139"/>
      <c r="N150" s="139"/>
      <c r="O150" s="139"/>
      <c r="P150" s="139"/>
      <c r="Q150" s="139"/>
      <c r="R150" s="139"/>
      <c r="S150" s="139"/>
      <c r="T150" s="139"/>
      <c r="U150" s="139"/>
      <c r="V150" s="139"/>
      <c r="W150" s="139"/>
      <c r="X150" s="139"/>
      <c r="Y150" s="139"/>
    </row>
    <row r="151" spans="2:25" customFormat="1" x14ac:dyDescent="0.2">
      <c r="B151" s="126"/>
      <c r="C151" s="139"/>
      <c r="D151" s="139"/>
      <c r="E151" s="139"/>
      <c r="F151" s="139"/>
      <c r="G151" s="139"/>
      <c r="H151" s="139"/>
      <c r="I151" s="139"/>
      <c r="J151" s="139"/>
      <c r="K151" s="139"/>
      <c r="L151" s="139"/>
      <c r="M151" s="139"/>
      <c r="N151" s="139"/>
      <c r="O151" s="139"/>
      <c r="P151" s="139"/>
      <c r="Q151" s="139"/>
      <c r="R151" s="139"/>
      <c r="S151" s="139"/>
      <c r="T151" s="139"/>
      <c r="U151" s="139"/>
      <c r="V151" s="139"/>
      <c r="W151" s="139"/>
      <c r="X151" s="139"/>
      <c r="Y151" s="139"/>
    </row>
    <row r="152" spans="2:25" customFormat="1" x14ac:dyDescent="0.2">
      <c r="B152" s="126"/>
      <c r="C152" s="139"/>
      <c r="D152" s="139"/>
      <c r="E152" s="139"/>
      <c r="F152" s="139"/>
      <c r="G152" s="139"/>
      <c r="H152" s="139"/>
      <c r="I152" s="139"/>
      <c r="J152" s="139"/>
      <c r="K152" s="139"/>
      <c r="L152" s="139"/>
      <c r="M152" s="139"/>
      <c r="N152" s="139"/>
      <c r="O152" s="139"/>
      <c r="P152" s="139"/>
      <c r="Q152" s="139"/>
      <c r="R152" s="139"/>
      <c r="S152" s="139"/>
      <c r="T152" s="139"/>
      <c r="U152" s="139"/>
      <c r="V152" s="139"/>
      <c r="W152" s="139"/>
      <c r="X152" s="139"/>
      <c r="Y152" s="139"/>
    </row>
    <row r="153" spans="2:25" customFormat="1" x14ac:dyDescent="0.2">
      <c r="B153" s="126"/>
      <c r="C153" s="139"/>
      <c r="D153" s="139"/>
      <c r="E153" s="139"/>
      <c r="F153" s="139"/>
      <c r="G153" s="139"/>
      <c r="H153" s="139"/>
      <c r="I153" s="139"/>
      <c r="J153" s="139"/>
      <c r="K153" s="139"/>
      <c r="L153" s="139"/>
      <c r="M153" s="139"/>
      <c r="N153" s="139"/>
      <c r="O153" s="139"/>
      <c r="P153" s="139"/>
      <c r="Q153" s="139"/>
      <c r="R153" s="139"/>
      <c r="S153" s="139"/>
      <c r="T153" s="139"/>
      <c r="U153" s="139"/>
      <c r="V153" s="139"/>
      <c r="W153" s="139"/>
      <c r="X153" s="139"/>
      <c r="Y153" s="139"/>
    </row>
    <row r="154" spans="2:25" customFormat="1" x14ac:dyDescent="0.2">
      <c r="B154" s="126"/>
      <c r="C154" s="139"/>
      <c r="D154" s="139"/>
      <c r="E154" s="139"/>
      <c r="F154" s="139"/>
      <c r="G154" s="139"/>
      <c r="H154" s="139"/>
      <c r="I154" s="139"/>
      <c r="J154" s="139"/>
      <c r="K154" s="139"/>
      <c r="L154" s="139"/>
      <c r="M154" s="139"/>
      <c r="N154" s="139"/>
      <c r="O154" s="139"/>
      <c r="P154" s="139"/>
      <c r="Q154" s="139"/>
      <c r="R154" s="139"/>
      <c r="S154" s="139"/>
      <c r="T154" s="139"/>
      <c r="U154" s="139"/>
      <c r="V154" s="139"/>
      <c r="W154" s="139"/>
      <c r="X154" s="139"/>
      <c r="Y154" s="139"/>
    </row>
    <row r="155" spans="2:25" customFormat="1" x14ac:dyDescent="0.2">
      <c r="B155" s="126"/>
      <c r="C155" s="139"/>
      <c r="D155" s="139"/>
      <c r="E155" s="139"/>
      <c r="F155" s="139"/>
      <c r="G155" s="139"/>
      <c r="H155" s="139"/>
      <c r="I155" s="139"/>
      <c r="J155" s="139"/>
      <c r="K155" s="139"/>
      <c r="L155" s="139"/>
      <c r="M155" s="139"/>
      <c r="N155" s="139"/>
      <c r="O155" s="139"/>
      <c r="P155" s="139"/>
      <c r="Q155" s="139"/>
      <c r="R155" s="139"/>
      <c r="S155" s="139"/>
      <c r="T155" s="139"/>
      <c r="U155" s="139"/>
      <c r="V155" s="139"/>
      <c r="W155" s="139"/>
      <c r="X155" s="139"/>
      <c r="Y155" s="139"/>
    </row>
    <row r="156" spans="2:25" customFormat="1" x14ac:dyDescent="0.2">
      <c r="B156" s="126"/>
      <c r="C156" s="139"/>
      <c r="D156" s="139"/>
      <c r="E156" s="139"/>
      <c r="F156" s="139"/>
      <c r="G156" s="139"/>
      <c r="H156" s="139"/>
      <c r="I156" s="139"/>
      <c r="J156" s="139"/>
      <c r="K156" s="139"/>
      <c r="L156" s="139"/>
      <c r="M156" s="139"/>
      <c r="N156" s="139"/>
      <c r="O156" s="139"/>
      <c r="P156" s="139"/>
      <c r="Q156" s="139"/>
      <c r="R156" s="139"/>
      <c r="S156" s="139"/>
      <c r="T156" s="139"/>
      <c r="U156" s="139"/>
      <c r="V156" s="139"/>
      <c r="W156" s="139"/>
      <c r="X156" s="139"/>
      <c r="Y156" s="139"/>
    </row>
    <row r="157" spans="2:25" customFormat="1" x14ac:dyDescent="0.2">
      <c r="B157" s="126"/>
      <c r="C157" s="139"/>
      <c r="D157" s="139"/>
      <c r="E157" s="139"/>
      <c r="F157" s="139"/>
      <c r="G157" s="139"/>
      <c r="H157" s="139"/>
      <c r="I157" s="139"/>
      <c r="J157" s="139"/>
      <c r="K157" s="139"/>
      <c r="L157" s="139"/>
      <c r="M157" s="139"/>
      <c r="N157" s="139"/>
      <c r="O157" s="139"/>
      <c r="P157" s="139"/>
      <c r="Q157" s="139"/>
      <c r="R157" s="139"/>
      <c r="S157" s="139"/>
      <c r="T157" s="139"/>
      <c r="U157" s="139"/>
      <c r="V157" s="139"/>
      <c r="W157" s="139"/>
      <c r="X157" s="139"/>
      <c r="Y157" s="139"/>
    </row>
    <row r="158" spans="2:25" customFormat="1" x14ac:dyDescent="0.2">
      <c r="B158" s="126"/>
      <c r="C158" s="139"/>
      <c r="D158" s="139"/>
      <c r="E158" s="139"/>
      <c r="F158" s="139"/>
      <c r="G158" s="139"/>
      <c r="H158" s="139"/>
      <c r="I158" s="139"/>
      <c r="J158" s="139"/>
      <c r="K158" s="139"/>
      <c r="L158" s="139"/>
      <c r="M158" s="139"/>
      <c r="N158" s="139"/>
      <c r="O158" s="139"/>
      <c r="P158" s="139"/>
      <c r="Q158" s="139"/>
      <c r="R158" s="139"/>
      <c r="S158" s="139"/>
      <c r="T158" s="139"/>
      <c r="U158" s="139"/>
      <c r="V158" s="139"/>
      <c r="W158" s="139"/>
      <c r="X158" s="139"/>
      <c r="Y158" s="139"/>
    </row>
    <row r="159" spans="2:25" customFormat="1" x14ac:dyDescent="0.2">
      <c r="B159" s="126"/>
      <c r="C159" s="139"/>
      <c r="D159" s="139"/>
      <c r="E159" s="139"/>
      <c r="F159" s="139"/>
      <c r="G159" s="139"/>
      <c r="H159" s="139"/>
      <c r="I159" s="139"/>
      <c r="J159" s="139"/>
      <c r="K159" s="139"/>
      <c r="L159" s="139"/>
      <c r="M159" s="139"/>
      <c r="N159" s="139"/>
      <c r="O159" s="139"/>
      <c r="P159" s="139"/>
      <c r="Q159" s="139"/>
      <c r="R159" s="139"/>
      <c r="S159" s="139"/>
      <c r="T159" s="139"/>
      <c r="U159" s="139"/>
      <c r="V159" s="139"/>
      <c r="W159" s="139"/>
      <c r="X159" s="139"/>
      <c r="Y159" s="139"/>
    </row>
    <row r="160" spans="2:25" customFormat="1" x14ac:dyDescent="0.2">
      <c r="B160" s="126"/>
      <c r="C160" s="139"/>
      <c r="D160" s="139"/>
      <c r="E160" s="139"/>
      <c r="F160" s="139"/>
      <c r="G160" s="139"/>
      <c r="H160" s="139"/>
      <c r="I160" s="139"/>
      <c r="J160" s="139"/>
      <c r="K160" s="139"/>
      <c r="L160" s="139"/>
      <c r="M160" s="139"/>
      <c r="N160" s="139"/>
      <c r="O160" s="139"/>
      <c r="P160" s="139"/>
      <c r="Q160" s="139"/>
      <c r="R160" s="139"/>
      <c r="S160" s="139"/>
      <c r="T160" s="139"/>
      <c r="U160" s="139"/>
      <c r="V160" s="139"/>
      <c r="W160" s="139"/>
      <c r="X160" s="139"/>
      <c r="Y160" s="139"/>
    </row>
    <row r="161" spans="2:25" customFormat="1" x14ac:dyDescent="0.2">
      <c r="B161" s="126"/>
      <c r="C161" s="139"/>
      <c r="D161" s="139"/>
      <c r="E161" s="139"/>
      <c r="F161" s="139"/>
      <c r="G161" s="139"/>
      <c r="H161" s="139"/>
      <c r="I161" s="139"/>
      <c r="J161" s="139"/>
      <c r="K161" s="139"/>
      <c r="L161" s="139"/>
      <c r="M161" s="139"/>
      <c r="N161" s="139"/>
      <c r="O161" s="139"/>
      <c r="P161" s="139"/>
      <c r="Q161" s="139"/>
      <c r="R161" s="139"/>
      <c r="S161" s="139"/>
      <c r="T161" s="139"/>
      <c r="U161" s="139"/>
      <c r="V161" s="139"/>
      <c r="W161" s="139"/>
      <c r="X161" s="139"/>
      <c r="Y161" s="139"/>
    </row>
    <row r="162" spans="2:25" customFormat="1" x14ac:dyDescent="0.2">
      <c r="B162" s="126"/>
      <c r="C162" s="139"/>
      <c r="D162" s="139"/>
      <c r="E162" s="139"/>
      <c r="F162" s="139"/>
      <c r="G162" s="139"/>
      <c r="H162" s="139"/>
      <c r="I162" s="139"/>
      <c r="J162" s="139"/>
      <c r="K162" s="139"/>
      <c r="L162" s="139"/>
      <c r="M162" s="139"/>
      <c r="N162" s="139"/>
      <c r="O162" s="139"/>
      <c r="P162" s="139"/>
      <c r="Q162" s="139"/>
      <c r="R162" s="139"/>
      <c r="S162" s="139"/>
      <c r="T162" s="139"/>
      <c r="U162" s="139"/>
      <c r="V162" s="139"/>
      <c r="W162" s="139"/>
      <c r="X162" s="139"/>
      <c r="Y162" s="139"/>
    </row>
    <row r="163" spans="2:25" customFormat="1" x14ac:dyDescent="0.2">
      <c r="B163" s="126"/>
      <c r="C163" s="139"/>
      <c r="D163" s="139"/>
      <c r="E163" s="139"/>
      <c r="F163" s="139"/>
      <c r="G163" s="139"/>
      <c r="H163" s="139"/>
      <c r="I163" s="139"/>
      <c r="J163" s="139"/>
      <c r="K163" s="139"/>
      <c r="L163" s="139"/>
      <c r="M163" s="139"/>
      <c r="N163" s="139"/>
      <c r="O163" s="139"/>
      <c r="P163" s="139"/>
      <c r="Q163" s="139"/>
      <c r="R163" s="139"/>
      <c r="S163" s="139"/>
      <c r="T163" s="139"/>
      <c r="U163" s="139"/>
      <c r="V163" s="139"/>
      <c r="W163" s="139"/>
      <c r="X163" s="139"/>
      <c r="Y163" s="139"/>
    </row>
    <row r="164" spans="2:25" customFormat="1" x14ac:dyDescent="0.2">
      <c r="B164" s="126"/>
      <c r="C164" s="139"/>
      <c r="D164" s="139"/>
      <c r="E164" s="139"/>
      <c r="F164" s="139"/>
      <c r="G164" s="139"/>
      <c r="H164" s="139"/>
      <c r="I164" s="139"/>
      <c r="J164" s="139"/>
      <c r="K164" s="139"/>
      <c r="L164" s="139"/>
      <c r="M164" s="139"/>
      <c r="N164" s="139"/>
      <c r="O164" s="139"/>
      <c r="P164" s="139"/>
      <c r="Q164" s="139"/>
      <c r="R164" s="139"/>
      <c r="S164" s="139"/>
      <c r="T164" s="139"/>
      <c r="U164" s="139"/>
      <c r="V164" s="139"/>
      <c r="W164" s="139"/>
      <c r="X164" s="139"/>
      <c r="Y164" s="139"/>
    </row>
    <row r="165" spans="2:25" customFormat="1" x14ac:dyDescent="0.2">
      <c r="B165" s="126"/>
      <c r="C165" s="139"/>
      <c r="D165" s="139"/>
      <c r="E165" s="139"/>
      <c r="F165" s="139"/>
      <c r="G165" s="139"/>
      <c r="H165" s="139"/>
      <c r="I165" s="139"/>
      <c r="J165" s="139"/>
      <c r="K165" s="139"/>
      <c r="L165" s="139"/>
      <c r="M165" s="139"/>
      <c r="N165" s="139"/>
      <c r="O165" s="139"/>
      <c r="P165" s="139"/>
      <c r="Q165" s="139"/>
      <c r="R165" s="139"/>
      <c r="S165" s="139"/>
      <c r="T165" s="139"/>
      <c r="U165" s="139"/>
      <c r="V165" s="139"/>
      <c r="W165" s="139"/>
      <c r="X165" s="139"/>
      <c r="Y165" s="139"/>
    </row>
    <row r="166" spans="2:25" customFormat="1" x14ac:dyDescent="0.2">
      <c r="B166" s="126"/>
      <c r="C166" s="139"/>
      <c r="D166" s="139"/>
      <c r="E166" s="139"/>
      <c r="F166" s="139"/>
      <c r="G166" s="139"/>
      <c r="H166" s="139"/>
      <c r="I166" s="139"/>
      <c r="J166" s="139"/>
      <c r="K166" s="139"/>
      <c r="L166" s="139"/>
      <c r="M166" s="139"/>
      <c r="N166" s="139"/>
      <c r="O166" s="139"/>
      <c r="P166" s="139"/>
      <c r="Q166" s="139"/>
      <c r="R166" s="139"/>
      <c r="S166" s="139"/>
      <c r="T166" s="139"/>
      <c r="U166" s="139"/>
      <c r="V166" s="139"/>
      <c r="W166" s="139"/>
      <c r="X166" s="139"/>
      <c r="Y166" s="139"/>
    </row>
    <row r="167" spans="2:25" customFormat="1" x14ac:dyDescent="0.2">
      <c r="B167" s="126"/>
      <c r="C167" s="139"/>
      <c r="D167" s="139"/>
      <c r="E167" s="139"/>
      <c r="F167" s="139"/>
      <c r="G167" s="139"/>
      <c r="H167" s="139"/>
      <c r="I167" s="139"/>
      <c r="J167" s="139"/>
      <c r="K167" s="139"/>
      <c r="L167" s="139"/>
      <c r="M167" s="139"/>
      <c r="N167" s="139"/>
      <c r="O167" s="139"/>
      <c r="P167" s="139"/>
      <c r="Q167" s="139"/>
      <c r="R167" s="139"/>
      <c r="S167" s="139"/>
      <c r="T167" s="139"/>
      <c r="U167" s="139"/>
      <c r="V167" s="139"/>
      <c r="W167" s="139"/>
      <c r="X167" s="139"/>
      <c r="Y167" s="139"/>
    </row>
    <row r="168" spans="2:25" customFormat="1" x14ac:dyDescent="0.2">
      <c r="B168" s="126"/>
    </row>
    <row r="169" spans="2:25" customFormat="1" x14ac:dyDescent="0.2">
      <c r="B169" s="126"/>
    </row>
    <row r="170" spans="2:25" customFormat="1" x14ac:dyDescent="0.2">
      <c r="B170" s="126"/>
    </row>
    <row r="171" spans="2:25" customFormat="1" x14ac:dyDescent="0.2">
      <c r="B171" s="126"/>
    </row>
    <row r="172" spans="2:25" customFormat="1" x14ac:dyDescent="0.2">
      <c r="B172" s="126"/>
      <c r="D172">
        <v>111</v>
      </c>
    </row>
    <row r="173" spans="2:25" customFormat="1" x14ac:dyDescent="0.2">
      <c r="B173" s="126"/>
    </row>
    <row r="174" spans="2:25" customFormat="1" x14ac:dyDescent="0.2">
      <c r="B174" s="126"/>
    </row>
    <row r="175" spans="2:25" customFormat="1" x14ac:dyDescent="0.2">
      <c r="B175" s="126"/>
    </row>
    <row r="176" spans="2:25" customFormat="1" x14ac:dyDescent="0.2">
      <c r="B176" s="126"/>
    </row>
    <row r="177" spans="2:2" customFormat="1" x14ac:dyDescent="0.2">
      <c r="B177" s="126"/>
    </row>
    <row r="178" spans="2:2" customFormat="1" x14ac:dyDescent="0.2">
      <c r="B178" s="126"/>
    </row>
    <row r="179" spans="2:2" customFormat="1" x14ac:dyDescent="0.2">
      <c r="B179" s="126"/>
    </row>
    <row r="180" spans="2:2" customFormat="1" x14ac:dyDescent="0.2">
      <c r="B180" s="126"/>
    </row>
    <row r="181" spans="2:2" customFormat="1" x14ac:dyDescent="0.2">
      <c r="B181" s="126"/>
    </row>
    <row r="182" spans="2:2" customFormat="1" x14ac:dyDescent="0.2">
      <c r="B182" s="126"/>
    </row>
    <row r="183" spans="2:2" customFormat="1" x14ac:dyDescent="0.2">
      <c r="B183" s="126"/>
    </row>
    <row r="184" spans="2:2" customFormat="1" x14ac:dyDescent="0.2">
      <c r="B184" s="126"/>
    </row>
    <row r="185" spans="2:2" customFormat="1" x14ac:dyDescent="0.2">
      <c r="B185" s="126"/>
    </row>
    <row r="186" spans="2:2" customFormat="1" x14ac:dyDescent="0.2">
      <c r="B186" s="126"/>
    </row>
    <row r="187" spans="2:2" customFormat="1" x14ac:dyDescent="0.2">
      <c r="B187" s="126"/>
    </row>
    <row r="188" spans="2:2" customFormat="1" x14ac:dyDescent="0.2">
      <c r="B188" s="126"/>
    </row>
    <row r="189" spans="2:2" customFormat="1" x14ac:dyDescent="0.2">
      <c r="B189" s="126"/>
    </row>
    <row r="190" spans="2:2" customFormat="1" x14ac:dyDescent="0.2">
      <c r="B190" s="126"/>
    </row>
    <row r="191" spans="2:2" customFormat="1" x14ac:dyDescent="0.2">
      <c r="B191" s="126"/>
    </row>
    <row r="192" spans="2:2" customFormat="1" x14ac:dyDescent="0.2">
      <c r="B192" s="126"/>
    </row>
    <row r="193" spans="2:4" customFormat="1" x14ac:dyDescent="0.2">
      <c r="B193" s="126"/>
    </row>
    <row r="194" spans="2:4" customFormat="1" x14ac:dyDescent="0.2">
      <c r="B194" s="126"/>
    </row>
    <row r="195" spans="2:4" customFormat="1" x14ac:dyDescent="0.2">
      <c r="B195" s="126"/>
      <c r="D195">
        <v>112</v>
      </c>
    </row>
    <row r="196" spans="2:4" customFormat="1" x14ac:dyDescent="0.2">
      <c r="B196" s="126"/>
    </row>
    <row r="197" spans="2:4" customFormat="1" x14ac:dyDescent="0.2">
      <c r="B197" s="126"/>
    </row>
    <row r="198" spans="2:4" customFormat="1" x14ac:dyDescent="0.2">
      <c r="B198" s="126"/>
    </row>
    <row r="199" spans="2:4" customFormat="1" x14ac:dyDescent="0.2">
      <c r="B199" s="126"/>
    </row>
    <row r="200" spans="2:4" customFormat="1" x14ac:dyDescent="0.2">
      <c r="B200" s="126"/>
    </row>
    <row r="201" spans="2:4" customFormat="1" x14ac:dyDescent="0.2">
      <c r="B201" s="126"/>
    </row>
    <row r="202" spans="2:4" customFormat="1" x14ac:dyDescent="0.2">
      <c r="B202" s="126"/>
    </row>
    <row r="203" spans="2:4" customFormat="1" x14ac:dyDescent="0.2">
      <c r="B203" s="126"/>
    </row>
    <row r="204" spans="2:4" customFormat="1" x14ac:dyDescent="0.2">
      <c r="B204" s="126"/>
    </row>
    <row r="205" spans="2:4" customFormat="1" x14ac:dyDescent="0.2">
      <c r="B205" s="126"/>
    </row>
    <row r="206" spans="2:4" customFormat="1" x14ac:dyDescent="0.2">
      <c r="B206" s="126"/>
    </row>
    <row r="207" spans="2:4" customFormat="1" x14ac:dyDescent="0.2">
      <c r="B207" s="126"/>
    </row>
    <row r="208" spans="2:4" customFormat="1" x14ac:dyDescent="0.2">
      <c r="B208" s="126"/>
    </row>
    <row r="209" spans="2:4" customFormat="1" x14ac:dyDescent="0.2">
      <c r="B209" s="126"/>
    </row>
    <row r="210" spans="2:4" customFormat="1" x14ac:dyDescent="0.2">
      <c r="B210" s="126"/>
    </row>
    <row r="211" spans="2:4" customFormat="1" x14ac:dyDescent="0.2">
      <c r="B211" s="126"/>
    </row>
    <row r="212" spans="2:4" customFormat="1" x14ac:dyDescent="0.2">
      <c r="B212" s="126"/>
    </row>
    <row r="213" spans="2:4" customFormat="1" x14ac:dyDescent="0.2">
      <c r="B213" s="126"/>
    </row>
    <row r="214" spans="2:4" customFormat="1" x14ac:dyDescent="0.2">
      <c r="B214" s="126"/>
    </row>
    <row r="215" spans="2:4" customFormat="1" x14ac:dyDescent="0.2">
      <c r="B215" s="126"/>
    </row>
    <row r="216" spans="2:4" customFormat="1" x14ac:dyDescent="0.2">
      <c r="B216" s="126"/>
    </row>
    <row r="217" spans="2:4" customFormat="1" x14ac:dyDescent="0.2">
      <c r="B217" s="126"/>
    </row>
    <row r="218" spans="2:4" customFormat="1" x14ac:dyDescent="0.2">
      <c r="B218" s="126"/>
    </row>
    <row r="219" spans="2:4" customFormat="1" x14ac:dyDescent="0.2">
      <c r="B219" s="126"/>
      <c r="D219">
        <v>113</v>
      </c>
    </row>
    <row r="220" spans="2:4" customFormat="1" x14ac:dyDescent="0.2">
      <c r="B220" s="126"/>
    </row>
    <row r="221" spans="2:4" customFormat="1" x14ac:dyDescent="0.2">
      <c r="B221" s="126"/>
    </row>
    <row r="222" spans="2:4" customFormat="1" x14ac:dyDescent="0.2">
      <c r="B222" s="126"/>
    </row>
    <row r="223" spans="2:4" customFormat="1" x14ac:dyDescent="0.2">
      <c r="B223" s="126"/>
    </row>
    <row r="224" spans="2:4" customFormat="1" x14ac:dyDescent="0.2">
      <c r="B224" s="126"/>
    </row>
    <row r="225" spans="2:2" customFormat="1" x14ac:dyDescent="0.2">
      <c r="B225" s="126"/>
    </row>
    <row r="226" spans="2:2" customFormat="1" x14ac:dyDescent="0.2">
      <c r="B226" s="126"/>
    </row>
    <row r="227" spans="2:2" customFormat="1" x14ac:dyDescent="0.2">
      <c r="B227" s="126"/>
    </row>
    <row r="228" spans="2:2" customFormat="1" x14ac:dyDescent="0.2">
      <c r="B228" s="126"/>
    </row>
    <row r="229" spans="2:2" customFormat="1" x14ac:dyDescent="0.2">
      <c r="B229" s="126"/>
    </row>
    <row r="230" spans="2:2" customFormat="1" x14ac:dyDescent="0.2">
      <c r="B230" s="126"/>
    </row>
    <row r="231" spans="2:2" customFormat="1" x14ac:dyDescent="0.2">
      <c r="B231" s="126"/>
    </row>
    <row r="232" spans="2:2" customFormat="1" x14ac:dyDescent="0.2">
      <c r="B232" s="126"/>
    </row>
    <row r="233" spans="2:2" customFormat="1" x14ac:dyDescent="0.2">
      <c r="B233" s="126"/>
    </row>
    <row r="234" spans="2:2" customFormat="1" x14ac:dyDescent="0.2">
      <c r="B234" s="126"/>
    </row>
    <row r="235" spans="2:2" customFormat="1" x14ac:dyDescent="0.2">
      <c r="B235" s="126"/>
    </row>
    <row r="236" spans="2:2" customFormat="1" x14ac:dyDescent="0.2">
      <c r="B236" s="126"/>
    </row>
    <row r="237" spans="2:2" customFormat="1" x14ac:dyDescent="0.2">
      <c r="B237" s="126"/>
    </row>
    <row r="238" spans="2:2" customFormat="1" x14ac:dyDescent="0.2">
      <c r="B238" s="126"/>
    </row>
    <row r="239" spans="2:2" customFormat="1" x14ac:dyDescent="0.2">
      <c r="B239" s="126"/>
    </row>
    <row r="240" spans="2:2" customFormat="1" x14ac:dyDescent="0.2">
      <c r="B240" s="126"/>
    </row>
    <row r="241" spans="2:7" customFormat="1" x14ac:dyDescent="0.2">
      <c r="B241" s="126"/>
    </row>
    <row r="242" spans="2:7" customFormat="1" x14ac:dyDescent="0.2">
      <c r="B242" s="126"/>
    </row>
    <row r="243" spans="2:7" customFormat="1" x14ac:dyDescent="0.2">
      <c r="B243" s="126"/>
    </row>
    <row r="244" spans="2:7" customFormat="1" x14ac:dyDescent="0.2">
      <c r="B244" s="126"/>
    </row>
    <row r="245" spans="2:7" customFormat="1" x14ac:dyDescent="0.2">
      <c r="B245" s="126"/>
      <c r="D245">
        <v>114</v>
      </c>
    </row>
    <row r="246" spans="2:7" customFormat="1" x14ac:dyDescent="0.2">
      <c r="B246" s="126"/>
    </row>
    <row r="247" spans="2:7" customFormat="1" x14ac:dyDescent="0.2">
      <c r="B247" s="126"/>
    </row>
    <row r="248" spans="2:7" customFormat="1" x14ac:dyDescent="0.2">
      <c r="B248" s="126"/>
    </row>
    <row r="249" spans="2:7" customFormat="1" x14ac:dyDescent="0.2">
      <c r="B249" s="126"/>
    </row>
    <row r="250" spans="2:7" customFormat="1" x14ac:dyDescent="0.2">
      <c r="B250" s="126"/>
    </row>
    <row r="251" spans="2:7" customFormat="1" x14ac:dyDescent="0.2">
      <c r="B251" s="126"/>
    </row>
    <row r="252" spans="2:7" customFormat="1" x14ac:dyDescent="0.2">
      <c r="B252" s="126"/>
    </row>
    <row r="253" spans="2:7" customFormat="1" x14ac:dyDescent="0.2">
      <c r="B253" s="126"/>
    </row>
    <row r="254" spans="2:7" customFormat="1" x14ac:dyDescent="0.2">
      <c r="B254" s="126"/>
    </row>
    <row r="255" spans="2:7" customFormat="1" x14ac:dyDescent="0.2">
      <c r="B255" s="126"/>
    </row>
    <row r="256" spans="2:7" customFormat="1" x14ac:dyDescent="0.2">
      <c r="B256" s="126"/>
      <c r="G256" t="s">
        <v>80</v>
      </c>
    </row>
    <row r="257" spans="2:7" customFormat="1" x14ac:dyDescent="0.2">
      <c r="B257" s="126"/>
      <c r="G257" t="s">
        <v>81</v>
      </c>
    </row>
    <row r="258" spans="2:7" customFormat="1" x14ac:dyDescent="0.2">
      <c r="B258" s="126"/>
      <c r="G258" t="s">
        <v>82</v>
      </c>
    </row>
    <row r="259" spans="2:7" customFormat="1" x14ac:dyDescent="0.2">
      <c r="B259" s="126"/>
    </row>
    <row r="260" spans="2:7" customFormat="1" x14ac:dyDescent="0.2">
      <c r="B260" s="126"/>
    </row>
    <row r="261" spans="2:7" customFormat="1" x14ac:dyDescent="0.2">
      <c r="B261" s="126"/>
    </row>
    <row r="262" spans="2:7" customFormat="1" x14ac:dyDescent="0.2">
      <c r="B262" s="126"/>
    </row>
    <row r="263" spans="2:7" customFormat="1" x14ac:dyDescent="0.2">
      <c r="B263" s="126"/>
    </row>
    <row r="264" spans="2:7" customFormat="1" x14ac:dyDescent="0.2">
      <c r="B264" s="126"/>
    </row>
    <row r="265" spans="2:7" customFormat="1" x14ac:dyDescent="0.2">
      <c r="B265" s="126"/>
    </row>
    <row r="266" spans="2:7" customFormat="1" x14ac:dyDescent="0.2">
      <c r="B266" s="126"/>
    </row>
    <row r="267" spans="2:7" customFormat="1" x14ac:dyDescent="0.2">
      <c r="B267" s="126"/>
    </row>
    <row r="268" spans="2:7" customFormat="1" x14ac:dyDescent="0.2">
      <c r="B268" s="126"/>
    </row>
    <row r="269" spans="2:7" customFormat="1" x14ac:dyDescent="0.2">
      <c r="B269" s="126"/>
    </row>
    <row r="270" spans="2:7" customFormat="1" x14ac:dyDescent="0.2">
      <c r="B270" s="126"/>
    </row>
    <row r="271" spans="2:7" customFormat="1" x14ac:dyDescent="0.2">
      <c r="B271" s="126"/>
    </row>
    <row r="272" spans="2:7" customFormat="1" x14ac:dyDescent="0.2">
      <c r="B272" s="126"/>
    </row>
    <row r="273" spans="2:25" customFormat="1" x14ac:dyDescent="0.2">
      <c r="B273" s="126"/>
    </row>
    <row r="274" spans="2:25" customFormat="1" x14ac:dyDescent="0.2">
      <c r="B274" s="126"/>
    </row>
    <row r="275" spans="2:25" customFormat="1" x14ac:dyDescent="0.2">
      <c r="B275" s="126"/>
    </row>
    <row r="276" spans="2:25" customFormat="1" x14ac:dyDescent="0.2">
      <c r="B276" s="126"/>
    </row>
    <row r="277" spans="2:25" customFormat="1" x14ac:dyDescent="0.2">
      <c r="B277" s="126"/>
    </row>
    <row r="278" spans="2:25" customFormat="1" x14ac:dyDescent="0.2">
      <c r="B278" s="126"/>
    </row>
    <row r="279" spans="2:25" customFormat="1" ht="17" thickBot="1" x14ac:dyDescent="0.25">
      <c r="B279" s="126"/>
    </row>
    <row r="280" spans="2:25" s="26" customFormat="1" x14ac:dyDescent="0.2">
      <c r="B280" s="129"/>
      <c r="C280" s="129" t="s">
        <v>25</v>
      </c>
      <c r="D280" s="129" t="s">
        <v>62</v>
      </c>
      <c r="E280" s="129"/>
      <c r="F280" s="129" t="s">
        <v>32</v>
      </c>
      <c r="G280" s="129"/>
      <c r="H280" s="129"/>
      <c r="I280" s="129"/>
      <c r="J280" s="129"/>
      <c r="K280" s="129"/>
      <c r="L280" s="129"/>
      <c r="M280" s="129"/>
      <c r="N280" s="129"/>
      <c r="O280" s="129"/>
      <c r="P280" s="129"/>
      <c r="Q280" s="129"/>
      <c r="R280" s="129"/>
      <c r="S280" s="129"/>
      <c r="T280" s="129"/>
      <c r="U280" s="129"/>
    </row>
    <row r="281" spans="2:25" customFormat="1" x14ac:dyDescent="0.2">
      <c r="B281" s="126"/>
      <c r="C281" s="144" t="s">
        <v>72</v>
      </c>
      <c r="D281" s="139"/>
      <c r="E281" s="139"/>
      <c r="F281" s="139"/>
      <c r="G281" s="139"/>
      <c r="H281" s="139"/>
      <c r="I281" s="139"/>
      <c r="J281" s="139"/>
      <c r="K281" s="139"/>
      <c r="L281" s="139"/>
      <c r="M281" s="139"/>
      <c r="N281" s="139"/>
      <c r="O281" s="139"/>
      <c r="P281" s="139"/>
      <c r="Q281" s="139"/>
      <c r="R281" s="139"/>
      <c r="S281" s="139"/>
      <c r="T281" s="139"/>
      <c r="U281" s="139"/>
      <c r="V281" s="139"/>
      <c r="W281" s="139"/>
      <c r="X281" s="139"/>
      <c r="Y281" s="139"/>
    </row>
    <row r="282" spans="2:25" customFormat="1" x14ac:dyDescent="0.2">
      <c r="B282" s="126"/>
      <c r="C282" s="139"/>
      <c r="D282" s="139">
        <v>3</v>
      </c>
      <c r="E282" s="139"/>
      <c r="F282" s="139"/>
      <c r="G282" s="139"/>
      <c r="H282" s="139"/>
      <c r="I282" s="139"/>
      <c r="J282" s="139"/>
      <c r="K282" s="139"/>
      <c r="L282" s="139"/>
      <c r="M282" s="139"/>
      <c r="N282" s="139"/>
      <c r="O282" s="139"/>
      <c r="P282" s="139"/>
      <c r="Q282" s="139"/>
      <c r="R282" s="139"/>
      <c r="S282" s="139"/>
      <c r="T282" s="139"/>
      <c r="U282" s="139"/>
      <c r="V282" s="139"/>
      <c r="W282" s="139"/>
      <c r="X282" s="139"/>
      <c r="Y282" s="139"/>
    </row>
    <row r="283" spans="2:25" customFormat="1" x14ac:dyDescent="0.2">
      <c r="B283" s="126"/>
      <c r="C283" s="139"/>
      <c r="D283" s="139"/>
      <c r="E283" s="139"/>
      <c r="F283" s="139"/>
      <c r="G283" s="139"/>
      <c r="H283" s="139"/>
      <c r="I283" s="139"/>
      <c r="J283" s="139"/>
      <c r="K283" s="139"/>
      <c r="L283" s="139"/>
      <c r="M283" s="139"/>
      <c r="N283" s="139"/>
      <c r="O283" s="139"/>
      <c r="P283" s="139"/>
      <c r="Q283" s="139"/>
      <c r="R283" s="139"/>
      <c r="S283" s="139"/>
      <c r="T283" s="139"/>
      <c r="U283" s="139"/>
      <c r="V283" s="139"/>
      <c r="W283" s="139"/>
      <c r="X283" s="139"/>
      <c r="Y283" s="139"/>
    </row>
    <row r="284" spans="2:25" customFormat="1" x14ac:dyDescent="0.2">
      <c r="B284" s="126"/>
      <c r="C284" s="139"/>
      <c r="D284" s="139"/>
      <c r="E284" s="139" t="s">
        <v>73</v>
      </c>
      <c r="F284" s="139"/>
      <c r="G284" s="139" t="s">
        <v>70</v>
      </c>
      <c r="H284" s="139"/>
      <c r="I284" s="139"/>
      <c r="J284" s="139"/>
      <c r="K284" s="139"/>
      <c r="L284" s="139"/>
      <c r="M284" s="139"/>
      <c r="N284" s="139"/>
      <c r="O284" s="139"/>
      <c r="P284" s="139"/>
      <c r="Q284" s="139"/>
      <c r="R284" s="139"/>
      <c r="S284" s="139"/>
      <c r="T284" s="139"/>
      <c r="U284" s="139"/>
      <c r="V284" s="139"/>
      <c r="W284" s="139"/>
      <c r="X284" s="139"/>
      <c r="Y284" s="139"/>
    </row>
    <row r="285" spans="2:25" customFormat="1" x14ac:dyDescent="0.2">
      <c r="B285" s="126"/>
      <c r="C285" s="139"/>
      <c r="D285" s="139"/>
      <c r="E285" s="139" t="s">
        <v>74</v>
      </c>
      <c r="F285" s="139"/>
      <c r="G285" s="139" t="s">
        <v>70</v>
      </c>
      <c r="H285" s="139"/>
      <c r="I285" s="139"/>
      <c r="J285" s="139"/>
      <c r="K285" s="139"/>
      <c r="L285" s="139"/>
      <c r="M285" s="139"/>
      <c r="N285" s="139"/>
      <c r="O285" s="139"/>
      <c r="P285" s="139"/>
      <c r="Q285" s="139"/>
      <c r="R285" s="139"/>
      <c r="S285" s="139"/>
      <c r="T285" s="139"/>
      <c r="U285" s="139"/>
      <c r="V285" s="139"/>
      <c r="W285" s="139"/>
      <c r="X285" s="139"/>
      <c r="Y285" s="139"/>
    </row>
    <row r="286" spans="2:25" customFormat="1" x14ac:dyDescent="0.2">
      <c r="B286" s="126"/>
      <c r="C286" s="139"/>
      <c r="D286" s="139"/>
      <c r="E286" s="139"/>
      <c r="F286" s="139"/>
      <c r="G286" s="139"/>
      <c r="H286" s="139"/>
      <c r="I286" s="139"/>
      <c r="J286" s="139"/>
      <c r="K286" s="139"/>
      <c r="L286" s="139"/>
      <c r="M286" s="139"/>
      <c r="N286" s="139"/>
      <c r="O286" s="139"/>
      <c r="P286" s="139"/>
      <c r="Q286" s="139"/>
      <c r="R286" s="139"/>
      <c r="S286" s="139"/>
      <c r="T286" s="139"/>
      <c r="U286" s="139"/>
      <c r="V286" s="139"/>
      <c r="W286" s="139"/>
      <c r="X286" s="139"/>
      <c r="Y286" s="139"/>
    </row>
    <row r="287" spans="2:25" customFormat="1" x14ac:dyDescent="0.2">
      <c r="B287" s="126"/>
      <c r="C287" s="139"/>
      <c r="D287" s="139"/>
      <c r="E287" s="139"/>
      <c r="F287" s="139"/>
      <c r="G287" s="139"/>
      <c r="H287" s="139"/>
      <c r="I287" s="139"/>
      <c r="J287" s="139"/>
      <c r="K287" s="139"/>
      <c r="L287" s="139"/>
      <c r="M287" s="139"/>
      <c r="N287" s="139"/>
      <c r="O287" s="139"/>
      <c r="P287" s="139"/>
      <c r="Q287" s="139"/>
      <c r="R287" s="139"/>
      <c r="S287" s="139"/>
      <c r="T287" s="139"/>
      <c r="U287" s="139"/>
      <c r="V287" s="139"/>
      <c r="W287" s="139"/>
      <c r="X287" s="139"/>
      <c r="Y287" s="139"/>
    </row>
    <row r="288" spans="2:25" customFormat="1" x14ac:dyDescent="0.2">
      <c r="B288" s="126"/>
      <c r="C288" s="139"/>
      <c r="D288" s="139"/>
      <c r="E288" s="139"/>
      <c r="F288" s="139"/>
      <c r="G288" s="139"/>
      <c r="H288" s="139"/>
      <c r="I288" s="139"/>
      <c r="J288" s="139"/>
      <c r="K288" s="139"/>
      <c r="L288" s="139"/>
      <c r="M288" s="139"/>
      <c r="N288" s="139"/>
      <c r="O288" s="139"/>
      <c r="P288" s="139"/>
      <c r="Q288" s="139"/>
      <c r="R288" s="139"/>
      <c r="S288" s="139"/>
      <c r="T288" s="139"/>
      <c r="U288" s="139"/>
      <c r="V288" s="139"/>
      <c r="W288" s="139"/>
      <c r="X288" s="139"/>
      <c r="Y288" s="139"/>
    </row>
    <row r="289" spans="2:25" customFormat="1" x14ac:dyDescent="0.2">
      <c r="B289" s="126"/>
      <c r="C289" s="139"/>
      <c r="D289" s="139"/>
      <c r="E289" s="139"/>
      <c r="F289" s="139"/>
      <c r="G289" s="139"/>
      <c r="H289" s="139"/>
      <c r="I289" s="139"/>
      <c r="J289" s="139"/>
      <c r="K289" s="139"/>
      <c r="L289" s="139"/>
      <c r="M289" s="139"/>
      <c r="N289" s="139"/>
      <c r="O289" s="139"/>
      <c r="P289" s="139"/>
      <c r="Q289" s="139"/>
      <c r="R289" s="139"/>
      <c r="S289" s="139"/>
      <c r="T289" s="139"/>
      <c r="U289" s="139"/>
      <c r="V289" s="139"/>
      <c r="W289" s="139"/>
      <c r="X289" s="139"/>
      <c r="Y289" s="139"/>
    </row>
    <row r="290" spans="2:25" customFormat="1" x14ac:dyDescent="0.2">
      <c r="B290" s="126"/>
      <c r="C290" s="139"/>
      <c r="D290" s="139"/>
      <c r="E290" s="139"/>
      <c r="F290" s="139"/>
      <c r="G290" s="139"/>
      <c r="H290" s="139"/>
      <c r="I290" s="139"/>
      <c r="J290" s="139"/>
      <c r="K290" s="139"/>
      <c r="L290" s="139"/>
      <c r="M290" s="139"/>
      <c r="N290" s="139"/>
      <c r="O290" s="139"/>
      <c r="P290" s="139"/>
      <c r="Q290" s="139"/>
      <c r="R290" s="139"/>
      <c r="S290" s="139"/>
      <c r="T290" s="139"/>
      <c r="U290" s="139"/>
      <c r="V290" s="139"/>
      <c r="W290" s="139"/>
      <c r="X290" s="139"/>
      <c r="Y290" s="139"/>
    </row>
    <row r="291" spans="2:25" customFormat="1" x14ac:dyDescent="0.2">
      <c r="B291" s="126"/>
      <c r="C291" s="139"/>
      <c r="D291" s="139"/>
      <c r="E291" s="139"/>
      <c r="F291" s="139"/>
      <c r="G291" s="139"/>
      <c r="H291" s="139"/>
      <c r="I291" s="139"/>
      <c r="J291" s="139"/>
      <c r="K291" s="139"/>
      <c r="L291" s="139"/>
      <c r="M291" s="139"/>
      <c r="N291" s="139"/>
      <c r="O291" s="139"/>
      <c r="P291" s="139"/>
      <c r="Q291" s="139"/>
      <c r="R291" s="139"/>
      <c r="S291" s="139"/>
      <c r="T291" s="139"/>
      <c r="U291" s="139"/>
      <c r="V291" s="139"/>
      <c r="W291" s="139"/>
      <c r="X291" s="139"/>
      <c r="Y291" s="139"/>
    </row>
    <row r="292" spans="2:25" customFormat="1" x14ac:dyDescent="0.2">
      <c r="B292" s="126"/>
      <c r="C292" s="139"/>
      <c r="D292" s="139"/>
      <c r="E292" s="139"/>
      <c r="F292" s="139"/>
      <c r="G292" s="139"/>
      <c r="H292" s="139"/>
      <c r="I292" s="139"/>
      <c r="J292" s="139"/>
      <c r="K292" s="139"/>
      <c r="L292" s="139"/>
      <c r="M292" s="139"/>
      <c r="N292" s="139"/>
      <c r="O292" s="139"/>
      <c r="P292" s="139"/>
      <c r="Q292" s="139"/>
      <c r="R292" s="139"/>
      <c r="S292" s="139"/>
      <c r="T292" s="139"/>
      <c r="U292" s="139"/>
      <c r="V292" s="139"/>
      <c r="W292" s="139"/>
      <c r="X292" s="139"/>
      <c r="Y292" s="139"/>
    </row>
    <row r="293" spans="2:25" customFormat="1" x14ac:dyDescent="0.2">
      <c r="B293" s="126"/>
      <c r="C293" s="139"/>
      <c r="D293" s="139"/>
      <c r="E293" s="139"/>
      <c r="F293" s="139"/>
      <c r="G293" s="139"/>
      <c r="H293" s="139"/>
      <c r="I293" s="139"/>
      <c r="J293" s="139"/>
      <c r="K293" s="139"/>
      <c r="L293" s="139"/>
      <c r="M293" s="139"/>
      <c r="N293" s="139"/>
      <c r="O293" s="139"/>
      <c r="P293" s="139"/>
      <c r="Q293" s="139"/>
      <c r="R293" s="139"/>
      <c r="S293" s="139"/>
      <c r="T293" s="139"/>
      <c r="U293" s="139"/>
      <c r="V293" s="139"/>
      <c r="W293" s="139"/>
      <c r="X293" s="139"/>
      <c r="Y293" s="139"/>
    </row>
    <row r="294" spans="2:25" customFormat="1" x14ac:dyDescent="0.2">
      <c r="B294" s="126"/>
      <c r="C294" s="139"/>
      <c r="D294" s="139"/>
      <c r="E294" s="139"/>
      <c r="F294" s="139"/>
      <c r="G294" s="139"/>
      <c r="H294" s="139"/>
      <c r="I294" s="139"/>
      <c r="J294" s="139"/>
      <c r="K294" s="139"/>
      <c r="L294" s="139"/>
      <c r="M294" s="139"/>
      <c r="N294" s="139"/>
      <c r="O294" s="139"/>
      <c r="P294" s="139"/>
      <c r="Q294" s="139"/>
      <c r="R294" s="139"/>
      <c r="S294" s="139"/>
      <c r="T294" s="139"/>
      <c r="U294" s="139"/>
      <c r="V294" s="139"/>
      <c r="W294" s="139"/>
      <c r="X294" s="139"/>
      <c r="Y294" s="139"/>
    </row>
    <row r="295" spans="2:25" customFormat="1" x14ac:dyDescent="0.2">
      <c r="B295" s="126"/>
      <c r="C295" s="139"/>
      <c r="D295" s="139"/>
      <c r="E295" s="139"/>
      <c r="F295" s="139"/>
      <c r="G295" s="139"/>
      <c r="H295" s="139"/>
      <c r="I295" s="139"/>
      <c r="J295" s="139"/>
      <c r="K295" s="139"/>
      <c r="L295" s="139"/>
      <c r="M295" s="139"/>
      <c r="N295" s="139"/>
      <c r="O295" s="139"/>
      <c r="P295" s="139"/>
      <c r="Q295" s="139"/>
      <c r="R295" s="139"/>
      <c r="S295" s="139"/>
      <c r="T295" s="139"/>
      <c r="U295" s="139"/>
      <c r="V295" s="139"/>
      <c r="W295" s="139"/>
      <c r="X295" s="139"/>
      <c r="Y295" s="139"/>
    </row>
    <row r="296" spans="2:25" customFormat="1" x14ac:dyDescent="0.2">
      <c r="B296" s="126"/>
      <c r="C296" s="139"/>
      <c r="D296" s="139"/>
      <c r="E296" s="139"/>
      <c r="F296" s="139"/>
      <c r="G296" s="139"/>
      <c r="H296" s="139"/>
      <c r="I296" s="139"/>
      <c r="J296" s="139"/>
      <c r="K296" s="139"/>
      <c r="L296" s="139"/>
      <c r="M296" s="139"/>
      <c r="N296" s="139"/>
      <c r="O296" s="139"/>
      <c r="P296" s="139"/>
      <c r="Q296" s="139"/>
      <c r="R296" s="139"/>
      <c r="S296" s="139"/>
      <c r="T296" s="139"/>
      <c r="U296" s="139"/>
      <c r="V296" s="139"/>
      <c r="W296" s="139"/>
      <c r="X296" s="139"/>
      <c r="Y296" s="139"/>
    </row>
    <row r="297" spans="2:25" customFormat="1" x14ac:dyDescent="0.2">
      <c r="B297" s="126"/>
      <c r="C297" s="139"/>
      <c r="D297" s="139"/>
      <c r="E297" s="139"/>
      <c r="F297" s="139"/>
      <c r="G297" s="139"/>
      <c r="H297" s="139"/>
      <c r="I297" s="139"/>
      <c r="J297" s="139"/>
      <c r="K297" s="139"/>
      <c r="L297" s="139"/>
      <c r="M297" s="139"/>
      <c r="N297" s="139"/>
      <c r="O297" s="139"/>
      <c r="P297" s="139"/>
      <c r="Q297" s="139"/>
      <c r="R297" s="139"/>
      <c r="S297" s="139"/>
      <c r="T297" s="139"/>
      <c r="U297" s="139"/>
      <c r="V297" s="139"/>
      <c r="W297" s="139"/>
      <c r="X297" s="139"/>
      <c r="Y297" s="139"/>
    </row>
    <row r="298" spans="2:25" customFormat="1" x14ac:dyDescent="0.2">
      <c r="B298" s="126"/>
      <c r="C298" s="139"/>
      <c r="D298" s="139"/>
      <c r="E298" s="139"/>
      <c r="F298" s="139"/>
      <c r="G298" s="139"/>
      <c r="H298" s="139"/>
      <c r="I298" s="139"/>
      <c r="J298" s="139"/>
      <c r="K298" s="139"/>
      <c r="L298" s="139"/>
      <c r="M298" s="139"/>
      <c r="N298" s="139"/>
      <c r="O298" s="139"/>
      <c r="P298" s="139"/>
      <c r="Q298" s="139"/>
      <c r="R298" s="139"/>
      <c r="S298" s="139"/>
      <c r="T298" s="139"/>
      <c r="U298" s="139"/>
      <c r="V298" s="139"/>
      <c r="W298" s="139"/>
      <c r="X298" s="139"/>
      <c r="Y298" s="139"/>
    </row>
    <row r="299" spans="2:25" customFormat="1" x14ac:dyDescent="0.2">
      <c r="B299" s="126"/>
      <c r="C299" s="139"/>
      <c r="D299" s="139"/>
      <c r="E299" s="139"/>
      <c r="F299" s="139"/>
      <c r="G299" s="139"/>
      <c r="H299" s="139"/>
      <c r="I299" s="139"/>
      <c r="J299" s="139"/>
      <c r="K299" s="139"/>
      <c r="L299" s="139"/>
      <c r="M299" s="139"/>
      <c r="N299" s="139"/>
      <c r="O299" s="139"/>
      <c r="P299" s="139"/>
      <c r="Q299" s="139"/>
      <c r="R299" s="139"/>
      <c r="S299" s="139"/>
      <c r="T299" s="139"/>
      <c r="U299" s="139"/>
      <c r="V299" s="139"/>
      <c r="W299" s="139"/>
      <c r="X299" s="139"/>
      <c r="Y299" s="139"/>
    </row>
    <row r="300" spans="2:25" customFormat="1" x14ac:dyDescent="0.2">
      <c r="B300" s="126"/>
      <c r="C300" s="139"/>
      <c r="D300" s="139"/>
      <c r="E300" s="139"/>
      <c r="F300" s="139"/>
      <c r="G300" s="139"/>
      <c r="H300" s="139"/>
      <c r="I300" s="139"/>
      <c r="J300" s="139"/>
      <c r="K300" s="139"/>
      <c r="L300" s="139"/>
      <c r="M300" s="139"/>
      <c r="N300" s="139"/>
      <c r="O300" s="139"/>
      <c r="P300" s="139"/>
      <c r="Q300" s="139"/>
      <c r="R300" s="139"/>
      <c r="S300" s="139"/>
      <c r="T300" s="139"/>
      <c r="U300" s="139"/>
      <c r="V300" s="139"/>
      <c r="W300" s="139"/>
      <c r="X300" s="139"/>
      <c r="Y300" s="139"/>
    </row>
    <row r="301" spans="2:25" customFormat="1" x14ac:dyDescent="0.2">
      <c r="B301" s="126"/>
      <c r="C301" s="139"/>
      <c r="D301" s="139"/>
      <c r="E301" s="139"/>
      <c r="F301" s="139"/>
      <c r="G301" s="139"/>
      <c r="H301" s="139"/>
      <c r="I301" s="139"/>
      <c r="J301" s="139"/>
      <c r="K301" s="139"/>
      <c r="L301" s="139"/>
      <c r="M301" s="139"/>
      <c r="N301" s="139"/>
      <c r="O301" s="139"/>
      <c r="P301" s="139"/>
      <c r="Q301" s="139"/>
      <c r="R301" s="139"/>
      <c r="S301" s="139"/>
      <c r="T301" s="139"/>
      <c r="U301" s="139"/>
      <c r="V301" s="139"/>
      <c r="W301" s="139"/>
      <c r="X301" s="139"/>
      <c r="Y301" s="139"/>
    </row>
    <row r="302" spans="2:25" customFormat="1" x14ac:dyDescent="0.2">
      <c r="B302" s="126"/>
      <c r="C302" s="139"/>
      <c r="D302" s="139"/>
      <c r="E302" s="139"/>
      <c r="F302" s="139"/>
      <c r="G302" s="139"/>
      <c r="H302" s="139"/>
      <c r="I302" s="139"/>
      <c r="J302" s="139"/>
      <c r="K302" s="139"/>
      <c r="L302" s="139"/>
      <c r="M302" s="139"/>
      <c r="N302" s="139"/>
      <c r="O302" s="139"/>
      <c r="P302" s="139"/>
      <c r="Q302" s="139"/>
      <c r="R302" s="139"/>
      <c r="S302" s="139"/>
      <c r="T302" s="139"/>
      <c r="U302" s="139"/>
      <c r="V302" s="139"/>
      <c r="W302" s="139"/>
      <c r="X302" s="139"/>
      <c r="Y302" s="139"/>
    </row>
    <row r="303" spans="2:25" customFormat="1" x14ac:dyDescent="0.2">
      <c r="B303" s="126"/>
      <c r="C303" s="139"/>
      <c r="D303" s="139"/>
      <c r="E303" s="139"/>
      <c r="F303" s="139"/>
      <c r="G303" s="139"/>
      <c r="H303" s="139"/>
      <c r="I303" s="139"/>
      <c r="J303" s="139"/>
      <c r="K303" s="139"/>
      <c r="L303" s="139"/>
      <c r="M303" s="139"/>
      <c r="N303" s="139"/>
      <c r="O303" s="139"/>
      <c r="P303" s="139"/>
      <c r="Q303" s="139"/>
      <c r="R303" s="139"/>
      <c r="S303" s="139"/>
      <c r="T303" s="139"/>
      <c r="U303" s="139"/>
      <c r="V303" s="139"/>
      <c r="W303" s="139"/>
      <c r="X303" s="139"/>
      <c r="Y303" s="139"/>
    </row>
    <row r="304" spans="2:25" customFormat="1" x14ac:dyDescent="0.2">
      <c r="B304" s="126"/>
      <c r="C304" s="139"/>
      <c r="D304" s="139"/>
      <c r="E304" s="139"/>
      <c r="F304" s="139"/>
      <c r="G304" s="139"/>
      <c r="H304" s="139"/>
      <c r="I304" s="139"/>
      <c r="J304" s="139"/>
      <c r="K304" s="139"/>
      <c r="L304" s="139"/>
      <c r="M304" s="139"/>
      <c r="N304" s="139"/>
      <c r="O304" s="139"/>
      <c r="P304" s="139"/>
      <c r="Q304" s="139"/>
      <c r="R304" s="139"/>
      <c r="S304" s="139"/>
      <c r="T304" s="139"/>
      <c r="U304" s="139"/>
      <c r="V304" s="139"/>
      <c r="W304" s="139"/>
      <c r="X304" s="139"/>
      <c r="Y304" s="139"/>
    </row>
    <row r="305" spans="2:25" customFormat="1" x14ac:dyDescent="0.2">
      <c r="B305" s="126"/>
      <c r="C305" s="139"/>
      <c r="D305" s="139"/>
      <c r="E305" s="139"/>
      <c r="F305" s="139"/>
      <c r="G305" s="139"/>
      <c r="H305" s="139"/>
      <c r="I305" s="139"/>
      <c r="J305" s="139"/>
      <c r="K305" s="139"/>
      <c r="L305" s="139"/>
      <c r="M305" s="139"/>
      <c r="N305" s="139"/>
      <c r="O305" s="139"/>
      <c r="P305" s="139"/>
      <c r="Q305" s="139"/>
      <c r="R305" s="139"/>
      <c r="S305" s="139"/>
      <c r="T305" s="139"/>
      <c r="U305" s="139"/>
      <c r="V305" s="139"/>
      <c r="W305" s="139"/>
      <c r="X305" s="139"/>
      <c r="Y305" s="139"/>
    </row>
    <row r="306" spans="2:25" customFormat="1" x14ac:dyDescent="0.2">
      <c r="B306" s="126"/>
      <c r="C306" s="139"/>
      <c r="D306" s="139"/>
      <c r="E306" s="139"/>
      <c r="F306" s="139"/>
      <c r="G306" s="139"/>
      <c r="H306" s="139"/>
      <c r="I306" s="139"/>
      <c r="J306" s="139"/>
      <c r="K306" s="139"/>
      <c r="L306" s="139"/>
      <c r="M306" s="139"/>
      <c r="N306" s="139"/>
      <c r="O306" s="139"/>
      <c r="P306" s="139"/>
      <c r="Q306" s="139"/>
      <c r="R306" s="139"/>
      <c r="S306" s="139"/>
      <c r="T306" s="139"/>
      <c r="U306" s="139"/>
      <c r="V306" s="139"/>
      <c r="W306" s="139"/>
      <c r="X306" s="139"/>
      <c r="Y306" s="139"/>
    </row>
    <row r="307" spans="2:25" customFormat="1" x14ac:dyDescent="0.2">
      <c r="B307" s="126"/>
      <c r="C307" s="139"/>
      <c r="D307" s="139"/>
      <c r="E307" s="139"/>
      <c r="F307" s="139"/>
      <c r="G307" s="139"/>
      <c r="H307" s="139"/>
      <c r="I307" s="139"/>
      <c r="J307" s="139"/>
      <c r="K307" s="139"/>
      <c r="L307" s="139"/>
      <c r="M307" s="139"/>
      <c r="N307" s="139"/>
      <c r="O307" s="139"/>
      <c r="P307" s="139"/>
      <c r="Q307" s="139"/>
      <c r="R307" s="139"/>
      <c r="S307" s="139"/>
      <c r="T307" s="139"/>
      <c r="U307" s="139"/>
      <c r="V307" s="139"/>
      <c r="W307" s="139"/>
      <c r="X307" s="139"/>
      <c r="Y307" s="139"/>
    </row>
    <row r="308" spans="2:25" customFormat="1" ht="17" thickBot="1" x14ac:dyDescent="0.25">
      <c r="B308" s="126"/>
      <c r="C308" s="139"/>
      <c r="D308" s="139"/>
      <c r="E308" s="139"/>
      <c r="F308" s="139"/>
      <c r="G308" s="139"/>
      <c r="H308" s="139"/>
      <c r="I308" s="139"/>
      <c r="J308" s="139"/>
      <c r="K308" s="139"/>
      <c r="L308" s="139"/>
      <c r="M308" s="139"/>
      <c r="N308" s="139"/>
      <c r="O308" s="139"/>
      <c r="P308" s="139"/>
      <c r="Q308" s="139"/>
      <c r="R308" s="139"/>
      <c r="S308" s="139"/>
      <c r="T308" s="139"/>
      <c r="U308" s="139"/>
      <c r="V308" s="139"/>
      <c r="W308" s="139"/>
      <c r="X308" s="139"/>
      <c r="Y308" s="139"/>
    </row>
    <row r="309" spans="2:25" s="26" customFormat="1" x14ac:dyDescent="0.2">
      <c r="B309" s="129"/>
      <c r="C309" s="129" t="s">
        <v>25</v>
      </c>
      <c r="D309" s="129" t="s">
        <v>62</v>
      </c>
      <c r="E309" s="129"/>
      <c r="F309" s="129" t="s">
        <v>32</v>
      </c>
      <c r="G309" s="129"/>
      <c r="H309" s="129"/>
      <c r="I309" s="129"/>
      <c r="J309" s="129"/>
      <c r="K309" s="129"/>
      <c r="L309" s="129"/>
      <c r="M309" s="129"/>
      <c r="N309" s="129"/>
      <c r="O309" s="129"/>
      <c r="P309" s="129"/>
      <c r="Q309" s="129"/>
      <c r="R309" s="129"/>
      <c r="S309" s="129"/>
      <c r="T309" s="129"/>
      <c r="U309" s="129"/>
    </row>
    <row r="310" spans="2:25" customFormat="1" x14ac:dyDescent="0.2">
      <c r="B310" s="126"/>
      <c r="C310" s="144"/>
      <c r="D310" s="139"/>
      <c r="E310" s="139"/>
      <c r="F310" s="139"/>
      <c r="G310" s="139"/>
      <c r="H310" s="139"/>
      <c r="I310" s="139"/>
      <c r="J310" s="139"/>
      <c r="K310" s="139"/>
      <c r="L310" s="139"/>
      <c r="M310" s="139"/>
      <c r="N310" s="139"/>
      <c r="O310" s="139"/>
      <c r="P310" s="139"/>
      <c r="Q310" s="139"/>
      <c r="R310" s="139"/>
      <c r="S310" s="139"/>
      <c r="T310" s="139"/>
      <c r="U310" s="139"/>
      <c r="V310" s="139"/>
      <c r="W310" s="139"/>
      <c r="X310" s="139"/>
      <c r="Y310" s="139"/>
    </row>
    <row r="311" spans="2:25" customFormat="1" ht="21" x14ac:dyDescent="0.25">
      <c r="B311" s="126"/>
      <c r="C311" s="151" t="s">
        <v>83</v>
      </c>
      <c r="D311" s="139"/>
      <c r="E311" s="139"/>
      <c r="F311" s="139"/>
      <c r="G311" s="139"/>
      <c r="H311" s="139"/>
      <c r="I311" s="139"/>
      <c r="J311" s="139"/>
      <c r="K311" s="139"/>
      <c r="L311" s="139"/>
      <c r="M311" s="139"/>
      <c r="N311" s="139"/>
      <c r="O311" s="139"/>
      <c r="P311" s="139"/>
      <c r="Q311" s="139"/>
      <c r="R311" s="139"/>
      <c r="S311" s="139"/>
      <c r="T311" s="139"/>
      <c r="U311" s="139"/>
      <c r="V311" s="139"/>
      <c r="W311" s="139"/>
      <c r="X311" s="139"/>
      <c r="Y311" s="139"/>
    </row>
    <row r="312" spans="2:25" customFormat="1" x14ac:dyDescent="0.2">
      <c r="B312" s="126"/>
      <c r="C312" s="139"/>
      <c r="D312" s="139"/>
      <c r="E312" s="139"/>
      <c r="F312" s="139"/>
      <c r="G312" s="139"/>
      <c r="H312" s="139"/>
      <c r="I312" s="139"/>
      <c r="J312" s="139"/>
      <c r="K312" s="139"/>
      <c r="L312" s="139"/>
      <c r="M312" s="139"/>
      <c r="N312" s="139"/>
      <c r="O312" s="139"/>
      <c r="P312" s="139"/>
      <c r="Q312" s="139"/>
      <c r="R312" s="139"/>
      <c r="S312" s="139"/>
      <c r="T312" s="139"/>
      <c r="U312" s="139"/>
      <c r="V312" s="139"/>
      <c r="W312" s="139"/>
      <c r="X312" s="139"/>
      <c r="Y312" s="139"/>
    </row>
    <row r="313" spans="2:25" customFormat="1" x14ac:dyDescent="0.2">
      <c r="B313" s="126"/>
      <c r="C313" s="139"/>
      <c r="D313" s="139"/>
      <c r="E313" s="139"/>
      <c r="F313" s="139"/>
      <c r="G313" s="139"/>
      <c r="H313" s="139"/>
      <c r="I313" s="139"/>
      <c r="J313" s="139"/>
      <c r="K313" s="139"/>
      <c r="L313" s="139"/>
      <c r="M313" s="139"/>
      <c r="N313" s="139"/>
      <c r="O313" s="139"/>
      <c r="P313" s="139"/>
      <c r="Q313" s="139"/>
      <c r="R313" s="139"/>
      <c r="S313" s="139"/>
      <c r="T313" s="139"/>
      <c r="U313" s="139"/>
      <c r="V313" s="139"/>
      <c r="W313" s="139"/>
      <c r="X313" s="139"/>
      <c r="Y313" s="139"/>
    </row>
    <row r="315" spans="2:25" x14ac:dyDescent="0.2">
      <c r="D315" s="125">
        <v>12</v>
      </c>
    </row>
    <row r="320" spans="2:25" x14ac:dyDescent="0.2">
      <c r="E320" s="152" t="s">
        <v>88</v>
      </c>
    </row>
    <row r="321" spans="4:11" x14ac:dyDescent="0.2">
      <c r="E321" s="139" t="s">
        <v>45</v>
      </c>
      <c r="F321" s="139"/>
      <c r="G321" s="139"/>
      <c r="H321" s="139">
        <v>0</v>
      </c>
      <c r="I321" s="139" t="s">
        <v>87</v>
      </c>
      <c r="J321" s="139"/>
      <c r="K321" s="139" t="s">
        <v>86</v>
      </c>
    </row>
    <row r="322" spans="4:11" x14ac:dyDescent="0.2">
      <c r="E322" s="139" t="s">
        <v>46</v>
      </c>
      <c r="F322" s="139"/>
      <c r="G322" s="139"/>
      <c r="H322" s="139">
        <v>0</v>
      </c>
      <c r="I322" s="139" t="s">
        <v>87</v>
      </c>
      <c r="J322" s="139"/>
      <c r="K322" s="139"/>
    </row>
    <row r="323" spans="4:11" x14ac:dyDescent="0.2">
      <c r="E323" s="139" t="s">
        <v>50</v>
      </c>
      <c r="F323" s="139"/>
      <c r="G323" s="139"/>
      <c r="H323" s="139">
        <v>20.100000000000001</v>
      </c>
      <c r="I323" s="139" t="s">
        <v>87</v>
      </c>
      <c r="J323" s="139"/>
      <c r="K323" s="139"/>
    </row>
    <row r="324" spans="4:11" x14ac:dyDescent="0.2">
      <c r="D324" s="139"/>
      <c r="E324" s="139" t="s">
        <v>49</v>
      </c>
      <c r="F324" s="139"/>
      <c r="G324" s="139"/>
      <c r="H324" s="139">
        <v>0.6</v>
      </c>
      <c r="I324" s="139" t="s">
        <v>87</v>
      </c>
      <c r="J324" s="139"/>
      <c r="K324" s="139"/>
    </row>
    <row r="325" spans="4:11" x14ac:dyDescent="0.2">
      <c r="D325" s="139"/>
      <c r="E325" s="139" t="s">
        <v>40</v>
      </c>
      <c r="F325" s="139"/>
      <c r="G325" s="139"/>
      <c r="H325" s="139">
        <v>0</v>
      </c>
      <c r="I325" s="139" t="s">
        <v>87</v>
      </c>
      <c r="J325" s="139"/>
      <c r="K325" s="139"/>
    </row>
    <row r="326" spans="4:11" x14ac:dyDescent="0.2">
      <c r="D326" s="139"/>
      <c r="E326" s="139" t="s">
        <v>48</v>
      </c>
      <c r="F326" s="139"/>
      <c r="G326" s="139"/>
      <c r="H326" s="139">
        <v>0</v>
      </c>
      <c r="I326" s="139" t="s">
        <v>87</v>
      </c>
      <c r="J326" s="139"/>
      <c r="K326" s="139" t="s">
        <v>86</v>
      </c>
    </row>
    <row r="327" spans="4:11" x14ac:dyDescent="0.2">
      <c r="D327" s="139"/>
      <c r="E327" s="139"/>
      <c r="F327" s="139"/>
      <c r="G327" s="139"/>
      <c r="H327" s="139"/>
      <c r="I327" s="139"/>
      <c r="J327" s="139"/>
    </row>
    <row r="328" spans="4:11" x14ac:dyDescent="0.2">
      <c r="D328" s="139"/>
      <c r="E328" s="139"/>
      <c r="F328" s="139"/>
      <c r="G328" s="139"/>
      <c r="H328" s="139"/>
      <c r="I328" s="139"/>
      <c r="J328" s="139"/>
    </row>
    <row r="329" spans="4:11" x14ac:dyDescent="0.2">
      <c r="D329" s="139"/>
      <c r="E329" s="139" t="s">
        <v>45</v>
      </c>
      <c r="F329" s="139"/>
      <c r="G329" s="139"/>
      <c r="H329" s="139">
        <f>H321/1000</f>
        <v>0</v>
      </c>
      <c r="I329" s="139" t="s">
        <v>87</v>
      </c>
      <c r="J329" s="139"/>
      <c r="K329" s="139" t="s">
        <v>86</v>
      </c>
    </row>
    <row r="330" spans="4:11" x14ac:dyDescent="0.2">
      <c r="E330" s="139" t="s">
        <v>46</v>
      </c>
      <c r="F330" s="139"/>
      <c r="G330" s="139"/>
      <c r="H330" s="139">
        <f t="shared" ref="H330:H334" si="0">H322/1000</f>
        <v>0</v>
      </c>
      <c r="I330" s="139" t="s">
        <v>87</v>
      </c>
      <c r="J330" s="139"/>
      <c r="K330" s="139"/>
    </row>
    <row r="331" spans="4:11" x14ac:dyDescent="0.2">
      <c r="E331" s="139" t="s">
        <v>50</v>
      </c>
      <c r="F331" s="139"/>
      <c r="G331" s="139"/>
      <c r="H331" s="139">
        <f t="shared" si="0"/>
        <v>2.01E-2</v>
      </c>
      <c r="I331" s="139" t="s">
        <v>87</v>
      </c>
      <c r="J331" s="139"/>
      <c r="K331" s="139"/>
    </row>
    <row r="332" spans="4:11" x14ac:dyDescent="0.2">
      <c r="E332" s="139" t="s">
        <v>49</v>
      </c>
      <c r="F332" s="139"/>
      <c r="G332" s="139"/>
      <c r="H332" s="139">
        <f t="shared" si="0"/>
        <v>5.9999999999999995E-4</v>
      </c>
      <c r="I332" s="139" t="s">
        <v>87</v>
      </c>
      <c r="J332" s="139"/>
      <c r="K332" s="139"/>
    </row>
    <row r="333" spans="4:11" x14ac:dyDescent="0.2">
      <c r="E333" s="139" t="s">
        <v>40</v>
      </c>
      <c r="F333" s="139"/>
      <c r="G333" s="139"/>
      <c r="H333" s="139">
        <f t="shared" si="0"/>
        <v>0</v>
      </c>
      <c r="I333" s="139" t="s">
        <v>87</v>
      </c>
      <c r="J333" s="139"/>
      <c r="K333" s="139"/>
    </row>
    <row r="334" spans="4:11" x14ac:dyDescent="0.2">
      <c r="E334" s="139" t="s">
        <v>48</v>
      </c>
      <c r="F334" s="139"/>
      <c r="G334" s="139"/>
      <c r="H334" s="139">
        <f t="shared" si="0"/>
        <v>0</v>
      </c>
      <c r="I334" s="139" t="s">
        <v>87</v>
      </c>
      <c r="J334" s="139"/>
      <c r="K334" s="139" t="s">
        <v>86</v>
      </c>
    </row>
    <row r="337" spans="5:11" x14ac:dyDescent="0.2">
      <c r="E337" s="153" t="s">
        <v>89</v>
      </c>
      <c r="F337" s="154"/>
      <c r="G337" s="154"/>
      <c r="H337" s="154"/>
      <c r="I337" s="154"/>
      <c r="J337" s="154"/>
      <c r="K337" s="154"/>
    </row>
    <row r="338" spans="5:11" x14ac:dyDescent="0.2">
      <c r="E338" s="139" t="s">
        <v>45</v>
      </c>
      <c r="F338" s="139"/>
      <c r="G338" s="139"/>
      <c r="H338" s="139">
        <v>0</v>
      </c>
      <c r="I338" s="139" t="s">
        <v>87</v>
      </c>
      <c r="J338" s="139"/>
      <c r="K338" s="139" t="s">
        <v>86</v>
      </c>
    </row>
    <row r="339" spans="5:11" x14ac:dyDescent="0.2">
      <c r="E339" s="139" t="s">
        <v>46</v>
      </c>
      <c r="F339" s="139"/>
      <c r="G339" s="139"/>
      <c r="H339" s="139">
        <v>14.7</v>
      </c>
      <c r="I339" s="139" t="s">
        <v>87</v>
      </c>
      <c r="J339" s="139"/>
      <c r="K339" s="139"/>
    </row>
    <row r="340" spans="5:11" x14ac:dyDescent="0.2">
      <c r="E340" s="139" t="s">
        <v>50</v>
      </c>
      <c r="F340" s="139"/>
      <c r="G340" s="139"/>
      <c r="H340" s="139">
        <v>9.4</v>
      </c>
      <c r="I340" s="139" t="s">
        <v>87</v>
      </c>
      <c r="J340" s="139"/>
      <c r="K340" s="139"/>
    </row>
    <row r="341" spans="5:11" x14ac:dyDescent="0.2">
      <c r="E341" s="139" t="s">
        <v>49</v>
      </c>
      <c r="F341" s="139"/>
      <c r="G341" s="139"/>
      <c r="H341" s="139">
        <v>0.7</v>
      </c>
      <c r="I341" s="139" t="s">
        <v>87</v>
      </c>
      <c r="J341" s="139"/>
      <c r="K341" s="139"/>
    </row>
    <row r="342" spans="5:11" x14ac:dyDescent="0.2">
      <c r="E342" s="139" t="s">
        <v>40</v>
      </c>
      <c r="F342" s="139"/>
      <c r="G342" s="139"/>
      <c r="H342" s="139">
        <v>0</v>
      </c>
      <c r="I342" s="139" t="s">
        <v>87</v>
      </c>
      <c r="J342" s="139"/>
      <c r="K342" s="139"/>
    </row>
    <row r="343" spans="5:11" x14ac:dyDescent="0.2">
      <c r="E343" s="139" t="s">
        <v>48</v>
      </c>
      <c r="F343" s="139"/>
      <c r="G343" s="139"/>
      <c r="H343" s="139">
        <v>0</v>
      </c>
      <c r="I343" s="139" t="s">
        <v>87</v>
      </c>
      <c r="J343" s="139"/>
      <c r="K343" s="139" t="s">
        <v>86</v>
      </c>
    </row>
    <row r="344" spans="5:11" x14ac:dyDescent="0.2">
      <c r="E344" s="139"/>
      <c r="F344" s="139"/>
      <c r="G344" s="139"/>
      <c r="H344" s="139"/>
      <c r="I344" s="139"/>
      <c r="J344" s="139"/>
      <c r="K344" s="154"/>
    </row>
    <row r="345" spans="5:11" x14ac:dyDescent="0.2">
      <c r="E345" s="139"/>
      <c r="F345" s="139"/>
      <c r="G345" s="139"/>
      <c r="H345" s="139"/>
      <c r="I345" s="139"/>
      <c r="J345" s="139"/>
      <c r="K345" s="154"/>
    </row>
    <row r="346" spans="5:11" x14ac:dyDescent="0.2">
      <c r="E346" s="139" t="s">
        <v>45</v>
      </c>
      <c r="F346" s="139"/>
      <c r="G346" s="139"/>
      <c r="H346" s="139">
        <f>H338/1000</f>
        <v>0</v>
      </c>
      <c r="I346" s="139" t="s">
        <v>87</v>
      </c>
      <c r="J346" s="139"/>
      <c r="K346" s="139" t="s">
        <v>86</v>
      </c>
    </row>
    <row r="347" spans="5:11" x14ac:dyDescent="0.2">
      <c r="E347" s="139" t="s">
        <v>46</v>
      </c>
      <c r="F347" s="139"/>
      <c r="G347" s="139"/>
      <c r="H347" s="139">
        <f t="shared" ref="H347:H351" si="1">H339/1000</f>
        <v>1.47E-2</v>
      </c>
      <c r="I347" s="139" t="s">
        <v>87</v>
      </c>
      <c r="J347" s="139"/>
      <c r="K347" s="139"/>
    </row>
    <row r="348" spans="5:11" x14ac:dyDescent="0.2">
      <c r="E348" s="139" t="s">
        <v>50</v>
      </c>
      <c r="F348" s="139"/>
      <c r="G348" s="139"/>
      <c r="H348" s="139">
        <f t="shared" si="1"/>
        <v>9.4000000000000004E-3</v>
      </c>
      <c r="I348" s="139" t="s">
        <v>87</v>
      </c>
      <c r="J348" s="139"/>
      <c r="K348" s="139"/>
    </row>
    <row r="349" spans="5:11" x14ac:dyDescent="0.2">
      <c r="E349" s="139" t="s">
        <v>49</v>
      </c>
      <c r="F349" s="139"/>
      <c r="G349" s="139"/>
      <c r="H349" s="139">
        <f t="shared" si="1"/>
        <v>6.9999999999999999E-4</v>
      </c>
      <c r="I349" s="139" t="s">
        <v>87</v>
      </c>
      <c r="J349" s="139"/>
      <c r="K349" s="139"/>
    </row>
    <row r="350" spans="5:11" x14ac:dyDescent="0.2">
      <c r="E350" s="139" t="s">
        <v>40</v>
      </c>
      <c r="F350" s="139"/>
      <c r="G350" s="139"/>
      <c r="H350" s="139">
        <f t="shared" si="1"/>
        <v>0</v>
      </c>
      <c r="I350" s="139" t="s">
        <v>87</v>
      </c>
      <c r="J350" s="139"/>
      <c r="K350" s="139"/>
    </row>
    <row r="351" spans="5:11" x14ac:dyDescent="0.2">
      <c r="E351" s="139" t="s">
        <v>48</v>
      </c>
      <c r="F351" s="139"/>
      <c r="G351" s="139"/>
      <c r="H351" s="139">
        <f t="shared" si="1"/>
        <v>0</v>
      </c>
      <c r="I351" s="139" t="s">
        <v>87</v>
      </c>
      <c r="J351" s="139"/>
      <c r="K351" s="139" t="s">
        <v>86</v>
      </c>
    </row>
    <row r="368" ht="17" thickBot="1" x14ac:dyDescent="0.25"/>
    <row r="369" spans="2:25" s="26" customFormat="1" x14ac:dyDescent="0.2">
      <c r="B369" s="129"/>
      <c r="C369" s="129" t="s">
        <v>25</v>
      </c>
      <c r="D369" s="129" t="s">
        <v>62</v>
      </c>
      <c r="E369" s="129"/>
      <c r="F369" s="129" t="s">
        <v>32</v>
      </c>
      <c r="G369" s="129"/>
      <c r="H369" s="129"/>
      <c r="I369" s="129"/>
      <c r="J369" s="129"/>
      <c r="K369" s="129"/>
      <c r="L369" s="129"/>
      <c r="M369" s="129"/>
      <c r="N369" s="129"/>
      <c r="O369" s="129"/>
      <c r="P369" s="129"/>
      <c r="Q369" s="129"/>
      <c r="R369" s="129"/>
      <c r="S369" s="129"/>
      <c r="T369" s="129"/>
      <c r="U369" s="129"/>
    </row>
    <row r="370" spans="2:25" customFormat="1" x14ac:dyDescent="0.2">
      <c r="B370" s="126"/>
      <c r="C370" s="144"/>
      <c r="D370" s="139"/>
      <c r="E370" s="139"/>
      <c r="F370" s="139"/>
      <c r="G370" s="139"/>
      <c r="H370" s="139"/>
      <c r="I370" s="139"/>
      <c r="J370" s="139"/>
      <c r="K370" s="139"/>
      <c r="L370" s="139"/>
      <c r="M370" s="139"/>
      <c r="N370" s="139"/>
      <c r="O370" s="139"/>
      <c r="P370" s="139"/>
      <c r="Q370" s="139"/>
      <c r="R370" s="139"/>
      <c r="S370" s="139"/>
      <c r="T370" s="139"/>
      <c r="U370" s="139"/>
      <c r="V370" s="139"/>
      <c r="W370" s="139"/>
      <c r="X370" s="139"/>
      <c r="Y370" s="139"/>
    </row>
    <row r="371" spans="2:25" customFormat="1" ht="21" x14ac:dyDescent="0.25">
      <c r="B371" s="126"/>
      <c r="C371" s="151" t="s">
        <v>114</v>
      </c>
      <c r="D371" s="139"/>
      <c r="E371" s="139"/>
      <c r="F371" s="139"/>
      <c r="G371" s="139"/>
      <c r="H371" s="139"/>
      <c r="I371" s="139"/>
      <c r="J371" s="139"/>
      <c r="K371" s="139"/>
      <c r="L371" s="139"/>
      <c r="M371" s="139"/>
      <c r="N371" s="139"/>
      <c r="O371" s="139"/>
      <c r="P371" s="139"/>
      <c r="Q371" s="139"/>
      <c r="R371" s="139"/>
      <c r="S371" s="139"/>
      <c r="T371" s="139"/>
      <c r="U371" s="139"/>
      <c r="V371" s="139"/>
      <c r="W371" s="139"/>
      <c r="X371" s="139"/>
      <c r="Y371" s="139"/>
    </row>
    <row r="372" spans="2:25" customFormat="1" x14ac:dyDescent="0.2">
      <c r="B372" s="126"/>
      <c r="C372" s="139"/>
      <c r="D372" s="139"/>
      <c r="E372" s="139"/>
      <c r="F372" s="139"/>
      <c r="G372" s="139"/>
      <c r="H372" s="139"/>
      <c r="I372" s="139"/>
      <c r="J372" s="139"/>
      <c r="K372" s="139"/>
      <c r="L372" s="139"/>
      <c r="M372" s="139"/>
      <c r="N372" s="139"/>
      <c r="O372" s="139"/>
      <c r="P372" s="139"/>
      <c r="Q372" s="139"/>
      <c r="R372" s="139"/>
      <c r="S372" s="139"/>
      <c r="T372" s="139"/>
      <c r="U372" s="139"/>
      <c r="V372" s="139"/>
      <c r="W372" s="139"/>
      <c r="X372" s="139"/>
      <c r="Y372" s="139"/>
    </row>
    <row r="373" spans="2:25" customFormat="1" x14ac:dyDescent="0.2">
      <c r="B373" s="126"/>
      <c r="C373" s="139" t="s">
        <v>115</v>
      </c>
      <c r="D373" s="139"/>
      <c r="E373" s="139"/>
      <c r="F373" s="139"/>
      <c r="G373" s="139"/>
      <c r="H373" s="139"/>
      <c r="I373" s="139"/>
      <c r="J373" s="139"/>
      <c r="K373" s="139"/>
      <c r="L373" s="139"/>
      <c r="M373" s="139"/>
      <c r="N373" s="139"/>
      <c r="O373" s="139"/>
      <c r="P373" s="139"/>
      <c r="Q373" s="139"/>
      <c r="R373" s="139"/>
      <c r="S373" s="139"/>
      <c r="T373" s="139"/>
      <c r="U373" s="139"/>
      <c r="V373" s="139"/>
      <c r="W373" s="139"/>
      <c r="X373" s="139"/>
      <c r="Y373" s="139"/>
    </row>
    <row r="374" spans="2:25" customFormat="1" x14ac:dyDescent="0.2">
      <c r="B374" s="126"/>
    </row>
    <row r="375" spans="2:25" customFormat="1" x14ac:dyDescent="0.2">
      <c r="B375" s="126"/>
    </row>
    <row r="376" spans="2:25" customFormat="1" x14ac:dyDescent="0.2">
      <c r="B376" s="126"/>
    </row>
    <row r="377" spans="2:25" customFormat="1" x14ac:dyDescent="0.2">
      <c r="B377" s="126"/>
    </row>
    <row r="378" spans="2:25" customFormat="1" x14ac:dyDescent="0.2">
      <c r="B378" s="126"/>
    </row>
    <row r="379" spans="2:25" customFormat="1" x14ac:dyDescent="0.2">
      <c r="B379" s="126"/>
    </row>
    <row r="380" spans="2:25" customFormat="1" x14ac:dyDescent="0.2">
      <c r="B380" s="126"/>
      <c r="E380" s="157"/>
    </row>
    <row r="381" spans="2:25" customFormat="1" x14ac:dyDescent="0.2">
      <c r="B381" s="126"/>
      <c r="D381">
        <v>27</v>
      </c>
      <c r="E381" t="s">
        <v>116</v>
      </c>
      <c r="F381">
        <v>37.299999999999997</v>
      </c>
      <c r="G381" t="s">
        <v>117</v>
      </c>
      <c r="H381" t="s">
        <v>118</v>
      </c>
    </row>
    <row r="382" spans="2:25" customFormat="1" x14ac:dyDescent="0.2">
      <c r="B382" s="126"/>
      <c r="F382">
        <f>F381</f>
        <v>37.299999999999997</v>
      </c>
      <c r="G382" t="s">
        <v>58</v>
      </c>
    </row>
    <row r="383" spans="2:25" customFormat="1" x14ac:dyDescent="0.2">
      <c r="B383" s="126"/>
      <c r="F383">
        <v>0.9</v>
      </c>
      <c r="G383" t="s">
        <v>119</v>
      </c>
      <c r="H383" t="s">
        <v>65</v>
      </c>
    </row>
    <row r="384" spans="2:25" customFormat="1" x14ac:dyDescent="0.2">
      <c r="B384" s="126"/>
      <c r="F384">
        <f>F382*F383</f>
        <v>33.57</v>
      </c>
      <c r="G384" t="s">
        <v>70</v>
      </c>
    </row>
    <row r="385" spans="2:2" customFormat="1" x14ac:dyDescent="0.2">
      <c r="B385" s="126"/>
    </row>
    <row r="386" spans="2:2" customFormat="1" x14ac:dyDescent="0.2">
      <c r="B386" s="126"/>
    </row>
    <row r="387" spans="2:2" customFormat="1" x14ac:dyDescent="0.2">
      <c r="B387" s="126"/>
    </row>
    <row r="388" spans="2:2" customFormat="1" x14ac:dyDescent="0.2">
      <c r="B388" s="126"/>
    </row>
    <row r="389" spans="2:2" customFormat="1" x14ac:dyDescent="0.2">
      <c r="B389" s="126"/>
    </row>
    <row r="390" spans="2:2" customFormat="1" x14ac:dyDescent="0.2">
      <c r="B390" s="126"/>
    </row>
    <row r="391" spans="2:2" customFormat="1" x14ac:dyDescent="0.2">
      <c r="B391" s="126"/>
    </row>
    <row r="392" spans="2:2" customFormat="1" x14ac:dyDescent="0.2">
      <c r="B392" s="126"/>
    </row>
    <row r="393" spans="2:2" customFormat="1" x14ac:dyDescent="0.2">
      <c r="B393" s="126"/>
    </row>
    <row r="394" spans="2:2" customFormat="1" x14ac:dyDescent="0.2">
      <c r="B394" s="126"/>
    </row>
    <row r="395" spans="2:2" customFormat="1" x14ac:dyDescent="0.2">
      <c r="B395" s="126"/>
    </row>
    <row r="396" spans="2:2" customFormat="1" x14ac:dyDescent="0.2">
      <c r="B396" s="126"/>
    </row>
    <row r="397" spans="2:2" customFormat="1" x14ac:dyDescent="0.2">
      <c r="B397" s="126"/>
    </row>
    <row r="398" spans="2:2" customFormat="1" x14ac:dyDescent="0.2">
      <c r="B398" s="126"/>
    </row>
    <row r="399" spans="2:2" customFormat="1" x14ac:dyDescent="0.2">
      <c r="B399" s="126"/>
    </row>
    <row r="400" spans="2:2" customFormat="1" x14ac:dyDescent="0.2">
      <c r="B400" s="126"/>
    </row>
    <row r="401" spans="2:2" customFormat="1" x14ac:dyDescent="0.2">
      <c r="B401" s="126"/>
    </row>
    <row r="402" spans="2:2" customFormat="1" x14ac:dyDescent="0.2">
      <c r="B402" s="126"/>
    </row>
    <row r="403" spans="2:2" customFormat="1" x14ac:dyDescent="0.2">
      <c r="B403" s="126"/>
    </row>
    <row r="404" spans="2:2" customFormat="1" x14ac:dyDescent="0.2">
      <c r="B404" s="126"/>
    </row>
    <row r="405" spans="2:2" customFormat="1" x14ac:dyDescent="0.2">
      <c r="B405" s="126"/>
    </row>
    <row r="406" spans="2:2" customFormat="1" x14ac:dyDescent="0.2">
      <c r="B406" s="126"/>
    </row>
    <row r="407" spans="2:2" customFormat="1" x14ac:dyDescent="0.2">
      <c r="B407" s="126"/>
    </row>
    <row r="408" spans="2:2" customFormat="1" x14ac:dyDescent="0.2">
      <c r="B408" s="126"/>
    </row>
    <row r="409" spans="2:2" customFormat="1" x14ac:dyDescent="0.2">
      <c r="B409" s="126"/>
    </row>
    <row r="410" spans="2:2" customFormat="1" x14ac:dyDescent="0.2">
      <c r="B410" s="126"/>
    </row>
    <row r="411" spans="2:2" customFormat="1" x14ac:dyDescent="0.2">
      <c r="B411" s="126"/>
    </row>
    <row r="412" spans="2:2" customFormat="1" x14ac:dyDescent="0.2">
      <c r="B412" s="126"/>
    </row>
    <row r="413" spans="2:2" customFormat="1" x14ac:dyDescent="0.2">
      <c r="B413" s="126"/>
    </row>
    <row r="414" spans="2:2" customFormat="1" x14ac:dyDescent="0.2">
      <c r="B414" s="126"/>
    </row>
    <row r="415" spans="2:2" customFormat="1" x14ac:dyDescent="0.2">
      <c r="B415" s="126"/>
    </row>
    <row r="416" spans="2:2" customFormat="1" x14ac:dyDescent="0.2">
      <c r="B416" s="126"/>
    </row>
    <row r="417" spans="2:21" customFormat="1" x14ac:dyDescent="0.2">
      <c r="B417" s="126"/>
    </row>
    <row r="418" spans="2:21" customFormat="1" x14ac:dyDescent="0.2">
      <c r="B418" s="126"/>
    </row>
    <row r="419" spans="2:21" customFormat="1" x14ac:dyDescent="0.2">
      <c r="B419" s="126"/>
    </row>
    <row r="420" spans="2:21" customFormat="1" x14ac:dyDescent="0.2">
      <c r="B420" s="126"/>
    </row>
    <row r="421" spans="2:21" customFormat="1" x14ac:dyDescent="0.2">
      <c r="B421" s="126"/>
    </row>
    <row r="422" spans="2:21" customFormat="1" x14ac:dyDescent="0.2">
      <c r="B422" s="126"/>
    </row>
    <row r="423" spans="2:21" customFormat="1" x14ac:dyDescent="0.2"/>
    <row r="424" spans="2:21" customFormat="1" x14ac:dyDescent="0.2"/>
    <row r="425" spans="2:21" customFormat="1" x14ac:dyDescent="0.2"/>
    <row r="426" spans="2:21" customFormat="1" x14ac:dyDescent="0.2"/>
    <row r="427" spans="2:21" customFormat="1" x14ac:dyDescent="0.2"/>
    <row r="431" spans="2:21" ht="17" thickBot="1" x14ac:dyDescent="0.25"/>
    <row r="432" spans="2:21" s="26" customFormat="1" x14ac:dyDescent="0.2">
      <c r="B432" s="129"/>
      <c r="C432" s="129" t="s">
        <v>25</v>
      </c>
      <c r="D432" s="129" t="s">
        <v>62</v>
      </c>
      <c r="E432" s="129"/>
      <c r="F432" s="129" t="s">
        <v>32</v>
      </c>
      <c r="G432" s="129"/>
      <c r="H432" s="129"/>
      <c r="I432" s="129"/>
      <c r="J432" s="129"/>
      <c r="K432" s="129"/>
      <c r="L432" s="129"/>
      <c r="M432" s="129"/>
      <c r="N432" s="129"/>
      <c r="O432" s="129"/>
      <c r="P432" s="129"/>
      <c r="Q432" s="129"/>
      <c r="R432" s="129"/>
      <c r="S432" s="129"/>
      <c r="T432" s="129"/>
      <c r="U432" s="129"/>
    </row>
    <row r="433" spans="2:25" customFormat="1" x14ac:dyDescent="0.2">
      <c r="B433" s="126"/>
      <c r="C433" s="144"/>
      <c r="D433" s="139"/>
      <c r="E433" s="139"/>
      <c r="F433" s="139"/>
      <c r="G433" s="139"/>
      <c r="H433" s="139"/>
      <c r="I433" s="139"/>
      <c r="J433" s="139"/>
      <c r="K433" s="139"/>
      <c r="L433" s="139"/>
      <c r="M433" s="139"/>
      <c r="N433" s="139"/>
      <c r="O433" s="139"/>
      <c r="P433" s="139"/>
      <c r="Q433" s="139"/>
      <c r="R433" s="139"/>
      <c r="S433" s="139"/>
      <c r="T433" s="139"/>
      <c r="U433" s="139"/>
      <c r="V433" s="139"/>
      <c r="W433" s="139"/>
      <c r="X433" s="139"/>
      <c r="Y433" s="139"/>
    </row>
    <row r="434" spans="2:25" customFormat="1" ht="21" x14ac:dyDescent="0.25">
      <c r="B434" s="126"/>
      <c r="C434" s="151" t="s">
        <v>132</v>
      </c>
      <c r="D434" s="139"/>
      <c r="E434" s="139"/>
      <c r="F434" s="139"/>
      <c r="G434" s="139"/>
      <c r="H434" s="139"/>
      <c r="I434" s="139"/>
      <c r="J434" s="139"/>
      <c r="K434" s="139"/>
      <c r="L434" s="139"/>
      <c r="M434" s="139"/>
      <c r="N434" s="139"/>
      <c r="O434" s="139"/>
      <c r="P434" s="139"/>
      <c r="Q434" s="139"/>
      <c r="R434" s="139"/>
      <c r="S434" s="139"/>
      <c r="T434" s="139"/>
      <c r="U434" s="139"/>
      <c r="V434" s="139"/>
      <c r="W434" s="139"/>
      <c r="X434" s="139"/>
      <c r="Y434" s="139"/>
    </row>
    <row r="435" spans="2:25" customFormat="1" x14ac:dyDescent="0.2">
      <c r="B435" s="126"/>
      <c r="C435" s="139"/>
      <c r="D435" s="139"/>
      <c r="E435" s="139"/>
      <c r="F435" s="139"/>
      <c r="G435" s="139"/>
      <c r="H435" s="139"/>
      <c r="I435" s="139"/>
      <c r="J435" s="139"/>
      <c r="K435" s="139"/>
      <c r="L435" s="139"/>
      <c r="M435" s="139"/>
      <c r="N435" s="139"/>
      <c r="O435" s="139"/>
      <c r="P435" s="139"/>
      <c r="Q435" s="139"/>
      <c r="R435" s="139"/>
      <c r="S435" s="139"/>
      <c r="T435" s="139"/>
      <c r="U435" s="139"/>
      <c r="V435" s="139"/>
      <c r="W435" s="139"/>
      <c r="X435" s="139"/>
      <c r="Y435" s="139"/>
    </row>
    <row r="436" spans="2:25" customFormat="1" x14ac:dyDescent="0.2">
      <c r="B436" s="126"/>
      <c r="C436" s="139"/>
      <c r="D436" s="139"/>
      <c r="E436" s="139"/>
      <c r="F436" s="139" t="s">
        <v>133</v>
      </c>
      <c r="G436" s="139"/>
      <c r="H436" s="139"/>
      <c r="I436" s="139"/>
      <c r="J436" s="139"/>
      <c r="K436" s="139"/>
      <c r="L436" s="139"/>
      <c r="M436" s="139"/>
      <c r="N436" s="139"/>
      <c r="O436" s="139"/>
      <c r="P436" s="139"/>
      <c r="Q436" s="139"/>
      <c r="R436" s="139"/>
      <c r="S436" s="139"/>
      <c r="T436" s="139"/>
      <c r="U436" s="139"/>
      <c r="V436" s="139"/>
      <c r="W436" s="139"/>
      <c r="X436" s="139"/>
      <c r="Y436" s="139"/>
    </row>
    <row r="447" spans="2:25" x14ac:dyDescent="0.2">
      <c r="F447" s="169" t="s">
        <v>142</v>
      </c>
      <c r="G447" s="169" t="s">
        <v>135</v>
      </c>
      <c r="H447" s="169" t="s">
        <v>136</v>
      </c>
    </row>
    <row r="448" spans="2:25" x14ac:dyDescent="0.2">
      <c r="E448" s="169" t="s">
        <v>137</v>
      </c>
      <c r="F448" s="125">
        <v>118.33</v>
      </c>
      <c r="G448" s="125">
        <v>45.03</v>
      </c>
      <c r="H448" s="125">
        <f>F448-G448</f>
        <v>73.3</v>
      </c>
    </row>
    <row r="449" spans="5:9" x14ac:dyDescent="0.2">
      <c r="E449" s="169" t="s">
        <v>138</v>
      </c>
      <c r="F449" s="125">
        <v>118.5</v>
      </c>
      <c r="G449" s="125">
        <v>45.03</v>
      </c>
      <c r="H449" s="125">
        <f t="shared" ref="H449:H451" si="2">F449-G449</f>
        <v>73.47</v>
      </c>
    </row>
    <row r="450" spans="5:9" x14ac:dyDescent="0.2">
      <c r="E450" s="169" t="s">
        <v>139</v>
      </c>
      <c r="F450" s="125">
        <v>117.05</v>
      </c>
      <c r="G450" s="125">
        <v>45.03</v>
      </c>
      <c r="H450" s="125">
        <f t="shared" si="2"/>
        <v>72.02</v>
      </c>
    </row>
    <row r="451" spans="5:9" x14ac:dyDescent="0.2">
      <c r="E451" s="169" t="s">
        <v>140</v>
      </c>
      <c r="F451" s="125">
        <v>118.15</v>
      </c>
      <c r="G451" s="125">
        <v>45.03</v>
      </c>
      <c r="H451" s="125">
        <f t="shared" si="2"/>
        <v>73.12</v>
      </c>
    </row>
    <row r="452" spans="5:9" x14ac:dyDescent="0.2">
      <c r="E452" s="169" t="s">
        <v>141</v>
      </c>
      <c r="F452" s="125">
        <f>AVERAGE(F448:F451)</f>
        <v>118.00749999999999</v>
      </c>
      <c r="G452" s="125">
        <f>AVERAGE(G448:G451)</f>
        <v>45.03</v>
      </c>
      <c r="H452" s="127">
        <f>AVERAGE(H448:H451)</f>
        <v>72.977499999999992</v>
      </c>
      <c r="I452" s="169" t="s">
        <v>143</v>
      </c>
    </row>
    <row r="453" spans="5:9" x14ac:dyDescent="0.2">
      <c r="H453" s="125">
        <f>H452/100</f>
        <v>0.72977499999999995</v>
      </c>
      <c r="I453" s="169" t="s">
        <v>144</v>
      </c>
    </row>
    <row r="454" spans="5:9" x14ac:dyDescent="0.2">
      <c r="H454" s="170">
        <f>H453/F11</f>
        <v>2.2042255648181703E-2</v>
      </c>
      <c r="I454" s="169" t="s">
        <v>59</v>
      </c>
    </row>
    <row r="466" spans="1:25" ht="17" thickBot="1" x14ac:dyDescent="0.25"/>
    <row r="467" spans="1:25" s="175" customFormat="1" x14ac:dyDescent="0.2">
      <c r="A467" s="159"/>
      <c r="B467" s="174"/>
      <c r="C467" s="174" t="s">
        <v>25</v>
      </c>
      <c r="D467" s="174" t="s">
        <v>62</v>
      </c>
      <c r="E467" s="174"/>
      <c r="F467" s="174" t="s">
        <v>32</v>
      </c>
      <c r="G467" s="174"/>
      <c r="H467" s="174"/>
      <c r="I467" s="174"/>
      <c r="J467" s="174"/>
      <c r="K467" s="174"/>
      <c r="L467" s="174"/>
      <c r="M467" s="174"/>
      <c r="N467" s="174"/>
      <c r="O467" s="174"/>
      <c r="P467" s="174"/>
      <c r="Q467" s="174"/>
      <c r="R467" s="174"/>
      <c r="S467" s="174"/>
      <c r="T467" s="174"/>
      <c r="U467" s="174"/>
      <c r="V467" s="159"/>
      <c r="W467" s="159"/>
      <c r="X467" s="159"/>
      <c r="Y467" s="159"/>
    </row>
    <row r="468" spans="1:25" s="175" customFormat="1" x14ac:dyDescent="0.2">
      <c r="A468" s="176"/>
      <c r="B468" s="177"/>
      <c r="C468" s="139"/>
      <c r="D468" s="139"/>
      <c r="E468" s="139"/>
      <c r="F468" s="139"/>
      <c r="G468" s="139"/>
      <c r="H468" s="139"/>
      <c r="I468" s="139"/>
      <c r="J468" s="139"/>
      <c r="K468" s="139"/>
      <c r="L468" s="139"/>
      <c r="M468" s="139"/>
      <c r="N468" s="139"/>
      <c r="O468" s="139"/>
      <c r="P468" s="139"/>
      <c r="Q468" s="139"/>
      <c r="R468" s="139"/>
      <c r="S468" s="139"/>
      <c r="T468" s="139"/>
      <c r="U468" s="139"/>
      <c r="V468" s="139"/>
      <c r="W468" s="139"/>
      <c r="X468" s="139"/>
      <c r="Y468" s="139"/>
    </row>
    <row r="469" spans="1:25" s="175" customFormat="1" x14ac:dyDescent="0.2">
      <c r="A469" s="176"/>
      <c r="B469" s="177"/>
      <c r="C469" s="159" t="s">
        <v>145</v>
      </c>
      <c r="D469" s="139"/>
      <c r="E469" s="139"/>
      <c r="F469" s="139"/>
      <c r="G469" s="139"/>
      <c r="H469" s="139"/>
      <c r="I469" s="139"/>
      <c r="J469" s="139"/>
      <c r="K469" s="139"/>
      <c r="L469" s="139"/>
      <c r="M469" s="139"/>
      <c r="N469" s="139"/>
      <c r="O469" s="139"/>
      <c r="P469" s="139"/>
      <c r="Q469" s="139"/>
      <c r="R469" s="139"/>
      <c r="S469" s="139"/>
      <c r="T469" s="139"/>
      <c r="U469" s="139"/>
      <c r="V469" s="139"/>
      <c r="W469" s="139"/>
      <c r="X469" s="139"/>
      <c r="Y469" s="139"/>
    </row>
    <row r="470" spans="1:25" s="175" customFormat="1" x14ac:dyDescent="0.2">
      <c r="A470" s="176"/>
      <c r="B470" s="177"/>
      <c r="C470" s="178" t="s">
        <v>146</v>
      </c>
      <c r="D470" s="139"/>
      <c r="E470" s="139"/>
      <c r="F470" s="139"/>
      <c r="G470" s="139"/>
      <c r="H470" s="139"/>
      <c r="I470" s="139"/>
      <c r="J470" s="139"/>
      <c r="K470" s="139"/>
      <c r="L470" s="139"/>
      <c r="M470" s="139"/>
      <c r="N470" s="139"/>
      <c r="O470" s="139"/>
      <c r="P470" s="139"/>
      <c r="Q470" s="139"/>
      <c r="R470" s="139"/>
      <c r="S470" s="139"/>
      <c r="T470" s="139"/>
      <c r="U470" s="139"/>
      <c r="V470" s="139"/>
      <c r="W470" s="139"/>
      <c r="X470" s="139"/>
      <c r="Y470" s="139"/>
    </row>
    <row r="471" spans="1:25" s="175" customFormat="1" x14ac:dyDescent="0.2">
      <c r="A471" s="176"/>
      <c r="B471" s="177"/>
      <c r="C471" s="139"/>
      <c r="D471" s="176"/>
      <c r="E471" s="139"/>
      <c r="F471" s="139"/>
      <c r="G471" s="139"/>
      <c r="H471" s="139"/>
      <c r="I471" s="139"/>
      <c r="J471" s="139"/>
      <c r="K471" s="139"/>
      <c r="L471" s="139"/>
      <c r="M471" s="139"/>
      <c r="N471" s="139"/>
      <c r="O471" s="139"/>
      <c r="P471" s="139"/>
      <c r="Q471" s="139"/>
      <c r="R471" s="139"/>
      <c r="S471" s="139"/>
      <c r="T471" s="139"/>
      <c r="U471" s="139"/>
      <c r="V471" s="139"/>
      <c r="W471" s="139"/>
      <c r="X471" s="139"/>
      <c r="Y471" s="139"/>
    </row>
    <row r="472" spans="1:25" s="175" customFormat="1" x14ac:dyDescent="0.2">
      <c r="A472" s="176"/>
      <c r="B472" s="177"/>
      <c r="C472" s="139"/>
      <c r="D472" s="139" t="s">
        <v>147</v>
      </c>
      <c r="E472" s="139"/>
      <c r="F472" s="139"/>
      <c r="G472" s="139"/>
      <c r="H472" s="139"/>
      <c r="I472" s="139"/>
      <c r="J472" s="139"/>
      <c r="K472" s="139"/>
      <c r="L472" s="139"/>
      <c r="M472" s="139"/>
      <c r="N472" s="139"/>
      <c r="O472" s="139"/>
      <c r="P472" s="139"/>
      <c r="Q472" s="139"/>
      <c r="R472" s="139"/>
      <c r="S472" s="139"/>
      <c r="T472" s="139"/>
      <c r="U472" s="139"/>
      <c r="V472" s="139"/>
      <c r="W472" s="139"/>
      <c r="X472" s="139"/>
      <c r="Y472" s="139"/>
    </row>
    <row r="473" spans="1:25" s="175" customFormat="1" ht="77" x14ac:dyDescent="0.2">
      <c r="A473" s="176"/>
      <c r="B473" s="177"/>
      <c r="C473" s="139"/>
      <c r="D473" s="179" t="s">
        <v>3</v>
      </c>
      <c r="E473" s="176"/>
      <c r="F473" s="139"/>
      <c r="G473" s="139"/>
      <c r="H473" s="196" t="s">
        <v>148</v>
      </c>
      <c r="I473" s="197" t="s">
        <v>149</v>
      </c>
      <c r="J473" s="180" t="s">
        <v>171</v>
      </c>
      <c r="K473" s="181" t="s">
        <v>172</v>
      </c>
      <c r="L473" s="139"/>
      <c r="M473" s="139"/>
      <c r="N473" s="139"/>
      <c r="O473" s="139"/>
      <c r="P473" s="139"/>
      <c r="Q473" s="139"/>
      <c r="R473" s="139"/>
      <c r="S473" s="139"/>
      <c r="T473" s="139"/>
      <c r="U473" s="139"/>
      <c r="V473" s="139"/>
    </row>
    <row r="474" spans="1:25" s="175" customFormat="1" ht="17" thickBot="1" x14ac:dyDescent="0.25">
      <c r="A474" s="176"/>
      <c r="B474" s="177"/>
      <c r="C474" s="139"/>
      <c r="D474" s="139" t="s">
        <v>150</v>
      </c>
      <c r="E474" s="176"/>
      <c r="F474" s="139"/>
      <c r="G474" s="139"/>
      <c r="H474" s="182"/>
      <c r="I474" s="183"/>
      <c r="J474" s="184" t="s">
        <v>151</v>
      </c>
      <c r="K474" s="185" t="s">
        <v>151</v>
      </c>
      <c r="L474" s="139"/>
      <c r="M474" s="139"/>
      <c r="N474" s="139"/>
      <c r="O474" s="139"/>
      <c r="P474" s="139"/>
      <c r="Q474" s="139"/>
      <c r="R474" s="139"/>
      <c r="S474" s="139"/>
      <c r="T474" s="139"/>
      <c r="U474" s="139"/>
      <c r="V474" s="139"/>
    </row>
    <row r="475" spans="1:25" s="175" customFormat="1" ht="17" thickBot="1" x14ac:dyDescent="0.25">
      <c r="A475" s="176"/>
      <c r="B475" s="177"/>
      <c r="C475" s="139"/>
      <c r="D475" s="139"/>
      <c r="E475" s="176" t="s">
        <v>160</v>
      </c>
      <c r="F475" s="186">
        <f>AVERAGE(J475:J479)</f>
        <v>545.58600000000001</v>
      </c>
      <c r="G475" s="139" t="s">
        <v>152</v>
      </c>
      <c r="H475" s="232">
        <v>43059</v>
      </c>
      <c r="I475" s="183"/>
      <c r="J475" s="233">
        <v>550.71</v>
      </c>
      <c r="K475" s="234">
        <v>1264</v>
      </c>
      <c r="L475" s="139"/>
      <c r="M475" s="139"/>
      <c r="N475" s="139"/>
      <c r="O475" s="139"/>
      <c r="P475" s="139"/>
      <c r="Q475" s="139"/>
      <c r="R475" s="139"/>
      <c r="S475" s="139"/>
      <c r="T475" s="139"/>
      <c r="U475" s="139"/>
      <c r="V475" s="139"/>
    </row>
    <row r="476" spans="1:25" s="175" customFormat="1" ht="17" thickBot="1" x14ac:dyDescent="0.25">
      <c r="A476" s="176"/>
      <c r="B476" s="177"/>
      <c r="C476" s="139"/>
      <c r="D476" s="139"/>
      <c r="E476" s="176" t="s">
        <v>160</v>
      </c>
      <c r="F476" s="188">
        <f>F475/1000</f>
        <v>0.54558600000000002</v>
      </c>
      <c r="G476" s="139" t="s">
        <v>144</v>
      </c>
      <c r="H476" s="232">
        <v>43052</v>
      </c>
      <c r="I476" s="183"/>
      <c r="J476" s="233">
        <v>559.79999999999995</v>
      </c>
      <c r="K476" s="234">
        <v>1275</v>
      </c>
      <c r="L476" s="139"/>
      <c r="M476" s="139"/>
      <c r="N476" s="139"/>
      <c r="O476" s="139"/>
      <c r="P476" s="139"/>
      <c r="Q476" s="139"/>
      <c r="R476" s="139"/>
      <c r="S476" s="139"/>
      <c r="T476" s="139"/>
      <c r="U476" s="139"/>
      <c r="V476" s="139"/>
    </row>
    <row r="477" spans="1:25" s="175" customFormat="1" ht="17" thickBot="1" x14ac:dyDescent="0.25">
      <c r="A477" s="176"/>
      <c r="B477" s="177"/>
      <c r="C477" s="139"/>
      <c r="D477" s="139"/>
      <c r="E477" s="139"/>
      <c r="F477" s="139"/>
      <c r="G477" s="139"/>
      <c r="H477" s="232">
        <v>43045</v>
      </c>
      <c r="I477" s="183"/>
      <c r="J477" s="233">
        <v>550.71</v>
      </c>
      <c r="K477" s="234">
        <v>1264</v>
      </c>
      <c r="L477" s="139"/>
      <c r="M477" s="139"/>
      <c r="N477" s="139"/>
      <c r="O477" s="139"/>
      <c r="P477" s="139"/>
      <c r="Q477" s="139"/>
      <c r="R477" s="139"/>
      <c r="S477" s="139"/>
      <c r="T477" s="139"/>
      <c r="U477" s="139"/>
      <c r="V477" s="139"/>
    </row>
    <row r="478" spans="1:25" s="175" customFormat="1" ht="17" thickBot="1" x14ac:dyDescent="0.25">
      <c r="A478" s="176"/>
      <c r="B478" s="177"/>
      <c r="C478" s="139"/>
      <c r="D478" s="139" t="s">
        <v>153</v>
      </c>
      <c r="E478" s="176" t="s">
        <v>160</v>
      </c>
      <c r="F478" s="186">
        <f>AVERAGE(K475:K479)</f>
        <v>1257.8</v>
      </c>
      <c r="G478" s="139" t="s">
        <v>152</v>
      </c>
      <c r="H478" s="232">
        <v>43038</v>
      </c>
      <c r="I478" s="183"/>
      <c r="J478" s="233">
        <v>535.01</v>
      </c>
      <c r="K478" s="234">
        <v>1245</v>
      </c>
      <c r="L478" s="139"/>
      <c r="M478" s="139"/>
      <c r="N478" s="139"/>
      <c r="O478" s="139"/>
      <c r="P478" s="139"/>
      <c r="Q478" s="139"/>
      <c r="R478" s="139"/>
      <c r="S478" s="139"/>
      <c r="T478" s="139"/>
      <c r="U478" s="139"/>
      <c r="V478" s="139"/>
    </row>
    <row r="479" spans="1:25" s="175" customFormat="1" ht="17" thickBot="1" x14ac:dyDescent="0.25">
      <c r="A479" s="176"/>
      <c r="B479" s="177"/>
      <c r="C479" s="139"/>
      <c r="D479" s="139"/>
      <c r="E479" s="176" t="s">
        <v>160</v>
      </c>
      <c r="F479" s="188">
        <f>F478/1000</f>
        <v>1.2578</v>
      </c>
      <c r="G479" s="139" t="s">
        <v>144</v>
      </c>
      <c r="H479" s="232">
        <v>43031</v>
      </c>
      <c r="I479" s="183"/>
      <c r="J479" s="233">
        <v>531.70000000000005</v>
      </c>
      <c r="K479" s="234">
        <v>1241</v>
      </c>
      <c r="L479" s="139"/>
      <c r="M479" s="139"/>
      <c r="N479" s="139"/>
      <c r="O479" s="139"/>
      <c r="P479" s="139"/>
      <c r="Q479" s="139"/>
      <c r="R479" s="139"/>
      <c r="S479" s="139"/>
      <c r="T479" s="139"/>
      <c r="U479" s="139"/>
      <c r="V479" s="139"/>
    </row>
    <row r="480" spans="1:25" s="175" customFormat="1" x14ac:dyDescent="0.2">
      <c r="A480" s="176"/>
      <c r="B480" s="177"/>
      <c r="C480" s="139"/>
      <c r="D480" s="139"/>
      <c r="E480" s="139"/>
      <c r="F480" s="139"/>
      <c r="G480" s="139"/>
      <c r="H480" s="187">
        <v>42408</v>
      </c>
      <c r="I480" s="198">
        <v>1</v>
      </c>
      <c r="J480" s="199">
        <v>371.99</v>
      </c>
      <c r="K480" s="201">
        <v>1046</v>
      </c>
      <c r="L480" s="139"/>
      <c r="M480" s="139"/>
      <c r="N480" s="139"/>
      <c r="O480" s="139"/>
      <c r="P480" s="139"/>
      <c r="Q480" s="139"/>
      <c r="R480" s="139"/>
      <c r="S480" s="139"/>
      <c r="T480" s="139"/>
      <c r="U480" s="139"/>
      <c r="V480" s="139"/>
    </row>
    <row r="481" spans="1:22" s="175" customFormat="1" x14ac:dyDescent="0.2">
      <c r="A481" s="176"/>
      <c r="B481" s="177"/>
      <c r="C481" s="139"/>
      <c r="D481" s="142" t="s">
        <v>154</v>
      </c>
      <c r="E481" s="139"/>
      <c r="F481" s="189"/>
      <c r="G481" s="139"/>
      <c r="H481" s="187">
        <v>42401</v>
      </c>
      <c r="I481" s="198">
        <v>1</v>
      </c>
      <c r="J481" s="200">
        <v>362.08</v>
      </c>
      <c r="K481" s="202">
        <v>1034</v>
      </c>
      <c r="L481" s="139"/>
      <c r="M481" s="139"/>
      <c r="N481" s="139"/>
      <c r="O481" s="139"/>
      <c r="P481" s="139"/>
      <c r="Q481" s="139"/>
      <c r="R481" s="139"/>
      <c r="S481" s="139"/>
      <c r="T481" s="139"/>
      <c r="U481" s="139"/>
      <c r="V481" s="139"/>
    </row>
    <row r="482" spans="1:22" s="175" customFormat="1" x14ac:dyDescent="0.2">
      <c r="A482" s="176"/>
      <c r="B482" s="177"/>
      <c r="C482" s="139"/>
      <c r="D482" s="139" t="s">
        <v>155</v>
      </c>
      <c r="E482" s="176" t="s">
        <v>160</v>
      </c>
      <c r="F482" s="235">
        <v>0.21</v>
      </c>
      <c r="G482" s="139" t="s">
        <v>156</v>
      </c>
      <c r="H482" s="187">
        <v>42394</v>
      </c>
      <c r="I482" s="198">
        <v>1</v>
      </c>
      <c r="J482" s="200">
        <v>355.46</v>
      </c>
      <c r="K482" s="202">
        <v>1026</v>
      </c>
      <c r="L482" s="139"/>
      <c r="M482" s="139"/>
      <c r="N482" s="139"/>
      <c r="O482" s="139"/>
      <c r="P482" s="139"/>
      <c r="Q482" s="139"/>
      <c r="R482" s="139"/>
      <c r="S482" s="139"/>
      <c r="T482" s="139"/>
      <c r="U482" s="139"/>
      <c r="V482" s="139"/>
    </row>
    <row r="483" spans="1:22" s="175" customFormat="1" x14ac:dyDescent="0.2">
      <c r="A483" s="176"/>
      <c r="B483" s="177"/>
      <c r="C483" s="139"/>
      <c r="D483" s="139" t="s">
        <v>157</v>
      </c>
      <c r="E483" s="176" t="s">
        <v>160</v>
      </c>
      <c r="F483" s="139">
        <f>F479/(1+F482)-F476</f>
        <v>0.4939181322314049</v>
      </c>
      <c r="G483" s="139" t="s">
        <v>144</v>
      </c>
      <c r="H483" s="187">
        <v>42387</v>
      </c>
      <c r="I483" s="198">
        <v>1</v>
      </c>
      <c r="J483" s="200">
        <v>373.65</v>
      </c>
      <c r="K483" s="202">
        <v>1048</v>
      </c>
      <c r="L483" s="139"/>
      <c r="M483" s="139"/>
      <c r="N483" s="139"/>
      <c r="O483" s="139"/>
      <c r="P483" s="139"/>
      <c r="Q483" s="139"/>
      <c r="R483" s="139"/>
      <c r="S483" s="139"/>
      <c r="T483" s="139"/>
      <c r="U483" s="139"/>
      <c r="V483" s="139"/>
    </row>
    <row r="484" spans="1:22" s="175" customFormat="1" x14ac:dyDescent="0.2">
      <c r="A484" s="176"/>
      <c r="B484" s="177"/>
      <c r="C484" s="139"/>
      <c r="D484" s="139"/>
      <c r="E484" s="176"/>
      <c r="F484" s="189"/>
      <c r="G484" s="139"/>
      <c r="H484" s="187">
        <v>42380</v>
      </c>
      <c r="I484" s="198">
        <v>1</v>
      </c>
      <c r="J484" s="200">
        <v>391.83</v>
      </c>
      <c r="K484" s="202">
        <v>1070</v>
      </c>
      <c r="L484" s="139"/>
      <c r="M484" s="139"/>
      <c r="N484" s="139"/>
      <c r="O484" s="139"/>
      <c r="P484" s="139"/>
      <c r="Q484" s="139"/>
      <c r="R484" s="139"/>
      <c r="S484" s="139"/>
      <c r="T484" s="139"/>
      <c r="U484" s="139"/>
      <c r="V484" s="139"/>
    </row>
    <row r="485" spans="1:22" s="175" customFormat="1" x14ac:dyDescent="0.2">
      <c r="A485" s="176"/>
      <c r="B485" s="177"/>
      <c r="C485" s="139"/>
      <c r="D485" s="139"/>
      <c r="E485" s="139"/>
      <c r="F485" s="139"/>
      <c r="G485" s="139"/>
      <c r="H485" s="187">
        <v>42373</v>
      </c>
      <c r="I485" s="198">
        <v>1</v>
      </c>
      <c r="J485" s="200">
        <v>391.83</v>
      </c>
      <c r="K485" s="202">
        <v>1070</v>
      </c>
      <c r="L485" s="139"/>
      <c r="M485" s="139"/>
      <c r="N485" s="139"/>
      <c r="O485" s="139"/>
      <c r="P485" s="139"/>
      <c r="Q485" s="139"/>
      <c r="R485" s="139"/>
      <c r="S485" s="139"/>
      <c r="T485" s="139"/>
      <c r="U485" s="139"/>
      <c r="V485" s="139"/>
    </row>
    <row r="486" spans="1:22" s="175" customFormat="1" x14ac:dyDescent="0.2">
      <c r="A486" s="176"/>
      <c r="B486" s="177"/>
      <c r="C486" s="139"/>
      <c r="D486" s="139" t="s">
        <v>158</v>
      </c>
      <c r="E486" s="176" t="s">
        <v>160</v>
      </c>
      <c r="F486" s="189">
        <f>(F484+F483+F476)*1.21</f>
        <v>1.2577999999999998</v>
      </c>
      <c r="G486" s="139" t="s">
        <v>159</v>
      </c>
      <c r="H486" s="187">
        <v>42352</v>
      </c>
      <c r="I486" s="198">
        <v>1</v>
      </c>
      <c r="J486" s="200">
        <v>444.65</v>
      </c>
      <c r="K486" s="202">
        <v>1131</v>
      </c>
      <c r="L486" s="139"/>
      <c r="M486" s="139"/>
      <c r="N486" s="139"/>
      <c r="O486" s="139"/>
      <c r="P486" s="139"/>
      <c r="Q486" s="139"/>
      <c r="R486" s="139"/>
      <c r="S486" s="139"/>
      <c r="T486" s="139"/>
      <c r="U486" s="139"/>
      <c r="V486" s="139"/>
    </row>
    <row r="487" spans="1:22" s="175" customFormat="1" x14ac:dyDescent="0.2">
      <c r="A487" s="176"/>
      <c r="B487" s="177"/>
      <c r="C487" s="139"/>
      <c r="D487" s="139"/>
      <c r="E487" s="139"/>
      <c r="F487" s="139"/>
      <c r="G487" s="139"/>
      <c r="H487" s="187">
        <v>42345</v>
      </c>
      <c r="I487" s="198">
        <v>1</v>
      </c>
      <c r="J487" s="200">
        <v>467.79</v>
      </c>
      <c r="K487" s="202">
        <v>1159</v>
      </c>
      <c r="L487" s="139"/>
      <c r="M487" s="139"/>
      <c r="N487" s="139"/>
      <c r="O487" s="139"/>
      <c r="P487" s="139"/>
      <c r="Q487" s="139"/>
      <c r="R487" s="139"/>
      <c r="S487" s="139"/>
      <c r="T487" s="139"/>
      <c r="U487" s="139"/>
      <c r="V487" s="139"/>
    </row>
    <row r="488" spans="1:22" s="175" customFormat="1" x14ac:dyDescent="0.2">
      <c r="A488" s="176"/>
      <c r="B488" s="177"/>
      <c r="C488" s="139"/>
      <c r="D488" s="139"/>
      <c r="E488" s="139"/>
      <c r="F488" s="139"/>
      <c r="G488" s="139"/>
      <c r="H488" s="187">
        <v>42338</v>
      </c>
      <c r="I488" s="198">
        <v>1</v>
      </c>
      <c r="J488" s="200">
        <v>486.8</v>
      </c>
      <c r="K488" s="202">
        <v>1182</v>
      </c>
      <c r="L488" s="139"/>
      <c r="M488" s="139"/>
      <c r="N488" s="139"/>
      <c r="O488" s="139"/>
      <c r="P488" s="139"/>
      <c r="Q488" s="139"/>
      <c r="R488" s="139"/>
      <c r="S488" s="139"/>
      <c r="T488" s="139"/>
      <c r="U488" s="139"/>
      <c r="V488" s="139"/>
    </row>
    <row r="489" spans="1:22" s="175" customFormat="1" x14ac:dyDescent="0.2">
      <c r="A489" s="176"/>
      <c r="B489" s="177"/>
      <c r="C489" s="139"/>
      <c r="D489" s="139"/>
      <c r="E489" s="139"/>
      <c r="F489" s="139"/>
      <c r="G489" s="139"/>
      <c r="H489" s="187">
        <v>42331</v>
      </c>
      <c r="I489" s="198">
        <v>1</v>
      </c>
      <c r="J489" s="200">
        <v>491.76</v>
      </c>
      <c r="K489" s="202">
        <v>1188</v>
      </c>
      <c r="L489" s="139"/>
      <c r="M489" s="139"/>
      <c r="N489" s="139"/>
      <c r="O489" s="139"/>
      <c r="P489" s="139"/>
      <c r="Q489" s="139"/>
      <c r="R489" s="139"/>
      <c r="S489" s="139"/>
      <c r="T489" s="139"/>
      <c r="U489" s="139"/>
      <c r="V489" s="139"/>
    </row>
    <row r="490" spans="1:22" s="175" customFormat="1" x14ac:dyDescent="0.2">
      <c r="A490" s="176"/>
      <c r="B490" s="177"/>
      <c r="C490" s="139"/>
      <c r="D490" s="139"/>
      <c r="E490" s="139"/>
      <c r="F490" s="139"/>
      <c r="G490" s="139"/>
      <c r="H490" s="187">
        <v>42324</v>
      </c>
      <c r="I490" s="198">
        <v>1</v>
      </c>
      <c r="J490" s="200">
        <v>506.63</v>
      </c>
      <c r="K490" s="202">
        <v>1206</v>
      </c>
      <c r="L490" s="139"/>
      <c r="M490" s="139"/>
      <c r="N490" s="139"/>
      <c r="O490" s="139"/>
      <c r="P490" s="139"/>
      <c r="Q490" s="139"/>
      <c r="R490" s="139"/>
      <c r="S490" s="139"/>
      <c r="T490" s="139"/>
      <c r="U490" s="139"/>
      <c r="V490" s="139"/>
    </row>
    <row r="491" spans="1:22" s="175" customFormat="1" x14ac:dyDescent="0.2">
      <c r="A491" s="176"/>
      <c r="B491" s="177"/>
      <c r="C491" s="139"/>
      <c r="D491" s="139"/>
      <c r="E491" s="139"/>
      <c r="F491" s="139"/>
      <c r="G491" s="139"/>
      <c r="H491" s="187">
        <v>42317</v>
      </c>
      <c r="I491" s="198">
        <v>1</v>
      </c>
      <c r="J491" s="200">
        <v>503.33</v>
      </c>
      <c r="K491" s="202">
        <v>1202</v>
      </c>
      <c r="L491" s="139"/>
      <c r="M491" s="139"/>
      <c r="N491" s="139"/>
      <c r="O491" s="139"/>
      <c r="P491" s="139"/>
      <c r="Q491" s="139"/>
      <c r="R491" s="139"/>
      <c r="S491" s="139"/>
      <c r="T491" s="139"/>
      <c r="U491" s="139"/>
      <c r="V491" s="139"/>
    </row>
    <row r="492" spans="1:22" s="175" customFormat="1" x14ac:dyDescent="0.2">
      <c r="A492" s="176"/>
      <c r="B492" s="177"/>
      <c r="C492" s="139"/>
      <c r="D492" s="139"/>
      <c r="E492" s="139"/>
      <c r="F492" s="139"/>
      <c r="G492" s="139"/>
      <c r="H492" s="187">
        <v>42310</v>
      </c>
      <c r="I492" s="198">
        <v>1</v>
      </c>
      <c r="J492" s="200">
        <v>481.01</v>
      </c>
      <c r="K492" s="202">
        <v>1175</v>
      </c>
      <c r="L492" s="139"/>
      <c r="M492" s="139"/>
      <c r="N492" s="139"/>
      <c r="O492" s="139"/>
      <c r="P492" s="139"/>
      <c r="Q492" s="139"/>
      <c r="R492" s="139"/>
      <c r="S492" s="139"/>
      <c r="T492" s="139"/>
      <c r="U492" s="139"/>
      <c r="V492" s="139"/>
    </row>
    <row r="493" spans="1:22" s="175" customFormat="1" x14ac:dyDescent="0.2">
      <c r="A493" s="176"/>
      <c r="B493" s="177"/>
      <c r="C493" s="139"/>
      <c r="D493" s="139"/>
      <c r="E493" s="139"/>
      <c r="F493" s="139"/>
      <c r="G493" s="139"/>
      <c r="H493" s="187">
        <v>42303</v>
      </c>
      <c r="I493" s="198">
        <v>1</v>
      </c>
      <c r="J493" s="200">
        <v>478.54</v>
      </c>
      <c r="K493" s="202">
        <v>1172</v>
      </c>
      <c r="L493" s="139"/>
      <c r="M493" s="139"/>
      <c r="N493" s="139"/>
      <c r="O493" s="139"/>
      <c r="P493" s="139"/>
      <c r="Q493" s="139"/>
      <c r="R493" s="139"/>
      <c r="S493" s="139"/>
      <c r="T493" s="139"/>
      <c r="U493" s="139"/>
      <c r="V493" s="139"/>
    </row>
    <row r="494" spans="1:22" s="175" customFormat="1" x14ac:dyDescent="0.2">
      <c r="A494" s="176"/>
      <c r="B494" s="177"/>
      <c r="C494" s="176"/>
      <c r="D494" s="176"/>
      <c r="E494" s="176"/>
      <c r="F494" s="139"/>
      <c r="G494" s="139"/>
      <c r="H494" s="187">
        <v>42296</v>
      </c>
      <c r="I494" s="198">
        <v>1</v>
      </c>
      <c r="J494" s="200">
        <v>493.41</v>
      </c>
      <c r="K494" s="202">
        <v>1190</v>
      </c>
      <c r="L494" s="176"/>
      <c r="M494" s="176"/>
      <c r="N494" s="176"/>
      <c r="O494" s="176"/>
      <c r="P494" s="176"/>
      <c r="Q494" s="176"/>
      <c r="R494" s="176"/>
      <c r="S494" s="176"/>
      <c r="T494" s="176"/>
      <c r="U494" s="176"/>
      <c r="V494" s="176"/>
    </row>
    <row r="495" spans="1:22" s="175" customFormat="1" x14ac:dyDescent="0.2">
      <c r="A495" s="176"/>
      <c r="B495" s="177"/>
      <c r="C495" s="176"/>
      <c r="D495" s="176"/>
      <c r="E495" s="176"/>
      <c r="F495" s="139"/>
      <c r="G495" s="139"/>
      <c r="H495" s="187">
        <v>42289</v>
      </c>
      <c r="I495" s="198">
        <v>1</v>
      </c>
      <c r="J495" s="200">
        <v>501.68</v>
      </c>
      <c r="K495" s="202">
        <v>1200</v>
      </c>
      <c r="L495" s="176"/>
      <c r="M495" s="176"/>
      <c r="N495" s="176"/>
      <c r="O495" s="176"/>
      <c r="P495" s="176"/>
      <c r="Q495" s="176"/>
      <c r="R495" s="176"/>
      <c r="S495" s="176"/>
      <c r="T495" s="176"/>
      <c r="U495" s="176"/>
      <c r="V495" s="176"/>
    </row>
    <row r="496" spans="1:22" s="175" customFormat="1" x14ac:dyDescent="0.2">
      <c r="A496" s="176"/>
      <c r="B496" s="177"/>
      <c r="C496" s="176"/>
      <c r="D496" s="176"/>
      <c r="E496" s="176"/>
      <c r="F496" s="139"/>
      <c r="G496" s="139"/>
      <c r="H496" s="187">
        <v>42282</v>
      </c>
      <c r="I496" s="198">
        <v>1</v>
      </c>
      <c r="J496" s="200">
        <v>489.28</v>
      </c>
      <c r="K496" s="202">
        <v>1185</v>
      </c>
      <c r="L496" s="176"/>
      <c r="M496" s="176"/>
      <c r="N496" s="176"/>
      <c r="O496" s="176"/>
      <c r="P496" s="176"/>
      <c r="Q496" s="176"/>
      <c r="R496" s="176"/>
      <c r="S496" s="176"/>
      <c r="T496" s="176"/>
      <c r="U496" s="176"/>
      <c r="V496" s="176"/>
    </row>
    <row r="497" spans="1:25" s="175" customFormat="1" x14ac:dyDescent="0.2">
      <c r="A497" s="176"/>
      <c r="B497" s="177"/>
      <c r="C497" s="176"/>
      <c r="D497" s="176"/>
      <c r="E497" s="176"/>
      <c r="F497" s="139"/>
      <c r="G497" s="139"/>
      <c r="H497" s="187">
        <v>42275</v>
      </c>
      <c r="I497" s="198">
        <v>1</v>
      </c>
      <c r="J497" s="200">
        <v>490.11</v>
      </c>
      <c r="K497" s="202">
        <v>1186</v>
      </c>
      <c r="L497" s="176"/>
      <c r="M497" s="176"/>
      <c r="N497" s="176"/>
      <c r="O497" s="176"/>
      <c r="P497" s="176"/>
      <c r="Q497" s="176"/>
      <c r="R497" s="176"/>
      <c r="S497" s="176"/>
      <c r="T497" s="176"/>
      <c r="U497" s="176"/>
      <c r="V497" s="176"/>
    </row>
    <row r="498" spans="1:25" s="175" customFormat="1" x14ac:dyDescent="0.2">
      <c r="A498" s="176"/>
      <c r="B498" s="177"/>
      <c r="C498" s="176"/>
      <c r="D498" s="176"/>
      <c r="E498" s="176"/>
      <c r="F498" s="139"/>
      <c r="G498" s="139"/>
      <c r="H498" s="187">
        <v>42268</v>
      </c>
      <c r="I498" s="198">
        <v>1</v>
      </c>
      <c r="J498" s="200">
        <v>498.37</v>
      </c>
      <c r="K498" s="202">
        <v>1196</v>
      </c>
      <c r="L498" s="176"/>
      <c r="M498" s="176"/>
      <c r="N498" s="176"/>
      <c r="O498" s="176"/>
      <c r="P498" s="176"/>
      <c r="Q498" s="176"/>
      <c r="R498" s="176"/>
      <c r="S498" s="176"/>
      <c r="T498" s="176"/>
      <c r="U498" s="176"/>
      <c r="V498" s="176"/>
    </row>
    <row r="499" spans="1:25" s="175" customFormat="1" x14ac:dyDescent="0.2">
      <c r="A499" s="176"/>
      <c r="B499" s="177"/>
      <c r="C499" s="176"/>
      <c r="D499" s="176"/>
      <c r="E499" s="176"/>
      <c r="F499" s="139"/>
      <c r="G499" s="139"/>
      <c r="H499" s="187">
        <v>42261</v>
      </c>
      <c r="I499" s="198">
        <v>1</v>
      </c>
      <c r="J499" s="200">
        <v>502.5</v>
      </c>
      <c r="K499" s="202">
        <v>1201</v>
      </c>
      <c r="L499" s="176"/>
      <c r="M499" s="176"/>
      <c r="N499" s="176"/>
      <c r="O499" s="176"/>
      <c r="P499" s="176"/>
      <c r="Q499" s="176"/>
      <c r="R499" s="176"/>
      <c r="S499" s="176"/>
      <c r="T499" s="176"/>
      <c r="U499" s="176"/>
      <c r="V499" s="176"/>
    </row>
    <row r="500" spans="1:25" s="175" customFormat="1" x14ac:dyDescent="0.2">
      <c r="A500" s="176"/>
      <c r="B500" s="177"/>
      <c r="C500" s="176"/>
      <c r="D500" s="176"/>
      <c r="E500" s="176"/>
      <c r="F500" s="139"/>
      <c r="G500" s="139"/>
      <c r="H500" s="187">
        <v>42254</v>
      </c>
      <c r="I500" s="198">
        <v>1</v>
      </c>
      <c r="J500" s="200">
        <v>493.41</v>
      </c>
      <c r="K500" s="202">
        <v>1190</v>
      </c>
      <c r="L500" s="176"/>
      <c r="M500" s="176"/>
      <c r="N500" s="176"/>
      <c r="O500" s="176"/>
      <c r="P500" s="176"/>
      <c r="Q500" s="176"/>
      <c r="R500" s="176"/>
      <c r="S500" s="176"/>
      <c r="T500" s="176"/>
      <c r="U500" s="176"/>
      <c r="V500" s="176"/>
    </row>
    <row r="501" spans="1:25" s="175" customFormat="1" x14ac:dyDescent="0.2">
      <c r="A501" s="176"/>
      <c r="B501" s="177"/>
      <c r="C501" s="176"/>
      <c r="D501" s="176"/>
      <c r="E501" s="176"/>
      <c r="F501" s="139"/>
      <c r="G501" s="139"/>
      <c r="H501" s="187">
        <v>42247</v>
      </c>
      <c r="I501" s="198">
        <v>1</v>
      </c>
      <c r="J501" s="200">
        <v>466.06</v>
      </c>
      <c r="K501" s="203">
        <v>1156.9100000000001</v>
      </c>
      <c r="L501" s="176"/>
      <c r="M501" s="176"/>
      <c r="N501" s="176"/>
      <c r="O501" s="176"/>
      <c r="P501" s="176"/>
      <c r="Q501" s="176"/>
      <c r="R501" s="176"/>
      <c r="S501" s="176"/>
      <c r="T501" s="176"/>
      <c r="U501" s="176"/>
      <c r="V501" s="176"/>
    </row>
    <row r="502" spans="1:25" s="175" customFormat="1" x14ac:dyDescent="0.2">
      <c r="A502" s="176"/>
      <c r="B502" s="177"/>
      <c r="C502" s="176"/>
      <c r="D502" s="176"/>
      <c r="E502" s="176"/>
      <c r="F502" s="139"/>
      <c r="G502" s="139"/>
      <c r="H502" s="187">
        <v>42240</v>
      </c>
      <c r="I502" s="198">
        <v>1</v>
      </c>
      <c r="J502" s="200">
        <v>485.97</v>
      </c>
      <c r="K502" s="202">
        <v>1181</v>
      </c>
      <c r="L502" s="176"/>
      <c r="M502" s="176"/>
      <c r="N502" s="176"/>
      <c r="O502" s="176"/>
      <c r="P502" s="176"/>
      <c r="Q502" s="176"/>
      <c r="R502" s="176"/>
      <c r="S502" s="176"/>
      <c r="T502" s="176"/>
      <c r="U502" s="176"/>
      <c r="V502" s="176"/>
    </row>
    <row r="503" spans="1:25" s="175" customFormat="1" x14ac:dyDescent="0.2">
      <c r="A503" s="176"/>
      <c r="B503" s="177"/>
      <c r="C503" s="176"/>
      <c r="D503" s="176"/>
      <c r="E503" s="176"/>
      <c r="F503" s="139"/>
      <c r="G503" s="139"/>
      <c r="H503" s="187">
        <v>42233</v>
      </c>
      <c r="I503" s="198">
        <v>1</v>
      </c>
      <c r="J503" s="200">
        <v>496.72</v>
      </c>
      <c r="K503" s="202">
        <v>1194</v>
      </c>
      <c r="L503" s="176"/>
      <c r="M503" s="176"/>
      <c r="N503" s="176"/>
      <c r="O503" s="176"/>
      <c r="P503" s="176"/>
      <c r="Q503" s="176"/>
      <c r="R503" s="176"/>
      <c r="S503" s="176"/>
      <c r="T503" s="176"/>
      <c r="U503" s="176"/>
      <c r="V503" s="176"/>
    </row>
    <row r="504" spans="1:25" s="175" customFormat="1" x14ac:dyDescent="0.2">
      <c r="A504" s="176"/>
      <c r="B504" s="177"/>
      <c r="C504" s="176"/>
      <c r="D504" s="176"/>
      <c r="E504" s="176"/>
      <c r="F504" s="139"/>
      <c r="G504" s="139"/>
      <c r="H504" s="187">
        <v>42226</v>
      </c>
      <c r="I504" s="198">
        <v>1</v>
      </c>
      <c r="J504" s="200">
        <v>504.98</v>
      </c>
      <c r="K504" s="202">
        <v>1204</v>
      </c>
      <c r="L504" s="176"/>
      <c r="M504" s="176"/>
      <c r="N504" s="176"/>
      <c r="O504" s="176"/>
      <c r="P504" s="176"/>
      <c r="Q504" s="176"/>
      <c r="R504" s="176"/>
      <c r="S504" s="176"/>
      <c r="T504" s="176"/>
      <c r="U504" s="176"/>
      <c r="V504" s="176"/>
    </row>
    <row r="505" spans="1:25" s="175" customFormat="1" x14ac:dyDescent="0.2">
      <c r="B505" s="177"/>
      <c r="H505" s="187">
        <v>42219</v>
      </c>
      <c r="I505" s="198">
        <v>1</v>
      </c>
      <c r="J505" s="200">
        <v>518.20000000000005</v>
      </c>
      <c r="K505" s="202">
        <v>1220</v>
      </c>
    </row>
    <row r="506" spans="1:25" s="175" customFormat="1" x14ac:dyDescent="0.2">
      <c r="B506" s="177"/>
      <c r="H506" s="187">
        <v>42212</v>
      </c>
      <c r="I506" s="198">
        <v>1</v>
      </c>
      <c r="J506" s="200">
        <v>533.91</v>
      </c>
      <c r="K506" s="202">
        <v>1239</v>
      </c>
    </row>
    <row r="507" spans="1:25" s="175" customFormat="1" ht="17" thickBot="1" x14ac:dyDescent="0.25">
      <c r="B507" s="177"/>
      <c r="H507" s="187">
        <v>42205</v>
      </c>
      <c r="I507" s="198">
        <v>1</v>
      </c>
      <c r="J507" s="200">
        <v>547.13</v>
      </c>
      <c r="K507" s="202">
        <v>1255</v>
      </c>
    </row>
    <row r="508" spans="1:25" s="26" customFormat="1" x14ac:dyDescent="0.2">
      <c r="B508" s="129"/>
      <c r="C508" s="129" t="s">
        <v>25</v>
      </c>
      <c r="D508" s="129" t="s">
        <v>62</v>
      </c>
      <c r="E508" s="129"/>
      <c r="F508" s="129" t="s">
        <v>32</v>
      </c>
      <c r="G508" s="129"/>
      <c r="H508" s="187">
        <v>42198</v>
      </c>
      <c r="I508" s="198">
        <v>1</v>
      </c>
      <c r="J508" s="200">
        <v>568.62</v>
      </c>
      <c r="K508" s="202">
        <v>1281</v>
      </c>
      <c r="L508" s="129"/>
      <c r="M508" s="129"/>
      <c r="N508" s="129"/>
      <c r="O508" s="129"/>
      <c r="P508" s="129"/>
      <c r="Q508" s="129"/>
      <c r="R508" s="129"/>
      <c r="S508" s="129"/>
      <c r="T508" s="129"/>
      <c r="U508" s="129"/>
    </row>
    <row r="509" spans="1:25" customFormat="1" x14ac:dyDescent="0.2">
      <c r="B509" s="190"/>
      <c r="C509" s="144"/>
      <c r="D509" s="139"/>
      <c r="E509" s="139"/>
      <c r="F509" s="139"/>
      <c r="G509" s="139"/>
      <c r="H509" s="187">
        <v>42191</v>
      </c>
      <c r="I509" s="198">
        <v>1</v>
      </c>
      <c r="J509" s="200">
        <v>580.19000000000005</v>
      </c>
      <c r="K509" s="202">
        <v>1295</v>
      </c>
      <c r="L509" s="139"/>
      <c r="M509" s="139"/>
      <c r="N509" s="139"/>
      <c r="O509" s="139"/>
      <c r="P509" s="139"/>
      <c r="Q509" s="139"/>
      <c r="R509" s="139"/>
      <c r="S509" s="139"/>
      <c r="T509" s="139"/>
      <c r="U509" s="139"/>
      <c r="V509" s="139"/>
      <c r="W509" s="139"/>
      <c r="X509" s="139"/>
      <c r="Y509" s="139"/>
    </row>
    <row r="510" spans="1:25" customFormat="1" x14ac:dyDescent="0.2">
      <c r="B510" s="190"/>
      <c r="C510" s="175" t="s">
        <v>161</v>
      </c>
      <c r="D510" s="139"/>
      <c r="E510" s="139"/>
      <c r="F510" s="139"/>
      <c r="G510" s="139"/>
      <c r="H510" s="175"/>
      <c r="I510" s="175"/>
      <c r="J510" s="175"/>
      <c r="K510" s="175"/>
      <c r="L510" s="139"/>
      <c r="M510" s="139"/>
      <c r="N510" s="139"/>
      <c r="O510" s="139"/>
      <c r="P510" s="139"/>
      <c r="Q510" s="139"/>
      <c r="R510" s="139"/>
      <c r="S510" s="139"/>
      <c r="T510" s="139"/>
      <c r="U510" s="139"/>
      <c r="V510" s="139"/>
      <c r="W510" s="139"/>
      <c r="X510" s="139"/>
      <c r="Y510" s="139"/>
    </row>
    <row r="511" spans="1:25" s="175" customFormat="1" x14ac:dyDescent="0.2">
      <c r="B511" s="190"/>
    </row>
    <row r="512" spans="1:25" s="175" customFormat="1" ht="17" thickBot="1" x14ac:dyDescent="0.25">
      <c r="B512" s="190"/>
    </row>
    <row r="513" spans="2:11" s="175" customFormat="1" x14ac:dyDescent="0.2">
      <c r="B513" s="190"/>
      <c r="D513" s="175" t="s">
        <v>125</v>
      </c>
      <c r="H513" s="129"/>
      <c r="I513" s="129"/>
      <c r="J513" s="129"/>
      <c r="K513" s="129"/>
    </row>
    <row r="514" spans="2:11" s="175" customFormat="1" x14ac:dyDescent="0.2">
      <c r="B514" s="190"/>
      <c r="D514" s="175" t="s">
        <v>134</v>
      </c>
      <c r="H514" s="139"/>
      <c r="I514" s="139"/>
      <c r="J514" s="139"/>
      <c r="K514" s="139"/>
    </row>
    <row r="515" spans="2:11" s="175" customFormat="1" x14ac:dyDescent="0.2">
      <c r="B515" s="190"/>
      <c r="H515" s="139"/>
      <c r="I515" s="139"/>
      <c r="J515" s="139"/>
      <c r="K515" s="139"/>
    </row>
    <row r="516" spans="2:11" s="175" customFormat="1" x14ac:dyDescent="0.2">
      <c r="B516" s="190"/>
      <c r="F516" s="175">
        <v>0.5</v>
      </c>
      <c r="G516" s="175" t="s">
        <v>144</v>
      </c>
      <c r="H516" s="175" t="s">
        <v>162</v>
      </c>
    </row>
    <row r="517" spans="2:11" s="175" customFormat="1" x14ac:dyDescent="0.2">
      <c r="B517" s="190"/>
      <c r="F517" s="191">
        <f>F479</f>
        <v>1.2578</v>
      </c>
      <c r="G517" s="175" t="s">
        <v>144</v>
      </c>
      <c r="H517" s="175" t="s">
        <v>163</v>
      </c>
    </row>
    <row r="518" spans="2:11" s="175" customFormat="1" x14ac:dyDescent="0.2">
      <c r="B518" s="190"/>
      <c r="F518" s="191">
        <f>F516+F517</f>
        <v>1.7578</v>
      </c>
      <c r="G518" s="175" t="s">
        <v>144</v>
      </c>
      <c r="H518" s="175" t="s">
        <v>164</v>
      </c>
    </row>
    <row r="519" spans="2:11" s="175" customFormat="1" x14ac:dyDescent="0.2">
      <c r="B519" s="190"/>
    </row>
    <row r="520" spans="2:11" s="175" customFormat="1" x14ac:dyDescent="0.2">
      <c r="B520" s="190"/>
    </row>
    <row r="521" spans="2:11" s="175" customFormat="1" x14ac:dyDescent="0.2">
      <c r="B521" s="190"/>
      <c r="F521" s="191"/>
    </row>
    <row r="522" spans="2:11" s="175" customFormat="1" x14ac:dyDescent="0.2">
      <c r="B522" s="190"/>
    </row>
    <row r="523" spans="2:11" s="175" customFormat="1" x14ac:dyDescent="0.2">
      <c r="B523" s="190"/>
    </row>
    <row r="524" spans="2:11" s="175" customFormat="1" x14ac:dyDescent="0.2">
      <c r="B524" s="190"/>
    </row>
    <row r="525" spans="2:11" s="175" customFormat="1" x14ac:dyDescent="0.2">
      <c r="B525" s="190"/>
    </row>
    <row r="526" spans="2:11" s="175" customFormat="1" x14ac:dyDescent="0.2">
      <c r="B526" s="190"/>
    </row>
    <row r="527" spans="2:11" s="175" customFormat="1" x14ac:dyDescent="0.2">
      <c r="B527" s="190"/>
      <c r="F527" s="192">
        <f>F518/(1+F482)-F483</f>
        <v>0.95880914049586796</v>
      </c>
      <c r="G527" s="175" t="s">
        <v>144</v>
      </c>
    </row>
    <row r="528" spans="2:11" s="175" customFormat="1" x14ac:dyDescent="0.2">
      <c r="B528" s="190"/>
      <c r="F528" s="193">
        <f>F527/F11</f>
        <v>2.8960044113080459E-2</v>
      </c>
      <c r="G528" s="175" t="s">
        <v>59</v>
      </c>
    </row>
    <row r="529" spans="2:11" s="175" customFormat="1" x14ac:dyDescent="0.2">
      <c r="B529" s="190"/>
    </row>
    <row r="530" spans="2:11" s="175" customFormat="1" x14ac:dyDescent="0.2">
      <c r="B530" s="190"/>
    </row>
    <row r="531" spans="2:11" x14ac:dyDescent="0.2">
      <c r="H531" s="175"/>
      <c r="I531" s="175"/>
      <c r="J531" s="175"/>
      <c r="K531" s="175"/>
    </row>
    <row r="532" spans="2:11" x14ac:dyDescent="0.2">
      <c r="H532" s="175" t="s">
        <v>165</v>
      </c>
      <c r="I532" s="175"/>
      <c r="J532" s="175"/>
      <c r="K532" s="175"/>
    </row>
    <row r="533" spans="2:11" x14ac:dyDescent="0.2">
      <c r="H533" s="175"/>
      <c r="I533" s="175"/>
      <c r="J533" s="175"/>
      <c r="K533" s="175"/>
    </row>
    <row r="534" spans="2:11" x14ac:dyDescent="0.2">
      <c r="H534" s="175"/>
      <c r="I534" s="175"/>
      <c r="J534" s="175"/>
      <c r="K534" s="175"/>
    </row>
    <row r="535" spans="2:11" x14ac:dyDescent="0.2">
      <c r="H535" s="175"/>
      <c r="I535" s="175"/>
      <c r="J535" s="175"/>
      <c r="K535" s="175"/>
    </row>
    <row r="566" spans="2:35" ht="17" thickBot="1" x14ac:dyDescent="0.25"/>
    <row r="567" spans="2:35" x14ac:dyDescent="0.2">
      <c r="B567" s="209"/>
      <c r="C567" s="174" t="s">
        <v>25</v>
      </c>
      <c r="D567" s="174" t="s">
        <v>62</v>
      </c>
      <c r="E567" s="174"/>
      <c r="F567" s="174" t="s">
        <v>32</v>
      </c>
      <c r="G567" s="174"/>
      <c r="L567" s="174"/>
      <c r="M567" s="174"/>
      <c r="N567" s="174"/>
      <c r="O567" s="174"/>
      <c r="P567" s="174"/>
      <c r="Q567" s="174"/>
      <c r="R567" s="174"/>
      <c r="S567" s="174"/>
      <c r="T567" s="174"/>
      <c r="U567" s="174"/>
      <c r="V567" s="159"/>
      <c r="W567" s="159"/>
      <c r="X567" s="159"/>
      <c r="Y567" s="159"/>
      <c r="Z567" s="159"/>
      <c r="AA567" s="159"/>
      <c r="AB567" s="159"/>
      <c r="AC567" s="159"/>
      <c r="AD567" s="159"/>
      <c r="AE567" s="159"/>
      <c r="AF567" s="159"/>
      <c r="AG567" s="159"/>
      <c r="AH567" s="159"/>
      <c r="AI567" s="159"/>
    </row>
    <row r="568" spans="2:35" x14ac:dyDescent="0.2">
      <c r="B568" s="177"/>
      <c r="C568" s="154"/>
      <c r="D568" s="154"/>
      <c r="E568" s="154"/>
      <c r="F568" s="154"/>
      <c r="G568" s="154"/>
      <c r="L568" s="154"/>
      <c r="M568" s="154"/>
      <c r="N568" s="154"/>
      <c r="O568" s="154"/>
      <c r="P568" s="154"/>
      <c r="Q568" s="154"/>
      <c r="R568" s="154"/>
      <c r="S568" s="154"/>
      <c r="T568" s="154"/>
      <c r="U568" s="154"/>
      <c r="V568" s="154"/>
      <c r="W568" s="154"/>
      <c r="X568" s="154"/>
      <c r="Y568" s="154"/>
      <c r="Z568" s="154"/>
      <c r="AA568" s="154"/>
      <c r="AB568" s="154"/>
      <c r="AC568" s="154"/>
      <c r="AD568" s="154"/>
      <c r="AE568" s="154"/>
      <c r="AF568" s="154"/>
      <c r="AG568" s="154"/>
      <c r="AH568" s="154"/>
      <c r="AI568" s="154"/>
    </row>
    <row r="569" spans="2:35" x14ac:dyDescent="0.2">
      <c r="B569" s="177"/>
      <c r="C569" s="211" t="s">
        <v>179</v>
      </c>
      <c r="D569" s="212"/>
      <c r="E569" s="212"/>
      <c r="F569" s="212"/>
      <c r="G569" s="212"/>
      <c r="L569" s="139"/>
      <c r="M569" s="139"/>
      <c r="N569" s="139"/>
      <c r="O569" s="139"/>
      <c r="P569" s="139"/>
      <c r="Q569" s="139"/>
      <c r="R569" s="139"/>
      <c r="S569" s="139"/>
      <c r="T569" s="139"/>
      <c r="U569" s="139"/>
      <c r="V569" s="139"/>
      <c r="W569" s="139"/>
      <c r="X569" s="139"/>
      <c r="Y569" s="139"/>
      <c r="Z569" s="176"/>
      <c r="AA569" s="176"/>
      <c r="AB569" s="176"/>
      <c r="AC569" s="176"/>
      <c r="AD569" s="176"/>
      <c r="AE569" s="176"/>
      <c r="AF569" s="176"/>
      <c r="AG569" s="176"/>
      <c r="AH569" s="176"/>
      <c r="AI569" s="176"/>
    </row>
    <row r="570" spans="2:35" x14ac:dyDescent="0.2">
      <c r="B570" s="177"/>
      <c r="C570" s="212"/>
      <c r="D570" s="212"/>
      <c r="E570" s="212"/>
      <c r="F570" s="212"/>
      <c r="G570" s="212"/>
      <c r="L570" s="139"/>
      <c r="M570" s="139"/>
      <c r="N570" s="139"/>
      <c r="O570" s="139"/>
      <c r="P570" s="139"/>
      <c r="Q570" s="139"/>
      <c r="R570" s="139"/>
      <c r="S570" s="139"/>
      <c r="T570" s="139"/>
      <c r="U570" s="139"/>
      <c r="V570" s="139"/>
      <c r="W570" s="139"/>
      <c r="X570" s="139"/>
      <c r="Y570" s="139"/>
      <c r="Z570" s="176"/>
      <c r="AA570" s="176"/>
      <c r="AB570" s="176"/>
      <c r="AC570" s="176"/>
      <c r="AD570" s="176"/>
      <c r="AE570" s="176"/>
      <c r="AF570" s="176"/>
      <c r="AG570" s="176"/>
      <c r="AH570" s="176"/>
      <c r="AI570" s="176"/>
    </row>
    <row r="571" spans="2:35" ht="17" thickBot="1" x14ac:dyDescent="0.25">
      <c r="B571" s="177"/>
      <c r="C571" s="212"/>
      <c r="D571" s="212"/>
      <c r="E571" s="212"/>
      <c r="F571" s="212"/>
      <c r="G571" s="212"/>
      <c r="L571" s="139"/>
      <c r="M571" s="139"/>
      <c r="N571" s="139"/>
      <c r="O571" s="139"/>
      <c r="P571" s="139"/>
      <c r="Q571" s="139"/>
      <c r="R571" s="139"/>
      <c r="S571" s="139"/>
      <c r="T571" s="139"/>
      <c r="U571" s="139"/>
      <c r="V571" s="139"/>
      <c r="W571" s="139"/>
      <c r="X571" s="139"/>
      <c r="Y571" s="139"/>
      <c r="Z571" s="176"/>
      <c r="AA571" s="176"/>
      <c r="AB571" s="176"/>
      <c r="AC571" s="176"/>
      <c r="AD571" s="176"/>
      <c r="AE571" s="176"/>
      <c r="AF571" s="176"/>
      <c r="AG571" s="176"/>
      <c r="AH571" s="176"/>
      <c r="AI571" s="176"/>
    </row>
    <row r="572" spans="2:35" x14ac:dyDescent="0.2">
      <c r="B572" s="177"/>
      <c r="C572" s="212"/>
      <c r="D572" s="212"/>
      <c r="E572" s="212"/>
      <c r="F572" s="212"/>
      <c r="G572" s="212"/>
      <c r="H572" s="174"/>
      <c r="I572" s="174"/>
      <c r="J572" s="174"/>
      <c r="K572" s="174"/>
      <c r="L572" s="139"/>
      <c r="M572" s="139"/>
      <c r="N572" s="139"/>
      <c r="O572" s="139"/>
      <c r="P572" s="139"/>
      <c r="Q572" s="139"/>
      <c r="R572" s="139"/>
      <c r="S572" s="139"/>
      <c r="T572" s="139"/>
      <c r="U572" s="139"/>
      <c r="V572" s="139"/>
      <c r="W572" s="139"/>
      <c r="X572" s="139"/>
      <c r="Y572" s="139"/>
      <c r="Z572" s="176"/>
      <c r="AA572" s="176"/>
      <c r="AB572" s="176"/>
      <c r="AC572" s="176"/>
      <c r="AD572" s="176"/>
      <c r="AE572" s="176"/>
      <c r="AF572" s="176"/>
      <c r="AG572" s="176"/>
      <c r="AH572" s="176"/>
      <c r="AI572" s="176"/>
    </row>
    <row r="573" spans="2:35" x14ac:dyDescent="0.2">
      <c r="B573" s="177"/>
      <c r="C573" s="212"/>
      <c r="D573" s="212"/>
      <c r="E573" s="212"/>
      <c r="F573" s="212"/>
      <c r="G573" s="212"/>
      <c r="H573" s="154"/>
      <c r="I573" s="154"/>
      <c r="J573" s="154"/>
      <c r="K573" s="154"/>
      <c r="L573" s="139"/>
      <c r="M573" s="139"/>
      <c r="N573" s="139"/>
      <c r="O573" s="139"/>
      <c r="P573" s="139"/>
      <c r="Q573" s="139"/>
      <c r="R573" s="139"/>
      <c r="S573" s="139"/>
      <c r="T573" s="139"/>
      <c r="U573" s="139"/>
      <c r="V573" s="139"/>
      <c r="W573" s="139"/>
      <c r="X573" s="139"/>
      <c r="Y573" s="139"/>
      <c r="Z573" s="176"/>
      <c r="AA573" s="176"/>
      <c r="AB573" s="176"/>
      <c r="AC573" s="176"/>
      <c r="AD573" s="176"/>
      <c r="AE573" s="176"/>
      <c r="AF573" s="176"/>
      <c r="AG573" s="176"/>
      <c r="AH573" s="176"/>
      <c r="AI573" s="176"/>
    </row>
    <row r="574" spans="2:35" x14ac:dyDescent="0.2">
      <c r="B574" s="177"/>
      <c r="C574" s="212"/>
      <c r="D574" s="139"/>
      <c r="E574" s="139"/>
      <c r="F574" s="139"/>
      <c r="G574" s="139"/>
      <c r="H574" s="212"/>
      <c r="I574" s="212"/>
      <c r="J574" s="139"/>
      <c r="K574" s="139"/>
      <c r="L574" s="139"/>
      <c r="M574" s="139"/>
      <c r="N574" s="139"/>
      <c r="O574" s="139"/>
      <c r="P574" s="139"/>
      <c r="Q574" s="139"/>
      <c r="R574" s="139"/>
      <c r="S574" s="139"/>
      <c r="T574" s="139"/>
      <c r="U574" s="139"/>
      <c r="V574" s="139"/>
      <c r="W574" s="139"/>
      <c r="X574" s="139"/>
      <c r="Y574" s="139"/>
      <c r="Z574" s="176"/>
      <c r="AA574" s="176"/>
      <c r="AB574" s="176"/>
      <c r="AC574" s="176"/>
      <c r="AD574" s="176"/>
      <c r="AE574" s="176"/>
      <c r="AF574" s="176"/>
      <c r="AG574" s="176"/>
      <c r="AH574" s="176"/>
      <c r="AI574" s="176"/>
    </row>
    <row r="575" spans="2:35" x14ac:dyDescent="0.2">
      <c r="B575" s="177"/>
      <c r="C575" s="212"/>
      <c r="D575" s="139"/>
      <c r="E575" s="139"/>
      <c r="F575" s="139"/>
      <c r="G575" s="139"/>
      <c r="H575" s="212"/>
      <c r="I575" s="212"/>
      <c r="J575" s="139"/>
      <c r="K575" s="139"/>
      <c r="L575" s="139"/>
      <c r="M575" s="139"/>
      <c r="N575" s="139"/>
      <c r="O575" s="139"/>
      <c r="P575" s="139"/>
      <c r="Q575" s="139"/>
      <c r="R575" s="139"/>
      <c r="S575" s="139"/>
      <c r="T575" s="139"/>
      <c r="U575" s="139"/>
      <c r="V575" s="139"/>
      <c r="W575" s="139"/>
      <c r="X575" s="139"/>
      <c r="Y575" s="139"/>
      <c r="Z575" s="176"/>
      <c r="AA575" s="176"/>
      <c r="AB575" s="176"/>
      <c r="AC575" s="176"/>
      <c r="AD575" s="176"/>
      <c r="AE575" s="176"/>
      <c r="AF575" s="176"/>
      <c r="AG575" s="176"/>
      <c r="AH575" s="176"/>
      <c r="AI575" s="176"/>
    </row>
    <row r="576" spans="2:35" x14ac:dyDescent="0.2">
      <c r="B576" s="177"/>
      <c r="C576" s="212"/>
      <c r="D576" s="139"/>
      <c r="E576" s="139"/>
      <c r="F576" s="139"/>
      <c r="G576" s="139"/>
      <c r="H576" s="212"/>
      <c r="I576" s="212"/>
      <c r="J576" s="139"/>
      <c r="K576" s="139"/>
      <c r="L576" s="139"/>
      <c r="M576" s="139"/>
      <c r="N576" s="139"/>
      <c r="O576" s="139"/>
      <c r="P576" s="139"/>
      <c r="Q576" s="139"/>
      <c r="R576" s="139"/>
      <c r="S576" s="139"/>
      <c r="T576" s="139"/>
      <c r="U576" s="139"/>
      <c r="V576" s="139"/>
      <c r="W576" s="139"/>
      <c r="X576" s="139"/>
      <c r="Y576" s="139"/>
      <c r="Z576" s="176"/>
      <c r="AA576" s="176"/>
      <c r="AB576" s="176"/>
      <c r="AC576" s="176"/>
      <c r="AD576" s="176"/>
      <c r="AE576" s="176"/>
      <c r="AF576" s="176"/>
      <c r="AG576" s="176"/>
      <c r="AH576" s="176"/>
      <c r="AI576" s="176"/>
    </row>
    <row r="577" spans="2:35" x14ac:dyDescent="0.2">
      <c r="B577" s="177"/>
      <c r="C577" s="139"/>
      <c r="D577" s="139"/>
      <c r="E577" s="139"/>
      <c r="F577" s="139"/>
      <c r="G577" s="139"/>
      <c r="H577" s="212"/>
      <c r="I577" s="212"/>
      <c r="J577" s="139"/>
      <c r="K577" s="139"/>
      <c r="L577" s="139"/>
      <c r="M577" s="139"/>
      <c r="N577" s="139"/>
      <c r="O577" s="139"/>
      <c r="P577" s="139"/>
      <c r="Q577" s="139"/>
      <c r="R577" s="139"/>
      <c r="S577" s="139"/>
      <c r="T577" s="139"/>
      <c r="U577" s="139"/>
      <c r="V577" s="139"/>
      <c r="W577" s="139"/>
      <c r="X577" s="139"/>
      <c r="Y577" s="139"/>
      <c r="Z577" s="176"/>
      <c r="AA577" s="176"/>
      <c r="AB577" s="176"/>
      <c r="AC577" s="176"/>
      <c r="AD577" s="176"/>
      <c r="AE577" s="176"/>
      <c r="AF577" s="176"/>
      <c r="AG577" s="176"/>
      <c r="AH577" s="176"/>
      <c r="AI577" s="176"/>
    </row>
    <row r="578" spans="2:35" x14ac:dyDescent="0.2">
      <c r="B578" s="177"/>
      <c r="C578" s="139"/>
      <c r="D578" s="139"/>
      <c r="E578" s="139"/>
      <c r="F578" s="139"/>
      <c r="G578" s="139"/>
      <c r="H578" s="212"/>
      <c r="I578" s="212"/>
      <c r="J578" s="139"/>
      <c r="K578" s="139"/>
      <c r="L578" s="139"/>
      <c r="M578" s="139"/>
      <c r="N578" s="139"/>
      <c r="O578" s="139"/>
      <c r="P578" s="139"/>
      <c r="Q578" s="139"/>
      <c r="R578" s="139"/>
      <c r="S578" s="139"/>
      <c r="T578" s="139"/>
      <c r="U578" s="139"/>
      <c r="V578" s="139"/>
      <c r="W578" s="139"/>
      <c r="X578" s="139"/>
      <c r="Y578" s="139"/>
      <c r="Z578" s="176"/>
      <c r="AA578" s="176"/>
      <c r="AB578" s="176"/>
      <c r="AC578" s="176"/>
      <c r="AD578" s="176"/>
      <c r="AE578" s="176"/>
      <c r="AF578" s="176"/>
      <c r="AG578" s="176"/>
      <c r="AH578" s="176"/>
      <c r="AI578" s="176"/>
    </row>
    <row r="579" spans="2:35" x14ac:dyDescent="0.2">
      <c r="B579" s="177"/>
      <c r="C579" s="139"/>
      <c r="D579" s="139"/>
      <c r="E579" s="139"/>
      <c r="F579" s="139"/>
      <c r="G579" s="139"/>
      <c r="H579" s="139"/>
      <c r="I579" s="139"/>
      <c r="J579" s="139"/>
      <c r="K579" s="139"/>
      <c r="L579" s="139"/>
      <c r="M579" s="139"/>
      <c r="N579" s="139"/>
      <c r="O579" s="139"/>
      <c r="P579" s="139"/>
      <c r="Q579" s="139"/>
      <c r="R579" s="139"/>
      <c r="S579" s="139"/>
      <c r="T579" s="139"/>
      <c r="U579" s="139"/>
      <c r="V579" s="139"/>
      <c r="W579" s="139"/>
      <c r="X579" s="139"/>
      <c r="Y579" s="139"/>
      <c r="Z579" s="176"/>
      <c r="AA579" s="176"/>
      <c r="AB579" s="176"/>
      <c r="AC579" s="176"/>
      <c r="AD579" s="176"/>
      <c r="AE579" s="176"/>
      <c r="AF579" s="176"/>
      <c r="AG579" s="176"/>
      <c r="AH579" s="176"/>
      <c r="AI579" s="176"/>
    </row>
    <row r="580" spans="2:35" x14ac:dyDescent="0.2">
      <c r="B580" s="177"/>
      <c r="C580" s="139"/>
      <c r="D580" s="139"/>
      <c r="E580" s="139"/>
      <c r="F580" s="139"/>
      <c r="G580" s="139"/>
      <c r="H580" s="139"/>
      <c r="I580" s="139"/>
      <c r="J580" s="139"/>
      <c r="K580" s="139"/>
      <c r="L580" s="139"/>
      <c r="M580" s="139"/>
      <c r="N580" s="139"/>
      <c r="O580" s="139"/>
      <c r="P580" s="139"/>
      <c r="Q580" s="139"/>
      <c r="R580" s="139"/>
      <c r="S580" s="139"/>
      <c r="T580" s="139"/>
      <c r="U580" s="139"/>
      <c r="V580" s="139"/>
      <c r="W580" s="139"/>
      <c r="X580" s="139"/>
      <c r="Y580" s="139"/>
      <c r="Z580" s="176"/>
      <c r="AA580" s="176"/>
      <c r="AB580" s="176"/>
      <c r="AC580" s="176"/>
      <c r="AD580" s="176"/>
      <c r="AE580" s="176"/>
      <c r="AF580" s="176"/>
      <c r="AG580" s="176"/>
      <c r="AH580" s="176"/>
      <c r="AI580" s="176"/>
    </row>
    <row r="581" spans="2:35" x14ac:dyDescent="0.2">
      <c r="B581" s="177"/>
      <c r="C581" s="139"/>
      <c r="D581" s="139"/>
      <c r="E581" s="139"/>
      <c r="F581" s="139"/>
      <c r="G581" s="139"/>
      <c r="H581" s="139"/>
      <c r="I581" s="139"/>
      <c r="J581" s="139"/>
      <c r="K581" s="139"/>
      <c r="L581" s="139"/>
      <c r="M581" s="139"/>
      <c r="N581" s="139"/>
      <c r="O581" s="139"/>
      <c r="P581" s="139"/>
      <c r="Q581" s="139"/>
      <c r="R581" s="139"/>
      <c r="S581" s="139"/>
      <c r="T581" s="139"/>
      <c r="U581" s="139"/>
      <c r="V581" s="139"/>
      <c r="W581" s="139"/>
      <c r="X581" s="139"/>
      <c r="Y581" s="139"/>
      <c r="Z581" s="176"/>
      <c r="AA581" s="176"/>
      <c r="AB581" s="176"/>
      <c r="AC581" s="176"/>
      <c r="AD581" s="176"/>
      <c r="AE581" s="176"/>
      <c r="AF581" s="176"/>
      <c r="AG581" s="176"/>
      <c r="AH581" s="176"/>
      <c r="AI581" s="176"/>
    </row>
    <row r="582" spans="2:35" x14ac:dyDescent="0.2">
      <c r="B582" s="177"/>
      <c r="C582" s="139"/>
      <c r="D582" s="139"/>
      <c r="E582" s="139"/>
      <c r="F582" s="139"/>
      <c r="G582" s="139"/>
      <c r="H582" s="139"/>
      <c r="I582" s="139"/>
      <c r="J582" s="139"/>
      <c r="K582" s="139"/>
      <c r="L582" s="139"/>
      <c r="M582" s="139"/>
      <c r="N582" s="139"/>
      <c r="O582" s="139"/>
      <c r="P582" s="139"/>
      <c r="Q582" s="139"/>
      <c r="R582" s="139"/>
      <c r="S582" s="139"/>
      <c r="T582" s="139"/>
      <c r="U582" s="139"/>
      <c r="V582" s="139"/>
      <c r="W582" s="139"/>
      <c r="X582" s="139"/>
      <c r="Y582" s="139"/>
      <c r="Z582" s="176"/>
      <c r="AA582" s="176"/>
      <c r="AB582" s="176"/>
      <c r="AC582" s="176"/>
      <c r="AD582" s="176"/>
      <c r="AE582" s="176"/>
      <c r="AF582" s="176"/>
      <c r="AG582" s="176"/>
      <c r="AH582" s="176"/>
      <c r="AI582" s="176"/>
    </row>
    <row r="583" spans="2:35" x14ac:dyDescent="0.2">
      <c r="B583" s="177"/>
      <c r="C583" s="139"/>
      <c r="D583" s="139"/>
      <c r="E583" s="139"/>
      <c r="F583" s="139"/>
      <c r="G583" s="139"/>
      <c r="H583" s="139"/>
      <c r="I583" s="139"/>
      <c r="J583" s="139"/>
      <c r="K583" s="139"/>
      <c r="L583" s="139"/>
      <c r="M583" s="139"/>
      <c r="N583" s="139"/>
      <c r="O583" s="139"/>
      <c r="P583" s="139"/>
      <c r="Q583" s="139"/>
      <c r="R583" s="139"/>
      <c r="S583" s="139"/>
      <c r="T583" s="139"/>
      <c r="U583" s="139"/>
      <c r="V583" s="139"/>
      <c r="W583" s="139"/>
      <c r="X583" s="139"/>
      <c r="Y583" s="139"/>
      <c r="Z583" s="176"/>
      <c r="AA583" s="176"/>
      <c r="AB583" s="176"/>
      <c r="AC583" s="176"/>
      <c r="AD583" s="176"/>
      <c r="AE583" s="176"/>
      <c r="AF583" s="176"/>
      <c r="AG583" s="176"/>
      <c r="AH583" s="176"/>
      <c r="AI583" s="176"/>
    </row>
    <row r="584" spans="2:35" x14ac:dyDescent="0.2">
      <c r="B584" s="177"/>
      <c r="C584" s="139"/>
      <c r="D584" s="139"/>
      <c r="E584" s="139"/>
      <c r="F584" s="139"/>
      <c r="G584" s="139"/>
      <c r="H584" s="139"/>
      <c r="I584" s="139"/>
      <c r="J584" s="139"/>
      <c r="K584" s="139"/>
      <c r="L584" s="139"/>
      <c r="M584" s="139"/>
      <c r="N584" s="139"/>
      <c r="O584" s="139"/>
      <c r="P584" s="139"/>
      <c r="Q584" s="139"/>
      <c r="R584" s="139"/>
      <c r="S584" s="139"/>
      <c r="T584" s="139"/>
      <c r="U584" s="139"/>
      <c r="V584" s="139"/>
      <c r="W584" s="139"/>
      <c r="X584" s="139"/>
      <c r="Y584" s="139"/>
      <c r="Z584" s="176"/>
      <c r="AA584" s="176"/>
      <c r="AB584" s="176"/>
      <c r="AC584" s="176"/>
      <c r="AD584" s="176"/>
      <c r="AE584" s="176"/>
      <c r="AF584" s="176"/>
      <c r="AG584" s="176"/>
      <c r="AH584" s="176"/>
      <c r="AI584" s="176"/>
    </row>
    <row r="585" spans="2:35" x14ac:dyDescent="0.2">
      <c r="B585" s="177"/>
      <c r="C585" s="139"/>
      <c r="D585" s="139"/>
      <c r="E585" s="139"/>
      <c r="F585" s="139"/>
      <c r="G585" s="139"/>
      <c r="H585" s="139"/>
      <c r="I585" s="139"/>
      <c r="J585" s="139"/>
      <c r="K585" s="139"/>
      <c r="L585" s="139"/>
      <c r="M585" s="139"/>
      <c r="N585" s="139"/>
      <c r="O585" s="139"/>
      <c r="P585" s="139"/>
      <c r="Q585" s="139"/>
      <c r="R585" s="139"/>
      <c r="S585" s="139"/>
      <c r="T585" s="139"/>
      <c r="U585" s="139"/>
      <c r="V585" s="139"/>
      <c r="W585" s="139"/>
      <c r="X585" s="139"/>
      <c r="Y585" s="139"/>
      <c r="Z585" s="176"/>
      <c r="AA585" s="176"/>
      <c r="AB585" s="176"/>
      <c r="AC585" s="176"/>
      <c r="AD585" s="176"/>
      <c r="AE585" s="176"/>
      <c r="AF585" s="176"/>
      <c r="AG585" s="176"/>
      <c r="AH585" s="176"/>
      <c r="AI585" s="176"/>
    </row>
    <row r="586" spans="2:35" x14ac:dyDescent="0.2">
      <c r="B586" s="177"/>
      <c r="C586" s="139"/>
      <c r="D586" s="139"/>
      <c r="E586" s="139"/>
      <c r="F586" s="139"/>
      <c r="G586" s="139"/>
      <c r="H586" s="139"/>
      <c r="I586" s="139"/>
      <c r="J586" s="139"/>
      <c r="K586" s="139"/>
      <c r="L586" s="139"/>
      <c r="M586" s="139"/>
      <c r="N586" s="139"/>
      <c r="O586" s="139"/>
      <c r="P586" s="139"/>
      <c r="Q586" s="139"/>
      <c r="R586" s="139"/>
      <c r="S586" s="139"/>
      <c r="T586" s="139"/>
      <c r="U586" s="139"/>
      <c r="V586" s="139"/>
      <c r="W586" s="139"/>
      <c r="X586" s="139"/>
      <c r="Y586" s="139"/>
      <c r="Z586" s="176"/>
      <c r="AA586" s="176"/>
      <c r="AB586" s="176"/>
      <c r="AC586" s="176"/>
      <c r="AD586" s="176"/>
      <c r="AE586" s="176"/>
      <c r="AF586" s="176"/>
      <c r="AG586" s="176"/>
      <c r="AH586" s="176"/>
      <c r="AI586" s="176"/>
    </row>
    <row r="587" spans="2:35" x14ac:dyDescent="0.2">
      <c r="B587" s="177"/>
      <c r="C587" s="139"/>
      <c r="D587" s="139"/>
      <c r="E587" s="139"/>
      <c r="F587" s="139"/>
      <c r="G587" s="139"/>
      <c r="H587" s="139"/>
      <c r="I587" s="139"/>
      <c r="J587" s="139"/>
      <c r="K587" s="139"/>
      <c r="L587" s="139"/>
      <c r="M587" s="139"/>
      <c r="N587" s="139"/>
      <c r="O587" s="139"/>
      <c r="P587" s="139"/>
      <c r="Q587" s="139"/>
      <c r="R587" s="139"/>
      <c r="S587" s="139"/>
      <c r="T587" s="139"/>
      <c r="U587" s="139"/>
      <c r="V587" s="139"/>
      <c r="W587" s="139"/>
      <c r="X587" s="139"/>
      <c r="Y587" s="139"/>
      <c r="Z587" s="176"/>
      <c r="AA587" s="176"/>
      <c r="AB587" s="176"/>
      <c r="AC587" s="176"/>
      <c r="AD587" s="176"/>
      <c r="AE587" s="176"/>
      <c r="AF587" s="176"/>
      <c r="AG587" s="176"/>
      <c r="AH587" s="176"/>
      <c r="AI587" s="176"/>
    </row>
    <row r="588" spans="2:35" x14ac:dyDescent="0.2">
      <c r="B588" s="177"/>
      <c r="C588" s="139"/>
      <c r="D588" s="139"/>
      <c r="E588" s="139"/>
      <c r="F588" s="139"/>
      <c r="G588" s="139"/>
      <c r="H588" s="139"/>
      <c r="I588" s="139"/>
      <c r="J588" s="139"/>
      <c r="K588" s="139"/>
      <c r="L588" s="139"/>
      <c r="M588" s="139"/>
      <c r="N588" s="139"/>
      <c r="O588" s="139"/>
      <c r="P588" s="139"/>
      <c r="Q588" s="139"/>
      <c r="R588" s="139"/>
      <c r="S588" s="139"/>
      <c r="T588" s="139"/>
      <c r="U588" s="139"/>
      <c r="V588" s="139"/>
      <c r="W588" s="139"/>
      <c r="X588" s="139"/>
      <c r="Y588" s="139"/>
      <c r="Z588" s="176"/>
      <c r="AA588" s="176"/>
      <c r="AB588" s="176"/>
      <c r="AC588" s="176"/>
      <c r="AD588" s="176"/>
      <c r="AE588" s="176"/>
      <c r="AF588" s="176"/>
      <c r="AG588" s="176"/>
      <c r="AH588" s="176"/>
      <c r="AI588" s="176"/>
    </row>
    <row r="589" spans="2:35" x14ac:dyDescent="0.2">
      <c r="B589" s="177"/>
      <c r="C589" s="139"/>
      <c r="D589" s="139"/>
      <c r="E589" s="139"/>
      <c r="F589" s="139"/>
      <c r="G589" s="139"/>
      <c r="H589" s="139"/>
      <c r="I589" s="139"/>
      <c r="J589" s="139"/>
      <c r="K589" s="139"/>
      <c r="L589" s="139"/>
      <c r="M589" s="139"/>
      <c r="N589" s="139"/>
      <c r="O589" s="139"/>
      <c r="P589" s="139"/>
      <c r="Q589" s="139"/>
      <c r="R589" s="139"/>
      <c r="S589" s="139"/>
      <c r="T589" s="139"/>
      <c r="U589" s="139"/>
      <c r="V589" s="139"/>
      <c r="W589" s="139"/>
      <c r="X589" s="139"/>
      <c r="Y589" s="139"/>
      <c r="Z589" s="176"/>
      <c r="AA589" s="176"/>
      <c r="AB589" s="176"/>
      <c r="AC589" s="176"/>
      <c r="AD589" s="176"/>
      <c r="AE589" s="176"/>
      <c r="AF589" s="176"/>
      <c r="AG589" s="176"/>
      <c r="AH589" s="176"/>
      <c r="AI589" s="176"/>
    </row>
    <row r="590" spans="2:35" x14ac:dyDescent="0.2">
      <c r="B590" s="177"/>
      <c r="C590" s="139"/>
      <c r="D590" s="139"/>
      <c r="E590" s="139"/>
      <c r="F590" s="139"/>
      <c r="G590" s="139"/>
      <c r="H590" s="139"/>
      <c r="I590" s="139"/>
      <c r="J590" s="139"/>
      <c r="K590" s="139"/>
      <c r="L590" s="139"/>
      <c r="M590" s="139"/>
      <c r="N590" s="139"/>
      <c r="O590" s="139"/>
      <c r="P590" s="139"/>
      <c r="Q590" s="139"/>
      <c r="R590" s="139"/>
      <c r="S590" s="139"/>
      <c r="T590" s="139"/>
      <c r="U590" s="139"/>
      <c r="V590" s="139"/>
      <c r="W590" s="139"/>
      <c r="X590" s="139"/>
      <c r="Y590" s="139"/>
      <c r="Z590" s="176"/>
      <c r="AA590" s="176"/>
      <c r="AB590" s="176"/>
      <c r="AC590" s="176"/>
      <c r="AD590" s="176"/>
      <c r="AE590" s="176"/>
      <c r="AF590" s="176"/>
      <c r="AG590" s="176"/>
      <c r="AH590" s="176"/>
      <c r="AI590" s="176"/>
    </row>
    <row r="591" spans="2:35" x14ac:dyDescent="0.2">
      <c r="B591" s="177"/>
      <c r="C591" s="139"/>
      <c r="D591" s="139"/>
      <c r="E591" s="139"/>
      <c r="F591" s="139"/>
      <c r="G591" s="139"/>
      <c r="H591" s="139"/>
      <c r="I591" s="139"/>
      <c r="J591" s="139"/>
      <c r="K591" s="139"/>
      <c r="L591" s="139"/>
      <c r="M591" s="139"/>
      <c r="N591" s="139"/>
      <c r="O591" s="139"/>
      <c r="P591" s="139"/>
      <c r="Q591" s="139"/>
      <c r="R591" s="139"/>
      <c r="S591" s="139"/>
      <c r="T591" s="139"/>
      <c r="U591" s="139"/>
      <c r="V591" s="139"/>
      <c r="W591" s="139"/>
      <c r="X591" s="139"/>
      <c r="Y591" s="139"/>
      <c r="Z591" s="176"/>
      <c r="AA591" s="176"/>
      <c r="AB591" s="176"/>
      <c r="AC591" s="176"/>
      <c r="AD591" s="176"/>
      <c r="AE591" s="176"/>
      <c r="AF591" s="176"/>
      <c r="AG591" s="176"/>
      <c r="AH591" s="176"/>
      <c r="AI591" s="176"/>
    </row>
    <row r="592" spans="2:35" x14ac:dyDescent="0.2">
      <c r="B592" s="177"/>
      <c r="C592" s="139"/>
      <c r="D592" s="139"/>
      <c r="E592" s="139"/>
      <c r="F592" s="139"/>
      <c r="G592" s="139"/>
      <c r="H592" s="139"/>
      <c r="I592" s="139"/>
      <c r="J592" s="139"/>
      <c r="K592" s="139"/>
      <c r="L592" s="139"/>
      <c r="M592" s="139"/>
      <c r="N592" s="139"/>
      <c r="O592" s="139"/>
      <c r="P592" s="139"/>
      <c r="Q592" s="139"/>
      <c r="R592" s="139"/>
      <c r="S592" s="139"/>
      <c r="T592" s="139"/>
      <c r="U592" s="139"/>
      <c r="V592" s="139"/>
      <c r="W592" s="139"/>
      <c r="X592" s="139"/>
      <c r="Y592" s="139"/>
      <c r="Z592" s="176"/>
      <c r="AA592" s="176"/>
      <c r="AB592" s="176"/>
      <c r="AC592" s="176"/>
      <c r="AD592" s="176"/>
      <c r="AE592" s="176"/>
      <c r="AF592" s="176"/>
      <c r="AG592" s="176"/>
      <c r="AH592" s="176"/>
      <c r="AI592" s="176"/>
    </row>
    <row r="593" spans="2:35" x14ac:dyDescent="0.2">
      <c r="B593" s="177"/>
      <c r="C593" s="139"/>
      <c r="D593" s="139"/>
      <c r="E593" s="139"/>
      <c r="F593" s="139"/>
      <c r="G593" s="139"/>
      <c r="H593" s="139"/>
      <c r="I593" s="139"/>
      <c r="J593" s="139"/>
      <c r="K593" s="139"/>
      <c r="L593" s="139"/>
      <c r="M593" s="139"/>
      <c r="N593" s="139"/>
      <c r="O593" s="139"/>
      <c r="P593" s="139"/>
      <c r="Q593" s="139"/>
      <c r="R593" s="139"/>
      <c r="S593" s="139"/>
      <c r="T593" s="139"/>
      <c r="U593" s="139"/>
      <c r="V593" s="139"/>
      <c r="W593" s="139"/>
      <c r="X593" s="139"/>
      <c r="Y593" s="139"/>
      <c r="Z593" s="176"/>
      <c r="AA593" s="176"/>
      <c r="AB593" s="176"/>
      <c r="AC593" s="176"/>
      <c r="AD593" s="176"/>
      <c r="AE593" s="176"/>
      <c r="AF593" s="176"/>
      <c r="AG593" s="176"/>
      <c r="AH593" s="176"/>
      <c r="AI593" s="176"/>
    </row>
    <row r="594" spans="2:35" x14ac:dyDescent="0.2">
      <c r="B594" s="177"/>
      <c r="C594" s="176"/>
      <c r="D594" s="176"/>
      <c r="E594" s="176"/>
      <c r="F594" s="176"/>
      <c r="G594" s="176"/>
      <c r="H594" s="139"/>
      <c r="I594" s="139"/>
      <c r="J594" s="139"/>
      <c r="K594" s="139"/>
      <c r="L594" s="176"/>
      <c r="M594" s="176"/>
      <c r="N594" s="176"/>
      <c r="O594" s="176"/>
      <c r="P594" s="176"/>
      <c r="Q594" s="176"/>
      <c r="R594" s="176"/>
      <c r="S594" s="176"/>
      <c r="T594" s="176"/>
      <c r="U594" s="176"/>
      <c r="V594" s="176"/>
      <c r="W594" s="176"/>
      <c r="X594" s="176"/>
      <c r="Y594" s="176"/>
      <c r="Z594" s="176"/>
      <c r="AA594" s="176"/>
      <c r="AB594" s="176"/>
      <c r="AC594" s="176"/>
      <c r="AD594" s="176"/>
      <c r="AE594" s="176"/>
      <c r="AF594" s="176"/>
      <c r="AG594" s="176"/>
      <c r="AH594" s="176"/>
      <c r="AI594" s="176"/>
    </row>
    <row r="595" spans="2:35" x14ac:dyDescent="0.2">
      <c r="B595" s="177"/>
      <c r="C595" s="176"/>
      <c r="D595" s="176"/>
      <c r="E595" s="176"/>
      <c r="F595" s="176"/>
      <c r="G595" s="176"/>
      <c r="H595" s="139"/>
      <c r="I595" s="139"/>
      <c r="J595" s="139"/>
      <c r="K595" s="139"/>
      <c r="L595" s="176"/>
      <c r="M595" s="176"/>
      <c r="N595" s="176"/>
      <c r="O595" s="176"/>
      <c r="P595" s="176"/>
      <c r="Q595" s="176"/>
      <c r="R595" s="176"/>
      <c r="S595" s="176"/>
      <c r="T595" s="176"/>
      <c r="U595" s="176"/>
      <c r="V595" s="176"/>
      <c r="W595" s="176"/>
      <c r="X595" s="176"/>
      <c r="Y595" s="176"/>
      <c r="Z595" s="176"/>
      <c r="AA595" s="176"/>
      <c r="AB595" s="176"/>
      <c r="AC595" s="176"/>
      <c r="AD595" s="176"/>
      <c r="AE595" s="176"/>
      <c r="AF595" s="176"/>
      <c r="AG595" s="176"/>
      <c r="AH595" s="176"/>
      <c r="AI595" s="176"/>
    </row>
    <row r="596" spans="2:35" x14ac:dyDescent="0.2">
      <c r="B596" s="177"/>
      <c r="C596" s="176"/>
      <c r="D596" s="176"/>
      <c r="E596" s="176"/>
      <c r="F596" s="176"/>
      <c r="G596" s="176"/>
      <c r="H596" s="139"/>
      <c r="I596" s="139"/>
      <c r="J596" s="139"/>
      <c r="K596" s="139"/>
      <c r="L596" s="176"/>
      <c r="M596" s="176"/>
      <c r="N596" s="176"/>
      <c r="O596" s="176"/>
      <c r="P596" s="176"/>
      <c r="Q596" s="176"/>
      <c r="R596" s="176"/>
      <c r="S596" s="176"/>
      <c r="T596" s="176"/>
      <c r="U596" s="176"/>
      <c r="V596" s="176"/>
      <c r="W596" s="176"/>
      <c r="X596" s="176"/>
      <c r="Y596" s="176"/>
      <c r="Z596" s="176"/>
      <c r="AA596" s="176"/>
      <c r="AB596" s="176"/>
      <c r="AC596" s="176"/>
      <c r="AD596" s="176"/>
      <c r="AE596" s="176"/>
      <c r="AF596" s="176"/>
      <c r="AG596" s="176"/>
      <c r="AH596" s="176"/>
      <c r="AI596" s="176"/>
    </row>
    <row r="597" spans="2:35" x14ac:dyDescent="0.2">
      <c r="B597" s="177"/>
      <c r="C597" s="176"/>
      <c r="D597" s="176"/>
      <c r="E597" s="176"/>
      <c r="F597" s="176"/>
      <c r="G597" s="176"/>
      <c r="H597" s="139"/>
      <c r="I597" s="139"/>
      <c r="J597" s="139"/>
      <c r="K597" s="139"/>
      <c r="L597" s="176"/>
      <c r="M597" s="176"/>
      <c r="N597" s="176"/>
      <c r="O597" s="176"/>
      <c r="P597" s="176"/>
      <c r="Q597" s="176"/>
      <c r="R597" s="176"/>
      <c r="S597" s="176"/>
      <c r="T597" s="176"/>
      <c r="U597" s="176"/>
      <c r="V597" s="176"/>
      <c r="W597" s="176"/>
      <c r="X597" s="176"/>
      <c r="Y597" s="176"/>
      <c r="Z597" s="176"/>
      <c r="AA597" s="176"/>
      <c r="AB597" s="176"/>
      <c r="AC597" s="176"/>
      <c r="AD597" s="176"/>
      <c r="AE597" s="176"/>
      <c r="AF597" s="176"/>
      <c r="AG597" s="176"/>
      <c r="AH597" s="176"/>
      <c r="AI597" s="176"/>
    </row>
    <row r="598" spans="2:35" x14ac:dyDescent="0.2">
      <c r="B598" s="177"/>
      <c r="C598" s="176"/>
      <c r="D598" s="212">
        <v>1.24</v>
      </c>
      <c r="E598" s="213"/>
      <c r="F598" s="212"/>
      <c r="G598" s="212">
        <v>70800</v>
      </c>
      <c r="H598" s="139"/>
      <c r="I598" s="139"/>
      <c r="J598" s="139"/>
      <c r="K598" s="139"/>
      <c r="L598" s="176"/>
      <c r="M598" s="176"/>
      <c r="N598" s="176"/>
      <c r="O598" s="176"/>
      <c r="P598" s="176"/>
      <c r="Q598" s="176"/>
      <c r="R598" s="176"/>
      <c r="S598" s="176"/>
      <c r="T598" s="176"/>
      <c r="U598" s="176"/>
      <c r="V598" s="176"/>
      <c r="W598" s="176"/>
      <c r="X598" s="176"/>
      <c r="Y598" s="176"/>
      <c r="Z598" s="176"/>
      <c r="AA598" s="176"/>
      <c r="AB598" s="176"/>
      <c r="AC598" s="176"/>
      <c r="AD598" s="176"/>
      <c r="AE598" s="176"/>
      <c r="AF598" s="176"/>
      <c r="AG598" s="176"/>
      <c r="AH598" s="176"/>
      <c r="AI598" s="176"/>
    </row>
    <row r="599" spans="2:35" x14ac:dyDescent="0.2">
      <c r="B599" s="177"/>
      <c r="C599" s="176"/>
      <c r="D599" s="212"/>
      <c r="E599" s="213"/>
      <c r="F599" s="212"/>
      <c r="G599" s="212">
        <f>10^6</f>
        <v>1000000</v>
      </c>
      <c r="H599" s="176"/>
      <c r="I599" s="176"/>
      <c r="J599" s="176"/>
      <c r="K599" s="176"/>
      <c r="L599" s="176"/>
      <c r="M599" s="176"/>
      <c r="N599" s="176"/>
      <c r="O599" s="176"/>
      <c r="P599" s="176"/>
      <c r="Q599" s="176"/>
      <c r="R599" s="176"/>
      <c r="S599" s="176"/>
      <c r="T599" s="176"/>
      <c r="U599" s="176"/>
      <c r="V599" s="176"/>
      <c r="W599" s="176"/>
      <c r="X599" s="176"/>
      <c r="Y599" s="176"/>
      <c r="Z599" s="176"/>
      <c r="AA599" s="176"/>
      <c r="AB599" s="176"/>
      <c r="AC599" s="176"/>
      <c r="AD599" s="176"/>
      <c r="AE599" s="176"/>
      <c r="AF599" s="176"/>
      <c r="AG599" s="176"/>
      <c r="AH599" s="176"/>
      <c r="AI599" s="176"/>
    </row>
    <row r="600" spans="2:35" x14ac:dyDescent="0.2">
      <c r="B600" s="177"/>
      <c r="C600" s="176"/>
      <c r="D600" s="212"/>
      <c r="E600" s="213"/>
      <c r="F600" s="212"/>
      <c r="G600" s="212">
        <f>G598/G599</f>
        <v>7.0800000000000002E-2</v>
      </c>
      <c r="H600" s="176"/>
      <c r="I600" s="176"/>
      <c r="J600" s="176"/>
      <c r="K600" s="176"/>
      <c r="L600" s="176"/>
      <c r="M600" s="176"/>
      <c r="N600" s="176"/>
      <c r="O600" s="176"/>
      <c r="P600" s="176"/>
      <c r="Q600" s="176"/>
      <c r="R600" s="176"/>
      <c r="S600" s="176"/>
      <c r="T600" s="176"/>
      <c r="U600" s="176"/>
      <c r="V600" s="176"/>
      <c r="W600" s="176"/>
      <c r="X600" s="176"/>
      <c r="Y600" s="176"/>
      <c r="Z600" s="176"/>
      <c r="AA600" s="176"/>
      <c r="AB600" s="176"/>
      <c r="AC600" s="176"/>
      <c r="AD600" s="176"/>
      <c r="AE600" s="176"/>
      <c r="AF600" s="176"/>
      <c r="AG600" s="176"/>
      <c r="AH600" s="176"/>
      <c r="AI600" s="176"/>
    </row>
    <row r="601" spans="2:35" x14ac:dyDescent="0.2">
      <c r="B601" s="177"/>
      <c r="C601" s="176"/>
      <c r="D601" s="139"/>
      <c r="E601" s="139"/>
      <c r="F601" s="139"/>
      <c r="G601" s="139"/>
      <c r="H601" s="176"/>
      <c r="I601" s="176"/>
      <c r="J601" s="176"/>
      <c r="K601" s="176"/>
      <c r="L601" s="176"/>
      <c r="M601" s="176"/>
      <c r="N601" s="176"/>
      <c r="O601" s="176"/>
      <c r="P601" s="176"/>
      <c r="Q601" s="176"/>
      <c r="R601" s="176"/>
      <c r="S601" s="176"/>
      <c r="T601" s="176"/>
      <c r="U601" s="176"/>
      <c r="V601" s="176"/>
      <c r="W601" s="176"/>
      <c r="X601" s="176"/>
      <c r="Y601" s="176"/>
      <c r="Z601" s="176"/>
      <c r="AA601" s="176"/>
      <c r="AB601" s="176"/>
      <c r="AC601" s="176"/>
      <c r="AD601" s="176"/>
      <c r="AE601" s="176"/>
      <c r="AF601" s="176"/>
      <c r="AG601" s="176"/>
      <c r="AH601" s="176"/>
      <c r="AI601" s="176"/>
    </row>
    <row r="602" spans="2:35" x14ac:dyDescent="0.2">
      <c r="B602" s="177"/>
      <c r="C602" s="176"/>
      <c r="D602" s="139"/>
      <c r="E602" s="139"/>
      <c r="F602" s="139"/>
      <c r="G602" s="139"/>
      <c r="H602" s="176"/>
      <c r="I602" s="176"/>
      <c r="J602" s="176"/>
      <c r="K602" s="176"/>
      <c r="L602" s="176"/>
      <c r="M602" s="176"/>
      <c r="N602" s="176"/>
      <c r="O602" s="176"/>
      <c r="P602" s="176"/>
      <c r="Q602" s="176"/>
      <c r="R602" s="176"/>
      <c r="S602" s="176"/>
      <c r="T602" s="176"/>
      <c r="U602" s="176"/>
      <c r="V602" s="176"/>
      <c r="W602" s="176"/>
      <c r="X602" s="176"/>
      <c r="Y602" s="176"/>
      <c r="Z602" s="176"/>
      <c r="AA602" s="176"/>
      <c r="AB602" s="176"/>
      <c r="AC602" s="176"/>
      <c r="AD602" s="176"/>
      <c r="AE602" s="176"/>
      <c r="AF602" s="176"/>
      <c r="AG602" s="176"/>
      <c r="AH602" s="176"/>
      <c r="AI602" s="176"/>
    </row>
    <row r="603" spans="2:35" x14ac:dyDescent="0.2">
      <c r="B603" s="177"/>
      <c r="C603" s="176"/>
      <c r="D603" s="139"/>
      <c r="E603" s="139"/>
      <c r="F603" s="139"/>
      <c r="G603" s="139"/>
      <c r="H603" s="212" t="s">
        <v>180</v>
      </c>
      <c r="I603" s="212"/>
      <c r="J603" s="176"/>
      <c r="K603" s="176"/>
      <c r="L603" s="176"/>
      <c r="M603" s="176"/>
      <c r="N603" s="176"/>
      <c r="O603" s="176"/>
      <c r="P603" s="176"/>
      <c r="Q603" s="176"/>
      <c r="R603" s="176"/>
      <c r="S603" s="176"/>
      <c r="T603" s="176"/>
      <c r="U603" s="176"/>
      <c r="V603" s="176"/>
      <c r="W603" s="176"/>
      <c r="X603" s="176"/>
      <c r="Y603" s="176"/>
      <c r="Z603" s="176"/>
      <c r="AA603" s="176"/>
      <c r="AB603" s="176"/>
      <c r="AC603" s="176"/>
      <c r="AD603" s="176"/>
      <c r="AE603" s="176"/>
      <c r="AF603" s="176"/>
      <c r="AG603" s="176"/>
      <c r="AH603" s="176"/>
      <c r="AI603" s="176"/>
    </row>
    <row r="604" spans="2:35" x14ac:dyDescent="0.2">
      <c r="B604" s="177"/>
      <c r="C604" s="176"/>
      <c r="D604" s="139"/>
      <c r="E604" s="139"/>
      <c r="F604" s="139"/>
      <c r="G604" s="139"/>
      <c r="H604" s="212" t="s">
        <v>181</v>
      </c>
      <c r="I604" s="212"/>
      <c r="J604" s="176"/>
      <c r="K604" s="176"/>
      <c r="L604" s="176"/>
      <c r="M604" s="176"/>
      <c r="N604" s="176"/>
      <c r="O604" s="176"/>
      <c r="P604" s="176"/>
      <c r="Q604" s="176"/>
      <c r="R604" s="176"/>
      <c r="S604" s="176"/>
      <c r="T604" s="176"/>
      <c r="U604" s="176"/>
      <c r="V604" s="176"/>
      <c r="W604" s="176"/>
      <c r="X604" s="176"/>
      <c r="Y604" s="176"/>
      <c r="Z604" s="176"/>
      <c r="AA604" s="176"/>
      <c r="AB604" s="176"/>
      <c r="AC604" s="176"/>
      <c r="AD604" s="176"/>
      <c r="AE604" s="176"/>
      <c r="AF604" s="176"/>
      <c r="AG604" s="176"/>
      <c r="AH604" s="176"/>
      <c r="AI604" s="176"/>
    </row>
    <row r="605" spans="2:35" x14ac:dyDescent="0.2">
      <c r="B605" s="177"/>
      <c r="C605" s="176"/>
      <c r="D605" s="176"/>
      <c r="E605" s="176"/>
      <c r="F605" s="176"/>
      <c r="G605" s="176"/>
      <c r="H605" s="212" t="s">
        <v>180</v>
      </c>
      <c r="I605" s="212"/>
      <c r="J605" s="176"/>
      <c r="K605" s="176"/>
      <c r="L605" s="176"/>
      <c r="M605" s="176"/>
      <c r="N605" s="176"/>
      <c r="O605" s="176"/>
      <c r="P605" s="176"/>
      <c r="Q605" s="176"/>
      <c r="R605" s="176"/>
      <c r="S605" s="176"/>
      <c r="T605" s="176"/>
      <c r="U605" s="176"/>
      <c r="V605" s="176"/>
      <c r="W605" s="176"/>
      <c r="X605" s="176"/>
      <c r="Y605" s="176"/>
      <c r="Z605" s="176"/>
      <c r="AA605" s="176"/>
      <c r="AB605" s="176"/>
      <c r="AC605" s="176"/>
      <c r="AD605" s="176"/>
      <c r="AE605" s="176"/>
      <c r="AF605" s="176"/>
      <c r="AG605" s="176"/>
      <c r="AH605" s="176"/>
      <c r="AI605" s="176"/>
    </row>
    <row r="606" spans="2:35" x14ac:dyDescent="0.2">
      <c r="B606" s="177"/>
      <c r="C606" s="176"/>
      <c r="D606" s="176"/>
      <c r="E606" s="176"/>
      <c r="F606" s="176"/>
      <c r="G606" s="176"/>
      <c r="H606" s="139"/>
      <c r="I606" s="139"/>
      <c r="J606" s="176"/>
      <c r="K606" s="176"/>
      <c r="L606" s="176"/>
      <c r="M606" s="176"/>
      <c r="N606" s="176"/>
      <c r="O606" s="176"/>
      <c r="P606" s="176"/>
      <c r="Q606" s="176"/>
      <c r="R606" s="176"/>
      <c r="S606" s="176"/>
      <c r="T606" s="176"/>
      <c r="U606" s="176"/>
      <c r="V606" s="176"/>
      <c r="W606" s="176"/>
      <c r="X606" s="176"/>
      <c r="Y606" s="176"/>
      <c r="Z606" s="176"/>
      <c r="AA606" s="176"/>
      <c r="AB606" s="176"/>
      <c r="AC606" s="176"/>
      <c r="AD606" s="176"/>
      <c r="AE606" s="176"/>
      <c r="AF606" s="176"/>
      <c r="AG606" s="176"/>
      <c r="AH606" s="176"/>
      <c r="AI606" s="176"/>
    </row>
    <row r="607" spans="2:35" x14ac:dyDescent="0.2">
      <c r="B607" s="177"/>
      <c r="C607" s="176"/>
      <c r="D607" s="176"/>
      <c r="E607" s="176"/>
      <c r="F607" s="176"/>
      <c r="G607" s="176"/>
      <c r="H607" s="139"/>
      <c r="I607" s="139"/>
      <c r="J607" s="176"/>
      <c r="K607" s="176"/>
      <c r="L607" s="176"/>
      <c r="M607" s="176"/>
      <c r="N607" s="176"/>
      <c r="O607" s="176"/>
      <c r="P607" s="176"/>
      <c r="Q607" s="176"/>
      <c r="R607" s="176"/>
      <c r="S607" s="176"/>
      <c r="T607" s="176"/>
      <c r="U607" s="176"/>
      <c r="V607" s="176"/>
      <c r="W607" s="176"/>
      <c r="X607" s="176"/>
      <c r="Y607" s="176"/>
      <c r="Z607" s="176"/>
      <c r="AA607" s="176"/>
      <c r="AB607" s="176"/>
      <c r="AC607" s="176"/>
      <c r="AD607" s="176"/>
      <c r="AE607" s="176"/>
      <c r="AF607" s="176"/>
      <c r="AG607" s="176"/>
      <c r="AH607" s="176"/>
      <c r="AI607" s="176"/>
    </row>
    <row r="608" spans="2:35" x14ac:dyDescent="0.2">
      <c r="B608" s="177"/>
      <c r="C608" s="176"/>
      <c r="D608" s="176"/>
      <c r="E608" s="176"/>
      <c r="F608" s="176"/>
      <c r="G608" s="176"/>
      <c r="H608" s="139"/>
      <c r="I608" s="139"/>
      <c r="J608" s="176"/>
      <c r="K608" s="176"/>
      <c r="L608" s="176"/>
      <c r="M608" s="176"/>
      <c r="N608" s="176"/>
      <c r="O608" s="176"/>
      <c r="P608" s="176"/>
      <c r="Q608" s="176"/>
      <c r="R608" s="176"/>
      <c r="S608" s="176"/>
      <c r="T608" s="176"/>
      <c r="U608" s="176"/>
      <c r="V608" s="176"/>
      <c r="W608" s="176"/>
      <c r="X608" s="176"/>
      <c r="Y608" s="176"/>
      <c r="Z608" s="176"/>
      <c r="AA608" s="176"/>
      <c r="AB608" s="176"/>
      <c r="AC608" s="176"/>
      <c r="AD608" s="176"/>
      <c r="AE608" s="176"/>
      <c r="AF608" s="176"/>
      <c r="AG608" s="176"/>
      <c r="AH608" s="176"/>
      <c r="AI608" s="176"/>
    </row>
    <row r="609" spans="2:35" x14ac:dyDescent="0.2">
      <c r="B609" s="177"/>
      <c r="C609" s="176"/>
      <c r="D609" s="176"/>
      <c r="E609" s="176"/>
      <c r="F609" s="176"/>
      <c r="G609" s="176"/>
      <c r="H609" s="139"/>
      <c r="I609" s="139"/>
      <c r="J609" s="176"/>
      <c r="K609" s="176"/>
      <c r="L609" s="176"/>
      <c r="M609" s="176"/>
      <c r="N609" s="176"/>
      <c r="O609" s="176"/>
      <c r="P609" s="176"/>
      <c r="Q609" s="176"/>
      <c r="R609" s="176"/>
      <c r="S609" s="176"/>
      <c r="T609" s="176"/>
      <c r="U609" s="176"/>
      <c r="V609" s="176"/>
      <c r="W609" s="176"/>
      <c r="X609" s="176"/>
      <c r="Y609" s="176"/>
      <c r="Z609" s="176"/>
      <c r="AA609" s="176"/>
      <c r="AB609" s="176"/>
      <c r="AC609" s="176"/>
      <c r="AD609" s="176"/>
      <c r="AE609" s="176"/>
      <c r="AF609" s="176"/>
      <c r="AG609" s="176"/>
      <c r="AH609" s="176"/>
      <c r="AI609" s="176"/>
    </row>
    <row r="610" spans="2:35" x14ac:dyDescent="0.2">
      <c r="B610" s="177"/>
      <c r="C610" s="176"/>
      <c r="D610" s="176"/>
      <c r="E610" s="176"/>
      <c r="F610" s="176"/>
      <c r="G610" s="176"/>
      <c r="H610" s="176"/>
      <c r="I610" s="176"/>
      <c r="J610" s="176"/>
      <c r="K610" s="176"/>
      <c r="L610" s="176"/>
      <c r="M610" s="176"/>
      <c r="N610" s="176"/>
      <c r="O610" s="176"/>
      <c r="P610" s="176"/>
      <c r="Q610" s="176"/>
      <c r="R610" s="176"/>
      <c r="S610" s="176"/>
      <c r="T610" s="176"/>
      <c r="U610" s="176"/>
      <c r="V610" s="176"/>
      <c r="W610" s="176"/>
      <c r="X610" s="176"/>
      <c r="Y610" s="176"/>
      <c r="Z610" s="176"/>
      <c r="AA610" s="176"/>
      <c r="AB610" s="176"/>
      <c r="AC610" s="176"/>
      <c r="AD610" s="176"/>
      <c r="AE610" s="176"/>
      <c r="AF610" s="176"/>
      <c r="AG610" s="176"/>
      <c r="AH610" s="176"/>
      <c r="AI610" s="176"/>
    </row>
    <row r="611" spans="2:35" x14ac:dyDescent="0.2">
      <c r="B611" s="177"/>
      <c r="C611" s="176"/>
      <c r="D611" s="176"/>
      <c r="E611" s="176"/>
      <c r="F611" s="176"/>
      <c r="G611" s="176"/>
      <c r="H611" s="176"/>
      <c r="I611" s="176"/>
      <c r="J611" s="176"/>
      <c r="K611" s="176"/>
      <c r="L611" s="176"/>
      <c r="M611" s="176"/>
      <c r="N611" s="176"/>
      <c r="O611" s="176"/>
      <c r="P611" s="176"/>
      <c r="Q611" s="176"/>
      <c r="R611" s="176"/>
      <c r="S611" s="176"/>
      <c r="T611" s="176"/>
      <c r="U611" s="176"/>
      <c r="V611" s="176"/>
      <c r="W611" s="176"/>
      <c r="X611" s="176"/>
      <c r="Y611" s="176"/>
      <c r="Z611" s="176"/>
      <c r="AA611" s="176"/>
      <c r="AB611" s="176"/>
      <c r="AC611" s="176"/>
      <c r="AD611" s="176"/>
      <c r="AE611" s="176"/>
      <c r="AF611" s="176"/>
      <c r="AG611" s="176"/>
      <c r="AH611" s="176"/>
      <c r="AI611" s="176"/>
    </row>
    <row r="612" spans="2:35" x14ac:dyDescent="0.2">
      <c r="B612" s="177"/>
      <c r="C612" s="176"/>
      <c r="D612" s="176"/>
      <c r="E612" s="176"/>
      <c r="F612" s="176"/>
      <c r="G612" s="176"/>
      <c r="H612" s="176"/>
      <c r="I612" s="176"/>
      <c r="J612" s="176"/>
      <c r="K612" s="176"/>
      <c r="L612" s="176"/>
      <c r="M612" s="176"/>
      <c r="N612" s="176"/>
      <c r="O612" s="176"/>
      <c r="P612" s="176"/>
      <c r="Q612" s="176"/>
      <c r="R612" s="176"/>
      <c r="S612" s="176"/>
      <c r="T612" s="176"/>
      <c r="U612" s="176"/>
      <c r="V612" s="176"/>
      <c r="W612" s="176"/>
      <c r="X612" s="176"/>
      <c r="Y612" s="176"/>
      <c r="Z612" s="176"/>
      <c r="AA612" s="176"/>
      <c r="AB612" s="176"/>
      <c r="AC612" s="176"/>
      <c r="AD612" s="176"/>
      <c r="AE612" s="176"/>
      <c r="AF612" s="176"/>
      <c r="AG612" s="176"/>
      <c r="AH612" s="176"/>
      <c r="AI612" s="176"/>
    </row>
    <row r="613" spans="2:35" x14ac:dyDescent="0.2">
      <c r="B613" s="177"/>
      <c r="C613" s="176"/>
      <c r="D613" s="176"/>
      <c r="E613" s="176"/>
      <c r="F613" s="176"/>
      <c r="G613" s="176"/>
      <c r="H613" s="176"/>
      <c r="I613" s="176"/>
      <c r="J613" s="176"/>
      <c r="K613" s="176"/>
      <c r="L613" s="176"/>
      <c r="M613" s="176"/>
      <c r="N613" s="176"/>
      <c r="O613" s="176"/>
      <c r="P613" s="176"/>
      <c r="Q613" s="176"/>
      <c r="R613" s="176"/>
      <c r="S613" s="176"/>
      <c r="T613" s="176"/>
      <c r="U613" s="176"/>
      <c r="V613" s="176"/>
      <c r="W613" s="176"/>
      <c r="X613" s="176"/>
      <c r="Y613" s="176"/>
      <c r="Z613" s="176"/>
      <c r="AA613" s="176"/>
      <c r="AB613" s="176"/>
      <c r="AC613" s="176"/>
      <c r="AD613" s="176"/>
      <c r="AE613" s="176"/>
      <c r="AF613" s="176"/>
      <c r="AG613" s="176"/>
      <c r="AH613" s="176"/>
      <c r="AI613" s="176"/>
    </row>
    <row r="614" spans="2:35" x14ac:dyDescent="0.2">
      <c r="B614" s="177"/>
      <c r="C614" s="176"/>
      <c r="D614" s="176"/>
      <c r="E614" s="176"/>
      <c r="F614" s="176"/>
      <c r="G614" s="176"/>
      <c r="H614" s="176"/>
      <c r="I614" s="176"/>
      <c r="J614" s="176"/>
      <c r="K614" s="176"/>
      <c r="L614" s="176"/>
      <c r="M614" s="176"/>
      <c r="N614" s="176"/>
      <c r="O614" s="176"/>
      <c r="P614" s="176"/>
      <c r="Q614" s="176"/>
      <c r="R614" s="176"/>
      <c r="S614" s="176"/>
      <c r="T614" s="176"/>
      <c r="U614" s="176"/>
      <c r="V614" s="176"/>
      <c r="W614" s="176"/>
      <c r="X614" s="176"/>
      <c r="Y614" s="176"/>
      <c r="Z614" s="176"/>
      <c r="AA614" s="176"/>
      <c r="AB614" s="176"/>
      <c r="AC614" s="176"/>
      <c r="AD614" s="176"/>
      <c r="AE614" s="176"/>
      <c r="AF614" s="176"/>
      <c r="AG614" s="176"/>
      <c r="AH614" s="176"/>
      <c r="AI614" s="176"/>
    </row>
    <row r="615" spans="2:35" x14ac:dyDescent="0.2">
      <c r="B615" s="177"/>
      <c r="C615" s="176"/>
      <c r="D615" s="176"/>
      <c r="E615" s="176"/>
      <c r="F615" s="176"/>
      <c r="G615" s="176"/>
      <c r="H615" s="176"/>
      <c r="I615" s="176"/>
      <c r="J615" s="176"/>
      <c r="K615" s="176"/>
      <c r="L615" s="176"/>
      <c r="M615" s="176"/>
      <c r="N615" s="176"/>
      <c r="O615" s="176"/>
      <c r="P615" s="176"/>
      <c r="Q615" s="176"/>
      <c r="R615" s="176"/>
      <c r="S615" s="176"/>
      <c r="T615" s="176"/>
      <c r="U615" s="176"/>
      <c r="V615" s="176"/>
      <c r="W615" s="176"/>
      <c r="X615" s="176"/>
      <c r="Y615" s="176"/>
      <c r="Z615" s="176"/>
      <c r="AA615" s="176"/>
      <c r="AB615" s="176"/>
      <c r="AC615" s="176"/>
      <c r="AD615" s="176"/>
      <c r="AE615" s="176"/>
      <c r="AF615" s="176"/>
      <c r="AG615" s="176"/>
      <c r="AH615" s="176"/>
      <c r="AI615" s="176"/>
    </row>
    <row r="616" spans="2:35" x14ac:dyDescent="0.2">
      <c r="B616" s="177"/>
      <c r="C616" s="176"/>
      <c r="D616" s="176"/>
      <c r="E616" s="176"/>
      <c r="F616" s="176"/>
      <c r="G616" s="176"/>
      <c r="H616" s="176"/>
      <c r="I616" s="176"/>
      <c r="J616" s="176"/>
      <c r="K616" s="176"/>
      <c r="L616" s="176"/>
      <c r="M616" s="176"/>
      <c r="N616" s="176"/>
      <c r="O616" s="176"/>
      <c r="P616" s="176"/>
      <c r="Q616" s="176"/>
      <c r="R616" s="176"/>
      <c r="S616" s="176"/>
      <c r="T616" s="176"/>
      <c r="U616" s="176"/>
      <c r="V616" s="176"/>
      <c r="W616" s="176"/>
      <c r="X616" s="176"/>
      <c r="Y616" s="176"/>
      <c r="Z616" s="176"/>
      <c r="AA616" s="176"/>
      <c r="AB616" s="176"/>
      <c r="AC616" s="176"/>
      <c r="AD616" s="176"/>
      <c r="AE616" s="176"/>
      <c r="AF616" s="176"/>
      <c r="AG616" s="176"/>
      <c r="AH616" s="176"/>
      <c r="AI616" s="176"/>
    </row>
    <row r="617" spans="2:35" x14ac:dyDescent="0.2">
      <c r="B617" s="177"/>
      <c r="C617" s="176"/>
      <c r="D617" s="176"/>
      <c r="E617" s="176"/>
      <c r="F617" s="176"/>
      <c r="G617" s="176"/>
      <c r="H617" s="176"/>
      <c r="I617" s="176"/>
      <c r="J617" s="176"/>
      <c r="K617" s="176"/>
      <c r="L617" s="176"/>
      <c r="M617" s="176"/>
      <c r="N617" s="176"/>
      <c r="O617" s="176"/>
      <c r="P617" s="176"/>
      <c r="Q617" s="176"/>
      <c r="R617" s="176"/>
      <c r="S617" s="176"/>
      <c r="T617" s="176"/>
      <c r="U617" s="176"/>
      <c r="V617" s="176"/>
      <c r="W617" s="176"/>
      <c r="X617" s="176"/>
      <c r="Y617" s="176"/>
      <c r="Z617" s="176"/>
      <c r="AA617" s="176"/>
      <c r="AB617" s="176"/>
      <c r="AC617" s="176"/>
      <c r="AD617" s="176"/>
      <c r="AE617" s="176"/>
      <c r="AF617" s="176"/>
      <c r="AG617" s="176"/>
      <c r="AH617" s="176"/>
      <c r="AI617" s="176"/>
    </row>
    <row r="618" spans="2:35" x14ac:dyDescent="0.2">
      <c r="B618" s="177"/>
      <c r="C618" s="176"/>
      <c r="D618" s="176"/>
      <c r="E618" s="176"/>
      <c r="F618" s="176"/>
      <c r="G618" s="176"/>
      <c r="H618" s="176"/>
      <c r="I618" s="176"/>
      <c r="J618" s="176"/>
      <c r="K618" s="176"/>
      <c r="L618" s="176"/>
      <c r="M618" s="176"/>
      <c r="N618" s="176"/>
      <c r="O618" s="176"/>
      <c r="P618" s="176"/>
      <c r="Q618" s="176"/>
      <c r="R618" s="176"/>
      <c r="S618" s="176"/>
      <c r="T618" s="176"/>
      <c r="U618" s="176"/>
      <c r="V618" s="176"/>
      <c r="W618" s="176"/>
      <c r="X618" s="176"/>
      <c r="Y618" s="176"/>
      <c r="Z618" s="176"/>
      <c r="AA618" s="176"/>
      <c r="AB618" s="176"/>
      <c r="AC618" s="176"/>
      <c r="AD618" s="176"/>
      <c r="AE618" s="176"/>
      <c r="AF618" s="176"/>
      <c r="AG618" s="176"/>
      <c r="AH618" s="176"/>
      <c r="AI618" s="176"/>
    </row>
    <row r="619" spans="2:35" x14ac:dyDescent="0.2">
      <c r="B619" s="177"/>
      <c r="C619" s="176"/>
      <c r="D619" s="176"/>
      <c r="E619" s="176"/>
      <c r="F619" s="176"/>
      <c r="G619" s="176"/>
      <c r="H619" s="176"/>
      <c r="I619" s="176"/>
      <c r="J619" s="176"/>
      <c r="K619" s="176"/>
      <c r="L619" s="176"/>
      <c r="M619" s="176"/>
      <c r="N619" s="176"/>
      <c r="O619" s="176"/>
      <c r="P619" s="176"/>
      <c r="Q619" s="176"/>
      <c r="R619" s="176"/>
      <c r="S619" s="176"/>
      <c r="T619" s="176"/>
      <c r="U619" s="176"/>
      <c r="V619" s="176"/>
      <c r="W619" s="176"/>
      <c r="X619" s="176"/>
      <c r="Y619" s="176"/>
      <c r="Z619" s="176"/>
      <c r="AA619" s="176"/>
      <c r="AB619" s="176"/>
      <c r="AC619" s="176"/>
      <c r="AD619" s="176"/>
      <c r="AE619" s="176"/>
      <c r="AF619" s="176"/>
      <c r="AG619" s="176"/>
      <c r="AH619" s="176"/>
      <c r="AI619" s="176"/>
    </row>
    <row r="620" spans="2:35" x14ac:dyDescent="0.2">
      <c r="B620" s="177"/>
      <c r="C620" s="176"/>
      <c r="D620" s="176"/>
      <c r="E620" s="176"/>
      <c r="F620" s="176"/>
      <c r="G620" s="176"/>
      <c r="H620" s="176"/>
      <c r="I620" s="176"/>
      <c r="J620" s="176"/>
      <c r="K620" s="176"/>
      <c r="L620" s="176"/>
      <c r="M620" s="176"/>
      <c r="N620" s="176"/>
      <c r="O620" s="176"/>
      <c r="P620" s="176"/>
      <c r="Q620" s="176"/>
      <c r="R620" s="176"/>
      <c r="S620" s="176"/>
      <c r="T620" s="176"/>
      <c r="U620" s="176"/>
      <c r="V620" s="176"/>
      <c r="W620" s="176"/>
      <c r="X620" s="176"/>
      <c r="Y620" s="176"/>
      <c r="Z620" s="176"/>
      <c r="AA620" s="176"/>
      <c r="AB620" s="176"/>
      <c r="AC620" s="176"/>
      <c r="AD620" s="176"/>
      <c r="AE620" s="176"/>
      <c r="AF620" s="176"/>
      <c r="AG620" s="176"/>
      <c r="AH620" s="176"/>
      <c r="AI620" s="176"/>
    </row>
    <row r="621" spans="2:35" x14ac:dyDescent="0.2">
      <c r="B621" s="177"/>
      <c r="C621" s="176"/>
      <c r="D621" s="176"/>
      <c r="E621" s="176"/>
      <c r="F621" s="176"/>
      <c r="G621" s="176"/>
      <c r="H621" s="176"/>
      <c r="I621" s="176"/>
      <c r="J621" s="176"/>
      <c r="K621" s="176"/>
      <c r="L621" s="176"/>
      <c r="M621" s="176"/>
      <c r="N621" s="176"/>
      <c r="O621" s="176"/>
      <c r="P621" s="176"/>
      <c r="Q621" s="176"/>
      <c r="R621" s="176"/>
      <c r="S621" s="176"/>
      <c r="T621" s="176"/>
      <c r="U621" s="176"/>
      <c r="V621" s="176"/>
      <c r="W621" s="176"/>
      <c r="X621" s="176"/>
      <c r="Y621" s="176"/>
      <c r="Z621" s="176"/>
      <c r="AA621" s="176"/>
      <c r="AB621" s="176"/>
      <c r="AC621" s="176"/>
      <c r="AD621" s="176"/>
      <c r="AE621" s="176"/>
      <c r="AF621" s="176"/>
      <c r="AG621" s="176"/>
      <c r="AH621" s="176"/>
      <c r="AI621" s="176"/>
    </row>
    <row r="622" spans="2:35" x14ac:dyDescent="0.2">
      <c r="B622" s="177"/>
      <c r="C622" s="176"/>
      <c r="D622" s="176"/>
      <c r="E622" s="176"/>
      <c r="F622" s="176"/>
      <c r="G622" s="176"/>
      <c r="H622" s="176"/>
      <c r="I622" s="176"/>
      <c r="J622" s="176"/>
      <c r="K622" s="176"/>
      <c r="L622" s="176"/>
      <c r="M622" s="176"/>
      <c r="N622" s="176"/>
      <c r="O622" s="176"/>
      <c r="P622" s="176"/>
      <c r="Q622" s="176"/>
      <c r="R622" s="176"/>
      <c r="S622" s="176"/>
      <c r="T622" s="176"/>
      <c r="U622" s="176"/>
      <c r="V622" s="176"/>
      <c r="W622" s="176"/>
      <c r="X622" s="176"/>
      <c r="Y622" s="176"/>
      <c r="Z622" s="176"/>
      <c r="AA622" s="176"/>
      <c r="AB622" s="176"/>
      <c r="AC622" s="176"/>
      <c r="AD622" s="176"/>
      <c r="AE622" s="176"/>
      <c r="AF622" s="176"/>
      <c r="AG622" s="176"/>
      <c r="AH622" s="176"/>
      <c r="AI622" s="176"/>
    </row>
    <row r="623" spans="2:35" x14ac:dyDescent="0.2">
      <c r="B623" s="177"/>
      <c r="C623" s="176"/>
      <c r="D623" s="176"/>
      <c r="E623" s="176"/>
      <c r="F623" s="176"/>
      <c r="G623" s="176"/>
      <c r="H623" s="176"/>
      <c r="I623" s="176"/>
      <c r="J623" s="176"/>
      <c r="K623" s="176"/>
      <c r="L623" s="176"/>
      <c r="M623" s="176"/>
      <c r="N623" s="176"/>
      <c r="O623" s="176"/>
      <c r="P623" s="176"/>
      <c r="Q623" s="176"/>
      <c r="R623" s="176"/>
      <c r="S623" s="176"/>
      <c r="T623" s="176"/>
      <c r="U623" s="176"/>
      <c r="V623" s="176"/>
      <c r="W623" s="176"/>
      <c r="X623" s="176"/>
      <c r="Y623" s="176"/>
      <c r="Z623" s="176"/>
      <c r="AA623" s="176"/>
      <c r="AB623" s="176"/>
      <c r="AC623" s="176"/>
      <c r="AD623" s="176"/>
      <c r="AE623" s="176"/>
      <c r="AF623" s="176"/>
      <c r="AG623" s="176"/>
      <c r="AH623" s="176"/>
      <c r="AI623" s="176"/>
    </row>
    <row r="624" spans="2:35" x14ac:dyDescent="0.2">
      <c r="B624" s="177"/>
      <c r="C624" s="176"/>
      <c r="D624" s="176"/>
      <c r="E624" s="176"/>
      <c r="F624" s="176"/>
      <c r="G624" s="176"/>
      <c r="H624" s="176"/>
      <c r="I624" s="176"/>
      <c r="J624" s="176"/>
      <c r="K624" s="176"/>
      <c r="L624" s="176"/>
      <c r="M624" s="176"/>
      <c r="N624" s="176"/>
      <c r="O624" s="176"/>
      <c r="P624" s="176"/>
      <c r="Q624" s="176"/>
      <c r="R624" s="176"/>
      <c r="S624" s="176"/>
      <c r="T624" s="176"/>
      <c r="U624" s="176"/>
      <c r="V624" s="176"/>
      <c r="W624" s="176"/>
      <c r="X624" s="176"/>
      <c r="Y624" s="176"/>
      <c r="Z624" s="176"/>
      <c r="AA624" s="176"/>
      <c r="AB624" s="176"/>
      <c r="AC624" s="176"/>
      <c r="AD624" s="176"/>
      <c r="AE624" s="176"/>
      <c r="AF624" s="176"/>
      <c r="AG624" s="176"/>
      <c r="AH624" s="176"/>
      <c r="AI624" s="176"/>
    </row>
    <row r="625" spans="2:35" x14ac:dyDescent="0.2">
      <c r="B625" s="177"/>
      <c r="C625" s="176"/>
      <c r="D625" s="176"/>
      <c r="E625" s="176"/>
      <c r="F625" s="176"/>
      <c r="G625" s="176"/>
      <c r="H625" s="176"/>
      <c r="I625" s="176"/>
      <c r="J625" s="176"/>
      <c r="K625" s="176"/>
      <c r="L625" s="176"/>
      <c r="M625" s="176"/>
      <c r="N625" s="176"/>
      <c r="O625" s="176"/>
      <c r="P625" s="176"/>
      <c r="Q625" s="176"/>
      <c r="R625" s="176"/>
      <c r="S625" s="176"/>
      <c r="T625" s="176"/>
      <c r="U625" s="176"/>
      <c r="V625" s="176"/>
      <c r="W625" s="176"/>
      <c r="X625" s="176"/>
      <c r="Y625" s="176"/>
      <c r="Z625" s="176"/>
      <c r="AA625" s="176"/>
      <c r="AB625" s="176"/>
      <c r="AC625" s="176"/>
      <c r="AD625" s="176"/>
      <c r="AE625" s="176"/>
      <c r="AF625" s="176"/>
      <c r="AG625" s="176"/>
      <c r="AH625" s="176"/>
      <c r="AI625" s="176"/>
    </row>
    <row r="626" spans="2:35" x14ac:dyDescent="0.2">
      <c r="B626" s="177"/>
      <c r="C626" s="176"/>
      <c r="D626" s="176"/>
      <c r="E626" s="176"/>
      <c r="F626" s="176"/>
      <c r="G626" s="176"/>
      <c r="H626" s="176"/>
      <c r="I626" s="176"/>
      <c r="J626" s="176"/>
      <c r="K626" s="176"/>
      <c r="L626" s="176"/>
      <c r="M626" s="176"/>
      <c r="N626" s="176"/>
      <c r="O626" s="176"/>
      <c r="P626" s="176"/>
      <c r="Q626" s="176"/>
      <c r="R626" s="176"/>
      <c r="S626" s="176"/>
      <c r="T626" s="176"/>
      <c r="U626" s="176"/>
      <c r="V626" s="176"/>
      <c r="W626" s="176"/>
      <c r="X626" s="176"/>
      <c r="Y626" s="176"/>
      <c r="Z626" s="176"/>
      <c r="AA626" s="176"/>
      <c r="AB626" s="176"/>
      <c r="AC626" s="176"/>
      <c r="AD626" s="176"/>
      <c r="AE626" s="176"/>
      <c r="AF626" s="176"/>
      <c r="AG626" s="176"/>
      <c r="AH626" s="176"/>
      <c r="AI626" s="176"/>
    </row>
    <row r="627" spans="2:35" x14ac:dyDescent="0.2">
      <c r="H627" s="176"/>
      <c r="I627" s="176"/>
      <c r="J627" s="176"/>
      <c r="K627" s="176"/>
    </row>
    <row r="628" spans="2:35" x14ac:dyDescent="0.2">
      <c r="H628" s="176"/>
      <c r="I628" s="176"/>
      <c r="J628" s="176"/>
      <c r="K628" s="176"/>
    </row>
    <row r="629" spans="2:35" x14ac:dyDescent="0.2">
      <c r="H629" s="176"/>
      <c r="I629" s="176"/>
      <c r="J629" s="176"/>
      <c r="K629" s="176"/>
    </row>
    <row r="630" spans="2:35" x14ac:dyDescent="0.2">
      <c r="H630" s="176"/>
      <c r="I630" s="176"/>
      <c r="J630" s="176"/>
      <c r="K630" s="176"/>
    </row>
    <row r="631" spans="2:35" x14ac:dyDescent="0.2">
      <c r="H631" s="176"/>
      <c r="I631" s="176"/>
      <c r="J631" s="176"/>
      <c r="K631" s="176"/>
    </row>
  </sheetData>
  <hyperlinks>
    <hyperlink ref="C281" r:id="rId1"/>
    <hyperlink ref="C470" r:id="rId2"/>
  </hyperlinks>
  <pageMargins left="0.75" right="0.75" top="1" bottom="1" header="0.5" footer="0.5"/>
  <pageSetup paperSize="9" orientation="portrait" horizontalDpi="4294967292" verticalDpi="4294967292"/>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Dashboard</vt:lpstr>
      <vt:lpstr>nl_fce</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2017-11-29T15:04:18Z</dcterms:modified>
</cp:coreProperties>
</file>