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3960" yWindow="0" windowWidth="14040" windowHeight="17540" tabRatio="710" firstSheet="3" activeTab="4"/>
  </bookViews>
  <sheets>
    <sheet name="Cover sheet" sheetId="4" r:id="rId1"/>
    <sheet name="Changelog" sheetId="5" r:id="rId2"/>
    <sheet name="Sources and assumptions" sheetId="2" r:id="rId3"/>
    <sheet name="Final demand" sheetId="16" r:id="rId4"/>
    <sheet name="Space heating" sheetId="10" r:id="rId5"/>
    <sheet name="Hot water" sheetId="11" r:id="rId6"/>
    <sheet name="Lighting" sheetId="12" r:id="rId7"/>
    <sheet name="Cooking" sheetId="6" r:id="rId8"/>
    <sheet name="Appliances" sheetId="13" r:id="rId9"/>
    <sheet name="Cooling" sheetId="9" r:id="rId10"/>
    <sheet name="Heater characterization" sheetId="14" r:id="rId11"/>
    <sheet name="Old and new houses" sheetId="15" r:id="rId12"/>
  </sheets>
  <externalReferences>
    <externalReference r:id="rId13"/>
    <externalReference r:id="rId14"/>
    <externalReference r:id="rId15"/>
  </externalReferences>
  <definedNames>
    <definedName name="ap_subfuel_allo">'[1]CEB allocation factors'!$F$12:$BC$12</definedName>
    <definedName name="base_year">[1]Dashboard!$E$13</definedName>
    <definedName name="country">[1]Dashboard!$E$12</definedName>
    <definedName name="Eff_cooking_biomass">[2]technical_specs!$M$50</definedName>
    <definedName name="Eff_cooking_electric">[2]technical_specs!$M$47</definedName>
    <definedName name="Eff_cooking_gas">[2]technical_specs!$M$46</definedName>
    <definedName name="Eff_cooking_halogen">[2]technical_specs!$M$48</definedName>
    <definedName name="Eff_cooking_induction">[2]technical_specs!$M$49</definedName>
    <definedName name="Eff_cooling_airco">[2]technical_specs!$M$43</definedName>
    <definedName name="Eff_cooling_pump_air">[2]technical_specs!$M$42</definedName>
    <definedName name="Eff_cooling_pump_ground">[2]technical_specs!$M$41</definedName>
    <definedName name="Eff_hot_water_coal">[2]technical_specs!$M$36</definedName>
    <definedName name="Eff_hot_water_combi_boiler">[2]technical_specs!$M$26</definedName>
    <definedName name="Eff_hot_water_district">[2]technical_specs!$M$30</definedName>
    <definedName name="Eff_hot_water_electric">[2]technical_specs!$M$33</definedName>
    <definedName name="Eff_hot_water_fuel_cell">[2]technical_specs!$M$37</definedName>
    <definedName name="Eff_hot_water_gas">[2]technical_specs!$M$34</definedName>
    <definedName name="Eff_hot_water_micro_CHP">[2]technical_specs!$M$29</definedName>
    <definedName name="Eff_hot_water_oil">[2]technical_specs!$M$35</definedName>
    <definedName name="Eff_hot_water_pump_air">[2]technical_specs!$M$31</definedName>
    <definedName name="Eff_hot_water_pump_ground">[2]technical_specs!$M$28</definedName>
    <definedName name="Eff_hot_water_solar_thermal_panel">[2]technical_specs!$M$27</definedName>
    <definedName name="Eff_hot_water_woodpellets">[2]technical_specs!$M$32</definedName>
    <definedName name="Eff_lighting_fluorescent">[2]technical_specs!$M$54</definedName>
    <definedName name="Eff_lighting_incandescent">[2]technical_specs!$M$53</definedName>
    <definedName name="Eff_lighting_led">[2]technical_specs!$M$55</definedName>
    <definedName name="Eff_space_heating_coal">[2]technical_specs!$M$21</definedName>
    <definedName name="Eff_space_heating_combi_boiler">[2]technical_specs!$M$11</definedName>
    <definedName name="Eff_space_heating_district">[2]technical_specs!$M$15</definedName>
    <definedName name="Eff_space_heating_electric">[2]technical_specs!$M$18</definedName>
    <definedName name="Eff_space_heating_gas">[2]technical_specs!$M$19</definedName>
    <definedName name="Eff_space_heating_micro_CHP">[2]technical_specs!$M$14</definedName>
    <definedName name="Eff_space_heating_oil">[2]technical_specs!$M$20</definedName>
    <definedName name="Eff_space_heating_pump_add_on">[2]technical_specs!$M$22</definedName>
    <definedName name="Eff_space_heating_pump_air">[2]technical_specs!$M$16</definedName>
    <definedName name="Eff_space_heating_pump_ground">[2]technical_specs!$M$13</definedName>
    <definedName name="Eff_space_heating_solar_thermal">[2]technical_specs!$M$12</definedName>
    <definedName name="Eff_space_heating_woodpellets">[2]technical_specs!$M$17</definedName>
    <definedName name="ei_subsector_allo">'[1]CEB allocation factors'!$D$17:$D$33</definedName>
    <definedName name="Final_demand_appliances">[2]Dashboard!$E$25</definedName>
    <definedName name="Final_demand_coal">'[2]Fuel aggregation'!$C$11</definedName>
    <definedName name="Final_demand_cooking">[2]Dashboard!$E$24</definedName>
    <definedName name="Final_demand_cooling">[2]Dashboard!$E$22</definedName>
    <definedName name="Final_demand_electricity">'[2]Fuel aggregation'!$I$11</definedName>
    <definedName name="Final_demand_gas">'[2]Fuel aggregation'!$D$11</definedName>
    <definedName name="Final_demand_heat">'[2]Fuel aggregation'!$J$11</definedName>
    <definedName name="Final_demand_hot_water">[2]Dashboard!$E$21</definedName>
    <definedName name="Final_demand_lighting">[2]Dashboard!$E$23</definedName>
    <definedName name="Final_demand_oil">'[2]Fuel aggregation'!$E$11</definedName>
    <definedName name="Final_demand_residences">'[2]Fuel aggregation'!$L$11</definedName>
    <definedName name="Final_demand_solar_thermal">'[2]Fuel aggregation'!$G$11</definedName>
    <definedName name="Final_demand_space_heating">[2]Dashboard!$E$20</definedName>
    <definedName name="Final_demand_woodpellets">'[2]Fuel aggregation'!$F$11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  <definedName name="x">'[3]Fuel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6" l="1"/>
  <c r="D27" i="16"/>
  <c r="D26" i="16"/>
  <c r="D12" i="16"/>
  <c r="D11" i="16"/>
  <c r="D10" i="16"/>
  <c r="D9" i="16"/>
  <c r="D8" i="16"/>
  <c r="D7" i="16"/>
  <c r="D30" i="16"/>
  <c r="D21" i="16"/>
  <c r="D5" i="12"/>
  <c r="D6" i="12"/>
  <c r="D4" i="12"/>
  <c r="I3" i="15"/>
  <c r="D2" i="15"/>
</calcChain>
</file>

<file path=xl/sharedStrings.xml><?xml version="1.0" encoding="utf-8"?>
<sst xmlns="http://schemas.openxmlformats.org/spreadsheetml/2006/main" count="194" uniqueCount="143">
  <si>
    <t>Electrical Appliances</t>
  </si>
  <si>
    <t>Space Heating</t>
  </si>
  <si>
    <t>Hot Water</t>
  </si>
  <si>
    <t>Space Cooling</t>
  </si>
  <si>
    <t>Cooking</t>
  </si>
  <si>
    <t>Lighting</t>
  </si>
  <si>
    <t>LED lamps</t>
  </si>
  <si>
    <t>Cover sheet</t>
  </si>
  <si>
    <t>Document</t>
  </si>
  <si>
    <t>Version #</t>
  </si>
  <si>
    <t>Country</t>
  </si>
  <si>
    <t>Year data</t>
  </si>
  <si>
    <t>Date</t>
  </si>
  <si>
    <t>Author</t>
  </si>
  <si>
    <t>Organisation</t>
  </si>
  <si>
    <t>Quintel Intelligence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</si>
  <si>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</si>
  <si>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</si>
  <si>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</si>
  <si>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</si>
  <si>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</si>
  <si>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</si>
  <si>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</si>
  <si>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</si>
  <si>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</si>
  <si>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</si>
  <si>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</si>
  <si>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</si>
  <si>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</si>
  <si>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</si>
  <si>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</si>
  <si>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</si>
  <si>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Residences source analysis</t>
  </si>
  <si>
    <t>Changelog</t>
  </si>
  <si>
    <t>Changes</t>
  </si>
  <si>
    <t>Version</t>
  </si>
  <si>
    <t>First iteration of this document</t>
  </si>
  <si>
    <t>This document sums up the efforts to improve the accuracy of the residences analysis. I derived the dashboard values for the residences analysis in a bottom-up approach by combining several sources. As not all required data was available, I had to make some assumptions. Both the used sources as well as the assumptions are stated on the 'Sources and assumptions' page.</t>
  </si>
  <si>
    <t>Sources and assumptions</t>
  </si>
  <si>
    <t>Cooling</t>
  </si>
  <si>
    <t>Hot water</t>
  </si>
  <si>
    <t>Assumption</t>
  </si>
  <si>
    <t>Final result</t>
  </si>
  <si>
    <t>Finally, I used the efficiencies to translate the final demand in a useful demand, using the latter to determine the technology shares for each application</t>
  </si>
  <si>
    <t>TJ</t>
  </si>
  <si>
    <t>This is a summary of 6_residences_source_analysis.md; see that document for more details</t>
  </si>
  <si>
    <t>be</t>
  </si>
  <si>
    <t>Sep 9, 1016</t>
  </si>
  <si>
    <t>Dorine van der Vlies</t>
  </si>
  <si>
    <t>input BE 2013 dataset</t>
  </si>
  <si>
    <t>NL dataset</t>
  </si>
  <si>
    <t>Percentage of useful heat in space heating delivered by</t>
  </si>
  <si>
    <t>Condensing Combi Boiler</t>
  </si>
  <si>
    <t>gas boiler new</t>
  </si>
  <si>
    <t>solar thermal panels</t>
  </si>
  <si>
    <t>gas-fired Heat Pump (ground)</t>
  </si>
  <si>
    <t>gas-fired micro CHP</t>
  </si>
  <si>
    <t>District Heating</t>
  </si>
  <si>
    <t>electricity-driven Heat pump (air)</t>
  </si>
  <si>
    <t>woodpellets (biomass) heaters</t>
  </si>
  <si>
    <t>50 % of Solid-fuel boiler</t>
  </si>
  <si>
    <t>Electric Heaters (resistance)</t>
  </si>
  <si>
    <t>Gas-fired Heaters</t>
  </si>
  <si>
    <t>(source adds up to 101%, correction applied to greatest contributor) (gas boiler old)</t>
  </si>
  <si>
    <t>Oil-fired Heaters</t>
  </si>
  <si>
    <t>Old and new oil fired boilers</t>
  </si>
  <si>
    <t>Coal-fired Heaters</t>
  </si>
  <si>
    <t>50 % of solid-fuel boiler</t>
  </si>
  <si>
    <t>Hybrid heatpump</t>
  </si>
  <si>
    <t>Source</t>
  </si>
  <si>
    <t>http://refman.energytransitionmodel.com/publications/2053</t>
  </si>
  <si>
    <t>Percentage of hot water (useful heat) delivered by</t>
  </si>
  <si>
    <t>gas-fired hot water Pump (ground)</t>
  </si>
  <si>
    <t>District heating</t>
  </si>
  <si>
    <t>electricity-driven heat pump (air)</t>
  </si>
  <si>
    <t>woodpellets (biomass) stoves</t>
  </si>
  <si>
    <t>Electric heaters (resistance)</t>
  </si>
  <si>
    <t>Gas-fired heaters</t>
  </si>
  <si>
    <t>Oil-fired heaters</t>
  </si>
  <si>
    <t>Coal-fired heaters</t>
  </si>
  <si>
    <t>Fuel Cells</t>
  </si>
  <si>
    <t xml:space="preserve">NL dataset </t>
  </si>
  <si>
    <t>Percentage of useful cooling energy delivered by</t>
  </si>
  <si>
    <t>heat pumps (ground)</t>
  </si>
  <si>
    <t>heat pumps (air)</t>
  </si>
  <si>
    <t>airconditioning</t>
  </si>
  <si>
    <t>Percentage of light (useful energy) delivered by</t>
  </si>
  <si>
    <t>incandescent lamps</t>
  </si>
  <si>
    <t>No data found, used NL dataset data</t>
  </si>
  <si>
    <t>low energy light bulbs (efficiient fluorescent lighting)</t>
  </si>
  <si>
    <t>comments</t>
  </si>
  <si>
    <t>http://www.livios.be/nl/bouwinformatie/afwerking/keuken/energiezuinig-kokkerellen-met-aardgas-en-elektriciteit/</t>
  </si>
  <si>
    <t>Percentage of useful heat in cooking produced by</t>
  </si>
  <si>
    <t>this source is a bit dodgy…</t>
  </si>
  <si>
    <t>gas stoves</t>
  </si>
  <si>
    <t>electric stoves (resistance)</t>
  </si>
  <si>
    <t>2/3 of electric cooking, estimation</t>
  </si>
  <si>
    <t>electric halogen stoves</t>
  </si>
  <si>
    <t>1/3 of electric cooking, estimation</t>
  </si>
  <si>
    <t>electric induction stoves</t>
  </si>
  <si>
    <t>biomass stoves</t>
  </si>
  <si>
    <t>Applicances</t>
  </si>
  <si>
    <t xml:space="preserve">Percentage of final electricity demand in appliances used in </t>
  </si>
  <si>
    <t>no data found, used NL data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</si>
  <si>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</si>
  <si>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</si>
  <si>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</si>
  <si>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</si>
  <si>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</si>
  <si>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</si>
  <si>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</si>
  <si>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</si>
  <si>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Heater characterization (solar thermal, el. add-on)</t>
  </si>
  <si>
    <t>Percentage of useful heat in space heating delivered by solar thermal panel (if household is equipped)</t>
  </si>
  <si>
    <t>Percentage of useful heat in hot water delivered by solar thermal panel (if household is equipped)</t>
  </si>
  <si>
    <t>Old / New Houses Split</t>
  </si>
  <si>
    <t>Percentage of old houses (built before 1992)</t>
  </si>
  <si>
    <t>totaal aantal woningen</t>
  </si>
  <si>
    <t>http://www.npdata.be/BuG/281-Woningen/Woningen.htm</t>
  </si>
  <si>
    <t>Percentage of new houses (built after 1991)</t>
  </si>
  <si>
    <t>aantal van na 1991</t>
  </si>
  <si>
    <t> Wooneenheden naar bouwjaar 1945-2011gemeenten België</t>
  </si>
  <si>
    <t>Average R-value of a typical old residence (built before 1992)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</si>
  <si>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K/W</t>
    </r>
  </si>
  <si>
    <t>Average R-value of a typical new residence (built after 1991)</t>
  </si>
  <si>
    <t>To put the numbers in perspective the nl2013 numbers are also displayed in the source analysis</t>
  </si>
  <si>
    <t>I used Belgium specific data where available and filled the gaps with nl2013 data</t>
  </si>
  <si>
    <t>Comments/assumptions</t>
  </si>
  <si>
    <t>Klimaat.be is assuming 100% airconditioning in future scenario's that's why I use this in the 2013 scenario as well</t>
  </si>
  <si>
    <t>Final demand</t>
  </si>
  <si>
    <t>Final energy demand of Residences (from energy balance)</t>
  </si>
  <si>
    <t xml:space="preserve">Final energy demand for </t>
  </si>
  <si>
    <t>Calculations</t>
  </si>
  <si>
    <t>kWh/HH</t>
  </si>
  <si>
    <t>White appliances</t>
  </si>
  <si>
    <t>black appliances</t>
  </si>
  <si>
    <t>cooking</t>
  </si>
  <si>
    <t>Heating</t>
  </si>
  <si>
    <t>%</t>
  </si>
  <si>
    <t>200 electricity, 60% cook using electricity (see cooking tab. So total energy for cooking is ~200 kWh/hh/60% = 333 kWh/hh</t>
  </si>
  <si>
    <t>Total electricity</t>
  </si>
  <si>
    <t>Total heating</t>
  </si>
  <si>
    <t>Total demand residences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</si>
</sst>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9]mmmm\ d\,\ 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  <font>
      <sz val="10"/>
      <name val="Arial"/>
    </font>
    <font>
      <sz val="11"/>
      <color indexed="1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"/>
      <name val="Calibri"/>
      <scheme val="minor"/>
    </font>
    <font>
      <sz val="9"/>
      <color indexed="8"/>
      <name val="Arial"/>
      <family val="2"/>
    </font>
    <font>
      <vertAlign val="superscript"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auto="1"/>
      </right>
      <top/>
      <bottom/>
      <diagonal/>
    </border>
  </borders>
  <cellStyleXfs count="138">
    <xf numFmtId="0" fontId="0" fillId="0" borderId="0"/>
    <xf numFmtId="9" fontId="3" fillId="0" borderId="0" applyFont="0" applyFill="0" applyBorder="0" applyAlignment="0" applyProtection="0"/>
    <xf numFmtId="164" fontId="9" fillId="3" borderId="13">
      <alignment horizontal="right" vertical="center"/>
    </xf>
    <xf numFmtId="0" fontId="10" fillId="0" borderId="0" applyNumberFormat="0" applyFont="0" applyFill="0" applyBorder="0" applyAlignment="0" applyProtection="0"/>
    <xf numFmtId="9" fontId="10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13" borderId="1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7" fillId="0" borderId="0" xfId="0" applyFont="1" applyFill="1" applyBorder="1"/>
    <xf numFmtId="0" fontId="0" fillId="0" borderId="5" xfId="0" applyFont="1" applyFill="1" applyBorder="1"/>
    <xf numFmtId="0" fontId="5" fillId="2" borderId="0" xfId="0" applyFont="1" applyFill="1"/>
    <xf numFmtId="0" fontId="6" fillId="2" borderId="0" xfId="43" applyFont="1" applyFill="1"/>
    <xf numFmtId="0" fontId="2" fillId="2" borderId="0" xfId="43" applyFill="1"/>
    <xf numFmtId="0" fontId="5" fillId="2" borderId="1" xfId="43" applyFont="1" applyFill="1" applyBorder="1"/>
    <xf numFmtId="0" fontId="2" fillId="2" borderId="3" xfId="43" applyFill="1" applyBorder="1"/>
    <xf numFmtId="0" fontId="5" fillId="2" borderId="0" xfId="43" applyFont="1" applyFill="1" applyBorder="1"/>
    <xf numFmtId="0" fontId="2" fillId="2" borderId="0" xfId="43" applyFill="1" applyBorder="1"/>
    <xf numFmtId="0" fontId="15" fillId="4" borderId="9" xfId="43" applyFont="1" applyFill="1" applyBorder="1" applyAlignment="1">
      <alignment vertical="center"/>
    </xf>
    <xf numFmtId="0" fontId="2" fillId="2" borderId="0" xfId="43" applyFill="1" applyBorder="1" applyAlignment="1">
      <alignment horizontal="left"/>
    </xf>
    <xf numFmtId="0" fontId="2" fillId="2" borderId="10" xfId="43" applyFill="1" applyBorder="1"/>
    <xf numFmtId="0" fontId="15" fillId="4" borderId="4" xfId="43" applyFont="1" applyFill="1" applyBorder="1" applyAlignment="1">
      <alignment vertical="center"/>
    </xf>
    <xf numFmtId="0" fontId="2" fillId="2" borderId="5" xfId="43" applyFont="1" applyFill="1" applyBorder="1"/>
    <xf numFmtId="0" fontId="2" fillId="2" borderId="6" xfId="43" applyFill="1" applyBorder="1"/>
    <xf numFmtId="0" fontId="2" fillId="2" borderId="2" xfId="43" applyFill="1" applyBorder="1"/>
    <xf numFmtId="0" fontId="5" fillId="2" borderId="9" xfId="43" applyFont="1" applyFill="1" applyBorder="1"/>
    <xf numFmtId="0" fontId="8" fillId="2" borderId="0" xfId="43" applyFont="1" applyFill="1" applyBorder="1"/>
    <xf numFmtId="0" fontId="2" fillId="2" borderId="14" xfId="43" applyFill="1" applyBorder="1"/>
    <xf numFmtId="0" fontId="2" fillId="5" borderId="0" xfId="43" applyFill="1" applyBorder="1"/>
    <xf numFmtId="0" fontId="2" fillId="6" borderId="0" xfId="43" applyFill="1" applyBorder="1"/>
    <xf numFmtId="0" fontId="2" fillId="7" borderId="0" xfId="43" applyFill="1" applyBorder="1"/>
    <xf numFmtId="0" fontId="2" fillId="8" borderId="0" xfId="43" applyFill="1" applyBorder="1"/>
    <xf numFmtId="0" fontId="2" fillId="2" borderId="9" xfId="43" applyFill="1" applyBorder="1"/>
    <xf numFmtId="0" fontId="2" fillId="9" borderId="0" xfId="43" applyFill="1" applyBorder="1"/>
    <xf numFmtId="0" fontId="2" fillId="10" borderId="0" xfId="43" applyFill="1" applyBorder="1"/>
    <xf numFmtId="0" fontId="2" fillId="11" borderId="0" xfId="43" applyFill="1" applyBorder="1"/>
    <xf numFmtId="0" fontId="2" fillId="12" borderId="0" xfId="43" applyFill="1" applyBorder="1"/>
    <xf numFmtId="0" fontId="2" fillId="2" borderId="4" xfId="43" applyFill="1" applyBorder="1"/>
    <xf numFmtId="0" fontId="2" fillId="2" borderId="5" xfId="43" applyFill="1" applyBorder="1"/>
    <xf numFmtId="0" fontId="0" fillId="2" borderId="2" xfId="43" applyFont="1" applyFill="1" applyBorder="1"/>
    <xf numFmtId="166" fontId="0" fillId="2" borderId="0" xfId="43" applyNumberFormat="1" applyFont="1" applyFill="1" applyBorder="1" applyAlignment="1">
      <alignment horizontal="left"/>
    </xf>
    <xf numFmtId="0" fontId="0" fillId="2" borderId="0" xfId="43" applyFont="1" applyFill="1" applyBorder="1"/>
    <xf numFmtId="0" fontId="2" fillId="2" borderId="0" xfId="43" applyFill="1" applyAlignment="1">
      <alignment wrapText="1"/>
    </xf>
    <xf numFmtId="0" fontId="15" fillId="4" borderId="1" xfId="43" applyFont="1" applyFill="1" applyBorder="1" applyAlignment="1">
      <alignment vertical="top"/>
    </xf>
    <xf numFmtId="0" fontId="5" fillId="2" borderId="2" xfId="43" applyFont="1" applyFill="1" applyBorder="1" applyAlignment="1">
      <alignment wrapText="1"/>
    </xf>
    <xf numFmtId="0" fontId="5" fillId="2" borderId="3" xfId="43" applyFont="1" applyFill="1" applyBorder="1" applyAlignment="1">
      <alignment vertical="top"/>
    </xf>
    <xf numFmtId="0" fontId="15" fillId="4" borderId="9" xfId="43" applyFont="1" applyFill="1" applyBorder="1" applyAlignment="1">
      <alignment vertical="top"/>
    </xf>
    <xf numFmtId="0" fontId="5" fillId="2" borderId="0" xfId="43" applyFont="1" applyFill="1" applyBorder="1" applyAlignment="1">
      <alignment wrapText="1"/>
    </xf>
    <xf numFmtId="0" fontId="5" fillId="2" borderId="10" xfId="43" applyFont="1" applyFill="1" applyBorder="1" applyAlignment="1">
      <alignment vertical="top"/>
    </xf>
    <xf numFmtId="166" fontId="14" fillId="0" borderId="9" xfId="43" applyNumberFormat="1" applyFont="1" applyFill="1" applyBorder="1" applyAlignment="1">
      <alignment horizontal="left" vertical="top"/>
    </xf>
    <xf numFmtId="0" fontId="2" fillId="0" borderId="0" xfId="43" applyFont="1" applyFill="1" applyBorder="1" applyAlignment="1">
      <alignment wrapText="1"/>
    </xf>
    <xf numFmtId="2" fontId="2" fillId="0" borderId="10" xfId="43" applyNumberFormat="1" applyFill="1" applyBorder="1" applyAlignment="1">
      <alignment vertical="top"/>
    </xf>
    <xf numFmtId="166" fontId="2" fillId="0" borderId="9" xfId="43" applyNumberFormat="1" applyFont="1" applyFill="1" applyBorder="1" applyAlignment="1">
      <alignment horizontal="left" vertical="top"/>
    </xf>
    <xf numFmtId="166" fontId="2" fillId="0" borderId="9" xfId="43" applyNumberFormat="1" applyFill="1" applyBorder="1" applyAlignment="1">
      <alignment horizontal="left" vertical="top"/>
    </xf>
    <xf numFmtId="0" fontId="2" fillId="0" borderId="0" xfId="43" applyFill="1" applyBorder="1" applyAlignment="1">
      <alignment wrapText="1"/>
    </xf>
    <xf numFmtId="0" fontId="2" fillId="0" borderId="9" xfId="43" applyFill="1" applyBorder="1" applyAlignment="1">
      <alignment vertical="top"/>
    </xf>
    <xf numFmtId="166" fontId="14" fillId="0" borderId="9" xfId="43" applyNumberFormat="1" applyFont="1" applyBorder="1" applyAlignment="1">
      <alignment horizontal="left" vertical="top"/>
    </xf>
    <xf numFmtId="0" fontId="14" fillId="0" borderId="0" xfId="43" applyFont="1" applyAlignment="1">
      <alignment wrapText="1"/>
    </xf>
    <xf numFmtId="2" fontId="14" fillId="0" borderId="10" xfId="43" applyNumberFormat="1" applyFont="1" applyBorder="1" applyAlignment="1">
      <alignment vertical="top"/>
    </xf>
    <xf numFmtId="166" fontId="2" fillId="0" borderId="4" xfId="43" applyNumberFormat="1" applyFill="1" applyBorder="1" applyAlignment="1">
      <alignment horizontal="left" vertical="top"/>
    </xf>
    <xf numFmtId="0" fontId="2" fillId="0" borderId="5" xfId="43" applyFill="1" applyBorder="1" applyAlignment="1">
      <alignment wrapText="1"/>
    </xf>
    <xf numFmtId="2" fontId="2" fillId="0" borderId="6" xfId="43" applyNumberFormat="1" applyFill="1" applyBorder="1" applyAlignment="1">
      <alignment vertical="top"/>
    </xf>
    <xf numFmtId="0" fontId="2" fillId="2" borderId="0" xfId="43" applyFill="1" applyAlignment="1">
      <alignment vertical="top"/>
    </xf>
    <xf numFmtId="2" fontId="2" fillId="2" borderId="0" xfId="43" applyNumberFormat="1" applyFill="1" applyAlignment="1">
      <alignment vertical="top"/>
    </xf>
    <xf numFmtId="0" fontId="0" fillId="0" borderId="0" xfId="43" applyFont="1" applyFill="1" applyBorder="1" applyAlignment="1">
      <alignment wrapText="1"/>
    </xf>
    <xf numFmtId="164" fontId="2" fillId="2" borderId="0" xfId="43" applyNumberFormat="1" applyFill="1" applyBorder="1" applyAlignment="1">
      <alignment horizontal="left"/>
    </xf>
    <xf numFmtId="0" fontId="8" fillId="2" borderId="0" xfId="0" applyFont="1" applyFill="1"/>
    <xf numFmtId="0" fontId="0" fillId="0" borderId="0" xfId="0" applyFill="1"/>
    <xf numFmtId="0" fontId="0" fillId="2" borderId="9" xfId="43" applyFont="1" applyFill="1" applyBorder="1" applyAlignment="1">
      <alignment horizontal="left" vertical="top" wrapText="1"/>
    </xf>
    <xf numFmtId="0" fontId="0" fillId="2" borderId="0" xfId="43" applyFont="1" applyFill="1" applyBorder="1" applyAlignment="1">
      <alignment horizontal="left" vertical="top" wrapText="1"/>
    </xf>
    <xf numFmtId="0" fontId="0" fillId="2" borderId="10" xfId="43" applyFont="1" applyFill="1" applyBorder="1" applyAlignment="1">
      <alignment horizontal="left" vertical="top" wrapText="1"/>
    </xf>
    <xf numFmtId="0" fontId="0" fillId="2" borderId="4" xfId="43" applyFont="1" applyFill="1" applyBorder="1" applyAlignment="1">
      <alignment horizontal="left" vertical="top" wrapText="1"/>
    </xf>
    <xf numFmtId="0" fontId="0" fillId="2" borderId="5" xfId="43" applyFont="1" applyFill="1" applyBorder="1" applyAlignment="1">
      <alignment horizontal="left" vertical="top" wrapText="1"/>
    </xf>
    <xf numFmtId="0" fontId="0" fillId="2" borderId="6" xfId="43" applyFont="1" applyFill="1" applyBorder="1" applyAlignment="1">
      <alignment horizontal="left" vertical="top" wrapText="1"/>
    </xf>
    <xf numFmtId="0" fontId="0" fillId="2" borderId="0" xfId="43" applyFont="1" applyFill="1" applyBorder="1" applyAlignment="1">
      <alignment horizontal="left"/>
    </xf>
    <xf numFmtId="9" fontId="0" fillId="0" borderId="0" xfId="1" applyFont="1" applyFill="1" applyBorder="1" applyAlignment="1">
      <alignment horizontal="right"/>
    </xf>
    <xf numFmtId="10" fontId="0" fillId="0" borderId="14" xfId="1" applyNumberFormat="1" applyFont="1" applyFill="1" applyBorder="1"/>
    <xf numFmtId="10" fontId="8" fillId="0" borderId="5" xfId="1" applyNumberFormat="1" applyFont="1" applyFill="1" applyBorder="1" applyAlignment="1">
      <alignment horizontal="right"/>
    </xf>
    <xf numFmtId="0" fontId="17" fillId="0" borderId="7" xfId="0" applyFont="1" applyFill="1" applyBorder="1"/>
    <xf numFmtId="0" fontId="0" fillId="0" borderId="0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indent="2"/>
    </xf>
    <xf numFmtId="0" fontId="0" fillId="0" borderId="16" xfId="0" applyFill="1" applyBorder="1"/>
    <xf numFmtId="9" fontId="0" fillId="0" borderId="14" xfId="1" applyFont="1" applyFill="1" applyBorder="1"/>
    <xf numFmtId="0" fontId="0" fillId="0" borderId="0" xfId="0" applyFill="1" applyAlignment="1">
      <alignment wrapText="1"/>
    </xf>
    <xf numFmtId="0" fontId="17" fillId="0" borderId="8" xfId="0" applyFont="1" applyFill="1" applyBorder="1"/>
    <xf numFmtId="0" fontId="0" fillId="0" borderId="17" xfId="0" applyFont="1" applyFill="1" applyBorder="1" applyAlignment="1">
      <alignment horizontal="center"/>
    </xf>
    <xf numFmtId="0" fontId="5" fillId="0" borderId="0" xfId="0" applyFont="1" applyFill="1"/>
    <xf numFmtId="9" fontId="5" fillId="0" borderId="14" xfId="1" applyFont="1" applyFill="1" applyBorder="1"/>
    <xf numFmtId="10" fontId="8" fillId="0" borderId="0" xfId="1" applyNumberFormat="1" applyFont="1" applyFill="1" applyBorder="1" applyAlignment="1">
      <alignment horizontal="right"/>
    </xf>
    <xf numFmtId="10" fontId="0" fillId="0" borderId="5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4" xfId="1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16" xfId="0" applyFont="1" applyFill="1" applyBorder="1" applyAlignment="1">
      <alignment horizontal="center"/>
    </xf>
    <xf numFmtId="10" fontId="0" fillId="0" borderId="18" xfId="1" applyNumberFormat="1" applyFont="1" applyFill="1" applyBorder="1" applyAlignment="1">
      <alignment horizontal="right"/>
    </xf>
    <xf numFmtId="0" fontId="17" fillId="0" borderId="0" xfId="0" applyFont="1" applyFill="1" applyBorder="1"/>
    <xf numFmtId="0" fontId="0" fillId="0" borderId="0" xfId="0" applyFill="1" applyBorder="1"/>
    <xf numFmtId="9" fontId="5" fillId="0" borderId="0" xfId="1" applyFont="1" applyFill="1" applyBorder="1"/>
    <xf numFmtId="10" fontId="0" fillId="0" borderId="0" xfId="1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right"/>
    </xf>
    <xf numFmtId="10" fontId="0" fillId="2" borderId="5" xfId="1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2" fontId="14" fillId="0" borderId="0" xfId="0" applyNumberFormat="1" applyFont="1" applyFill="1" applyBorder="1"/>
    <xf numFmtId="4" fontId="8" fillId="0" borderId="0" xfId="0" applyNumberFormat="1" applyFont="1" applyFill="1" applyBorder="1"/>
    <xf numFmtId="2" fontId="4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164" fontId="0" fillId="0" borderId="14" xfId="1" applyNumberFormat="1" applyFont="1" applyFill="1" applyBorder="1" applyAlignment="1">
      <alignment horizontal="right"/>
    </xf>
    <xf numFmtId="0" fontId="17" fillId="0" borderId="19" xfId="0" applyFont="1" applyFill="1" applyBorder="1"/>
    <xf numFmtId="0" fontId="0" fillId="0" borderId="2" xfId="0" applyFont="1" applyFill="1" applyBorder="1"/>
    <xf numFmtId="0" fontId="0" fillId="0" borderId="20" xfId="0" applyFont="1" applyFill="1" applyBorder="1" applyAlignment="1">
      <alignment horizontal="center"/>
    </xf>
    <xf numFmtId="0" fontId="18" fillId="0" borderId="0" xfId="0" applyNumberFormat="1" applyFont="1" applyFill="1" applyBorder="1" applyAlignment="1" applyProtection="1"/>
    <xf numFmtId="3" fontId="18" fillId="0" borderId="0" xfId="0" applyNumberFormat="1" applyFont="1" applyFill="1" applyBorder="1" applyAlignment="1" applyProtection="1"/>
    <xf numFmtId="165" fontId="18" fillId="0" borderId="0" xfId="1" applyNumberFormat="1" applyFont="1" applyFill="1" applyBorder="1" applyAlignment="1" applyProtection="1"/>
    <xf numFmtId="0" fontId="12" fillId="0" borderId="0" xfId="130" applyFill="1"/>
    <xf numFmtId="0" fontId="0" fillId="0" borderId="7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right"/>
    </xf>
    <xf numFmtId="3" fontId="0" fillId="0" borderId="14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14" fillId="0" borderId="0" xfId="0" applyNumberFormat="1" applyFont="1" applyAlignment="1">
      <alignment horizontal="center"/>
    </xf>
    <xf numFmtId="3" fontId="0" fillId="0" borderId="0" xfId="0" applyNumberFormat="1" applyFill="1" applyBorder="1"/>
    <xf numFmtId="3" fontId="16" fillId="0" borderId="14" xfId="119" applyNumberFormat="1" applyFill="1" applyBorder="1" applyAlignment="1">
      <alignment horizontal="right"/>
    </xf>
    <xf numFmtId="0" fontId="16" fillId="0" borderId="14" xfId="119" applyFill="1" applyBorder="1"/>
    <xf numFmtId="165" fontId="16" fillId="0" borderId="14" xfId="1" applyNumberFormat="1" applyFont="1" applyFill="1" applyBorder="1"/>
    <xf numFmtId="10" fontId="16" fillId="0" borderId="14" xfId="1" applyNumberFormat="1" applyFont="1" applyFill="1" applyBorder="1"/>
    <xf numFmtId="0" fontId="0" fillId="0" borderId="7" xfId="0" applyFill="1" applyBorder="1"/>
    <xf numFmtId="3" fontId="0" fillId="0" borderId="16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9" fontId="1" fillId="0" borderId="0" xfId="1" applyFont="1" applyFill="1" applyBorder="1" applyAlignment="1">
      <alignment horizontal="right"/>
    </xf>
    <xf numFmtId="3" fontId="0" fillId="0" borderId="21" xfId="0" applyNumberFormat="1" applyFont="1" applyFill="1" applyBorder="1" applyAlignment="1">
      <alignment horizontal="center"/>
    </xf>
    <xf numFmtId="1" fontId="0" fillId="0" borderId="14" xfId="1" applyNumberFormat="1" applyFont="1" applyFill="1" applyBorder="1"/>
  </cellXfs>
  <cellStyles count="138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/>
    <cellStyle name="Input" xfId="119" builtinId="20"/>
    <cellStyle name="Input cel" xfId="2"/>
    <cellStyle name="Normal" xfId="0" builtinId="0"/>
    <cellStyle name="Normal 2" xfId="3"/>
    <cellStyle name="Normal 2 2" xfId="43"/>
    <cellStyle name="Percent" xfId="1" builtinId="5"/>
    <cellStyle name="Percent 2" xfId="4"/>
    <cellStyle name="Percent 3" xfId="5"/>
    <cellStyle name="Percent 4" xfId="44"/>
    <cellStyle name="Warning Text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</xdr:row>
      <xdr:rowOff>114300</xdr:rowOff>
    </xdr:from>
    <xdr:to>
      <xdr:col>15</xdr:col>
      <xdr:colOff>290084</xdr:colOff>
      <xdr:row>20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9700" y="1066800"/>
          <a:ext cx="6055884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22</xdr:row>
      <xdr:rowOff>0</xdr:rowOff>
    </xdr:from>
    <xdr:to>
      <xdr:col>15</xdr:col>
      <xdr:colOff>294640</xdr:colOff>
      <xdr:row>41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3500" y="4914900"/>
          <a:ext cx="6136640" cy="375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3</xdr:row>
      <xdr:rowOff>190500</xdr:rowOff>
    </xdr:from>
    <xdr:to>
      <xdr:col>15</xdr:col>
      <xdr:colOff>367145</xdr:colOff>
      <xdr:row>19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787400"/>
          <a:ext cx="6132945" cy="386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177800</xdr:rowOff>
    </xdr:from>
    <xdr:to>
      <xdr:col>15</xdr:col>
      <xdr:colOff>354445</xdr:colOff>
      <xdr:row>23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3900" y="774700"/>
          <a:ext cx="6132945" cy="386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63500</xdr:rowOff>
    </xdr:from>
    <xdr:to>
      <xdr:col>17</xdr:col>
      <xdr:colOff>88900</xdr:colOff>
      <xdr:row>9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850900"/>
          <a:ext cx="87376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38100</xdr:rowOff>
    </xdr:from>
    <xdr:to>
      <xdr:col>15</xdr:col>
      <xdr:colOff>446966</xdr:colOff>
      <xdr:row>24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5200" y="812800"/>
          <a:ext cx="6225466" cy="3886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ropbox%20(Quintel)/DropDocuments/Energietransitie/Projecten/Git/rdr/analyses/1_chp/20130913_CHP_analysis_v2.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rinevandervlies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C&amp;P 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74">
          <cell r="C174">
            <v>3.6</v>
          </cell>
        </row>
      </sheetData>
      <sheetData sheetId="6" refreshError="1">
        <row r="12">
          <cell r="E12" t="str">
            <v>nl</v>
          </cell>
        </row>
        <row r="13">
          <cell r="E13">
            <v>2011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2">
          <cell r="D12">
            <v>1.0440998889049897</v>
          </cell>
        </row>
      </sheetData>
      <sheetData sheetId="15" refreshError="1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2.7586206896551724E-2</v>
          </cell>
          <cell r="T12">
            <v>0.97241379310344822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0.93466299862448421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3.0949105914718018E-2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3.4387895460797797E-2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1.7515051997810619E-2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0.98248494800218933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4.1176470588235294E-2</v>
          </cell>
        </row>
        <row r="38">
          <cell r="D38">
            <v>0.37549019607843137</v>
          </cell>
        </row>
        <row r="39">
          <cell r="D39">
            <v>0</v>
          </cell>
        </row>
        <row r="40">
          <cell r="D40">
            <v>6.1274509803921568E-3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2.2058823529411766E-2</v>
          </cell>
        </row>
        <row r="44">
          <cell r="D44">
            <v>0.32965686274509803</v>
          </cell>
        </row>
        <row r="45">
          <cell r="D45">
            <v>0.2196078431372549</v>
          </cell>
        </row>
        <row r="46">
          <cell r="D46">
            <v>7.3529411764705881E-4</v>
          </cell>
        </row>
        <row r="47">
          <cell r="D47">
            <v>0</v>
          </cell>
        </row>
        <row r="48">
          <cell r="D48">
            <v>5.1470588235294117E-3</v>
          </cell>
        </row>
        <row r="49">
          <cell r="D49">
            <v>0</v>
          </cell>
        </row>
      </sheetData>
      <sheetData sheetId="16" refreshError="1"/>
      <sheetData sheetId="17" refreshError="1">
        <row r="48">
          <cell r="C48">
            <v>0</v>
          </cell>
        </row>
        <row r="89">
          <cell r="C89">
            <v>1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M14">
            <v>0</v>
          </cell>
        </row>
        <row r="29">
          <cell r="M29">
            <v>0</v>
          </cell>
        </row>
        <row r="37">
          <cell r="M37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L11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375762.74958625197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data.be/Data/Gemeente/Woningen-census/Woningen-census-2011/Wonen-bouwjaar-f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B2:H39"/>
  <sheetViews>
    <sheetView topLeftCell="A4" workbookViewId="0">
      <selection activeCell="B30" sqref="B30:D39"/>
    </sheetView>
  </sheetViews>
  <sheetFormatPr baseColWidth="10" defaultRowHeight="15" x14ac:dyDescent="0"/>
  <cols>
    <col min="1" max="1" width="2.83203125" style="6" customWidth="1"/>
    <col min="2" max="2" width="14" style="6" customWidth="1"/>
    <col min="3" max="3" width="44" style="6" customWidth="1"/>
    <col min="4" max="4" width="9.33203125" style="6" customWidth="1"/>
    <col min="5" max="5" width="10.83203125" style="6"/>
    <col min="6" max="6" width="34.6640625" style="6" customWidth="1"/>
    <col min="7" max="7" width="4.5" style="6" customWidth="1"/>
    <col min="8" max="8" width="20.83203125" style="6" customWidth="1"/>
    <col min="9" max="16384" width="10.83203125" style="6"/>
  </cols>
  <sheetData>
    <row r="2" spans="2:8" ht="20">
      <c r="B2" s="5" t="s">
        <v>7</v>
      </c>
    </row>
    <row r="4" spans="2:8">
      <c r="B4" s="7" t="s">
        <v>8</v>
      </c>
      <c r="C4" s="32" t="s">
        <v>32</v>
      </c>
      <c r="D4" s="8"/>
      <c r="F4" s="9"/>
      <c r="G4" s="10"/>
      <c r="H4" s="9"/>
    </row>
    <row r="5" spans="2:8">
      <c r="B5" s="11" t="s">
        <v>9</v>
      </c>
      <c r="C5" s="58">
        <v>1</v>
      </c>
      <c r="D5" s="13"/>
      <c r="F5" s="10"/>
      <c r="G5" s="10"/>
      <c r="H5" s="10"/>
    </row>
    <row r="6" spans="2:8">
      <c r="B6" s="11" t="s">
        <v>10</v>
      </c>
      <c r="C6" s="67" t="s">
        <v>46</v>
      </c>
      <c r="D6" s="13"/>
      <c r="F6" s="10"/>
      <c r="G6" s="10"/>
      <c r="H6" s="10"/>
    </row>
    <row r="7" spans="2:8">
      <c r="B7" s="11" t="s">
        <v>11</v>
      </c>
      <c r="C7" s="12">
        <v>2013</v>
      </c>
      <c r="D7" s="13"/>
      <c r="F7" s="10"/>
      <c r="G7" s="10"/>
      <c r="H7" s="10"/>
    </row>
    <row r="8" spans="2:8">
      <c r="B8" s="11" t="s">
        <v>12</v>
      </c>
      <c r="C8" s="33" t="s">
        <v>47</v>
      </c>
      <c r="D8" s="13"/>
      <c r="F8" s="10"/>
      <c r="G8" s="10"/>
      <c r="H8" s="10"/>
    </row>
    <row r="9" spans="2:8">
      <c r="B9" s="11" t="s">
        <v>13</v>
      </c>
      <c r="C9" s="34" t="s">
        <v>48</v>
      </c>
      <c r="D9" s="13"/>
      <c r="F9" s="10"/>
      <c r="G9" s="10"/>
      <c r="H9" s="10"/>
    </row>
    <row r="10" spans="2:8">
      <c r="B10" s="14" t="s">
        <v>14</v>
      </c>
      <c r="C10" s="15" t="s">
        <v>15</v>
      </c>
      <c r="D10" s="16"/>
      <c r="F10" s="10"/>
      <c r="G10" s="10"/>
      <c r="H10" s="10"/>
    </row>
    <row r="12" spans="2:8">
      <c r="B12" s="7" t="s">
        <v>16</v>
      </c>
      <c r="C12" s="17"/>
      <c r="D12" s="8"/>
    </row>
    <row r="13" spans="2:8">
      <c r="B13" s="18"/>
      <c r="C13" s="10"/>
      <c r="D13" s="13"/>
    </row>
    <row r="14" spans="2:8">
      <c r="B14" s="18" t="s">
        <v>17</v>
      </c>
      <c r="C14" s="19" t="s">
        <v>18</v>
      </c>
      <c r="D14" s="13"/>
    </row>
    <row r="15" spans="2:8" ht="16" thickBot="1">
      <c r="B15" s="18"/>
      <c r="C15" s="9" t="s">
        <v>19</v>
      </c>
      <c r="D15" s="13"/>
    </row>
    <row r="16" spans="2:8" ht="16" thickBot="1">
      <c r="B16" s="18"/>
      <c r="C16" s="20" t="s">
        <v>20</v>
      </c>
      <c r="D16" s="13"/>
    </row>
    <row r="17" spans="2:4">
      <c r="B17" s="18"/>
      <c r="C17" s="10" t="s">
        <v>21</v>
      </c>
      <c r="D17" s="13"/>
    </row>
    <row r="18" spans="2:4">
      <c r="B18" s="18"/>
      <c r="C18" s="10"/>
      <c r="D18" s="13"/>
    </row>
    <row r="19" spans="2:4">
      <c r="B19" s="18" t="s">
        <v>22</v>
      </c>
      <c r="C19" s="21" t="s">
        <v>23</v>
      </c>
      <c r="D19" s="13"/>
    </row>
    <row r="20" spans="2:4">
      <c r="B20" s="18"/>
      <c r="C20" s="22" t="s">
        <v>24</v>
      </c>
      <c r="D20" s="13"/>
    </row>
    <row r="21" spans="2:4">
      <c r="B21" s="18"/>
      <c r="C21" s="23" t="s">
        <v>25</v>
      </c>
      <c r="D21" s="13"/>
    </row>
    <row r="22" spans="2:4">
      <c r="B22" s="18"/>
      <c r="C22" s="24" t="s">
        <v>26</v>
      </c>
      <c r="D22" s="13"/>
    </row>
    <row r="23" spans="2:4">
      <c r="B23" s="25"/>
      <c r="C23" s="26" t="s">
        <v>27</v>
      </c>
      <c r="D23" s="13"/>
    </row>
    <row r="24" spans="2:4">
      <c r="B24" s="25"/>
      <c r="C24" s="27" t="s">
        <v>28</v>
      </c>
      <c r="D24" s="13"/>
    </row>
    <row r="25" spans="2:4">
      <c r="B25" s="25"/>
      <c r="C25" s="28" t="s">
        <v>29</v>
      </c>
      <c r="D25" s="13"/>
    </row>
    <row r="26" spans="2:4">
      <c r="B26" s="25"/>
      <c r="C26" s="29" t="s">
        <v>30</v>
      </c>
      <c r="D26" s="13"/>
    </row>
    <row r="27" spans="2:4">
      <c r="B27" s="30"/>
      <c r="C27" s="31"/>
      <c r="D27" s="16"/>
    </row>
    <row r="29" spans="2:4">
      <c r="B29" s="7" t="s">
        <v>31</v>
      </c>
      <c r="C29" s="17"/>
      <c r="D29" s="8"/>
    </row>
    <row r="30" spans="2:4">
      <c r="B30" s="61" t="s">
        <v>37</v>
      </c>
      <c r="C30" s="62"/>
      <c r="D30" s="63"/>
    </row>
    <row r="31" spans="2:4">
      <c r="B31" s="61"/>
      <c r="C31" s="62"/>
      <c r="D31" s="63"/>
    </row>
    <row r="32" spans="2:4">
      <c r="B32" s="61"/>
      <c r="C32" s="62"/>
      <c r="D32" s="63"/>
    </row>
    <row r="33" spans="2:4">
      <c r="B33" s="61"/>
      <c r="C33" s="62"/>
      <c r="D33" s="63"/>
    </row>
    <row r="34" spans="2:4">
      <c r="B34" s="61"/>
      <c r="C34" s="62"/>
      <c r="D34" s="63"/>
    </row>
    <row r="35" spans="2:4">
      <c r="B35" s="61"/>
      <c r="C35" s="62"/>
      <c r="D35" s="63"/>
    </row>
    <row r="36" spans="2:4">
      <c r="B36" s="61"/>
      <c r="C36" s="62"/>
      <c r="D36" s="63"/>
    </row>
    <row r="37" spans="2:4">
      <c r="B37" s="61"/>
      <c r="C37" s="62"/>
      <c r="D37" s="63"/>
    </row>
    <row r="38" spans="2:4">
      <c r="B38" s="61"/>
      <c r="C38" s="62"/>
      <c r="D38" s="63"/>
    </row>
    <row r="39" spans="2:4">
      <c r="B39" s="64"/>
      <c r="C39" s="65"/>
      <c r="D39" s="66"/>
    </row>
  </sheetData>
  <mergeCells count="1">
    <mergeCell ref="B30:D3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" sqref="E2:F2"/>
    </sheetView>
  </sheetViews>
  <sheetFormatPr baseColWidth="10" defaultRowHeight="15" x14ac:dyDescent="0"/>
  <cols>
    <col min="1" max="1" width="3.5" customWidth="1"/>
    <col min="5" max="5" width="19.1640625" bestFit="1" customWidth="1"/>
    <col min="7" max="7" width="50.83203125" bestFit="1" customWidth="1"/>
  </cols>
  <sheetData>
    <row r="1" spans="1:9">
      <c r="A1" s="60"/>
      <c r="B1" s="60"/>
      <c r="C1" s="60"/>
      <c r="D1" s="60"/>
      <c r="E1" s="60"/>
      <c r="F1" s="60"/>
      <c r="G1" s="60"/>
    </row>
    <row r="2" spans="1:9">
      <c r="A2" s="60"/>
      <c r="B2" s="60"/>
      <c r="C2" s="60"/>
      <c r="D2" s="60"/>
      <c r="E2" s="60" t="s">
        <v>49</v>
      </c>
      <c r="F2" s="68" t="s">
        <v>50</v>
      </c>
      <c r="G2" s="60"/>
      <c r="I2" s="60" t="s">
        <v>69</v>
      </c>
    </row>
    <row r="3" spans="1:9">
      <c r="A3" s="60"/>
      <c r="B3" s="71" t="s">
        <v>3</v>
      </c>
      <c r="C3" s="87"/>
      <c r="D3" s="88"/>
      <c r="E3" s="85"/>
      <c r="F3" s="85"/>
      <c r="G3" s="60"/>
      <c r="I3" s="60" t="s">
        <v>70</v>
      </c>
    </row>
    <row r="4" spans="1:9" ht="16" thickBot="1">
      <c r="A4" s="60"/>
      <c r="B4" s="71"/>
      <c r="C4" s="74" t="s">
        <v>82</v>
      </c>
      <c r="D4" s="88"/>
      <c r="E4" s="85"/>
      <c r="F4" s="85"/>
      <c r="G4" s="60"/>
    </row>
    <row r="5" spans="1:9" ht="16" thickBot="1">
      <c r="A5" s="60"/>
      <c r="B5" s="71"/>
      <c r="C5" s="75" t="s">
        <v>83</v>
      </c>
      <c r="D5" s="73"/>
      <c r="E5" s="86">
        <v>0</v>
      </c>
      <c r="F5" s="86">
        <v>9.2259120596421995E-2</v>
      </c>
      <c r="G5" s="60"/>
    </row>
    <row r="6" spans="1:9" ht="16" thickBot="1">
      <c r="A6" s="60"/>
      <c r="B6" s="71"/>
      <c r="C6" s="75" t="s">
        <v>84</v>
      </c>
      <c r="D6" s="73"/>
      <c r="E6" s="86">
        <v>0</v>
      </c>
      <c r="F6" s="86">
        <v>0</v>
      </c>
      <c r="G6" s="60"/>
    </row>
    <row r="7" spans="1:9" ht="16" thickBot="1">
      <c r="A7" s="60"/>
      <c r="B7" s="71"/>
      <c r="C7" s="75" t="s">
        <v>85</v>
      </c>
      <c r="D7" s="88"/>
      <c r="E7" s="86">
        <v>1</v>
      </c>
      <c r="F7" s="86">
        <v>0.90774087940357795</v>
      </c>
      <c r="G7" s="60" t="s">
        <v>128</v>
      </c>
    </row>
    <row r="8" spans="1:9">
      <c r="A8" s="60"/>
      <c r="B8" s="79"/>
      <c r="C8" s="3"/>
      <c r="D8" s="80"/>
      <c r="E8" s="84"/>
      <c r="F8" s="84"/>
      <c r="G8" s="60"/>
    </row>
    <row r="9" spans="1:9">
      <c r="A9" s="60"/>
      <c r="B9" s="60"/>
      <c r="C9" s="60"/>
      <c r="D9" s="60"/>
      <c r="E9" s="60"/>
      <c r="F9" s="60"/>
      <c r="G9" s="60"/>
    </row>
    <row r="10" spans="1:9">
      <c r="A10" s="60"/>
      <c r="B10" s="60"/>
      <c r="C10" s="60"/>
      <c r="D10" s="60"/>
      <c r="E10" s="60"/>
      <c r="F10" s="60"/>
      <c r="G10" s="60"/>
    </row>
    <row r="11" spans="1:9">
      <c r="A11" s="60"/>
      <c r="B11" s="60"/>
      <c r="C11" s="60"/>
      <c r="D11" s="60"/>
      <c r="E11" s="60"/>
      <c r="F11" s="60"/>
      <c r="G11" s="60"/>
    </row>
    <row r="12" spans="1:9">
      <c r="A12" s="60"/>
      <c r="B12" s="60"/>
      <c r="C12" s="60"/>
      <c r="D12" s="60"/>
      <c r="E12" s="60"/>
      <c r="F12" s="60"/>
      <c r="G12" s="60"/>
    </row>
  </sheetData>
  <dataValidations count="1">
    <dataValidation type="decimal" operator="greaterThanOrEqual" showInputMessage="1" showErrorMessage="1" errorTitle="Number Range" error="You may only add positive numbers. _x000d_" sqref="E3:F8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0" sqref="D10"/>
    </sheetView>
  </sheetViews>
  <sheetFormatPr baseColWidth="10" defaultRowHeight="15" x14ac:dyDescent="0"/>
  <cols>
    <col min="2" max="2" width="84" bestFit="1" customWidth="1"/>
  </cols>
  <sheetData>
    <row r="1" spans="1:6" s="60" customFormat="1" ht="16" thickBot="1">
      <c r="A1" s="71" t="s">
        <v>112</v>
      </c>
      <c r="B1" s="72"/>
      <c r="C1" s="73"/>
      <c r="D1" s="60" t="s">
        <v>49</v>
      </c>
      <c r="E1" s="68" t="s">
        <v>50</v>
      </c>
    </row>
    <row r="2" spans="1:6" s="60" customFormat="1" ht="16" thickBot="1">
      <c r="A2" s="71"/>
      <c r="B2" s="72" t="s">
        <v>113</v>
      </c>
      <c r="C2" s="73"/>
      <c r="D2" s="86">
        <v>0.15</v>
      </c>
      <c r="E2" s="86">
        <v>0.15</v>
      </c>
      <c r="F2" s="60" t="s">
        <v>103</v>
      </c>
    </row>
    <row r="3" spans="1:6" s="60" customFormat="1" ht="16" thickBot="1">
      <c r="A3" s="71"/>
      <c r="B3" s="72" t="s">
        <v>114</v>
      </c>
      <c r="C3" s="73"/>
      <c r="D3" s="86">
        <v>0.5</v>
      </c>
      <c r="E3" s="86">
        <v>0.5</v>
      </c>
    </row>
    <row r="4" spans="1:6" s="60" customFormat="1">
      <c r="A4" s="71"/>
      <c r="B4" s="72"/>
      <c r="C4" s="73"/>
      <c r="D4" s="103"/>
      <c r="E4" s="103"/>
    </row>
    <row r="5" spans="1:6" s="60" customFormat="1">
      <c r="A5" s="79"/>
      <c r="B5" s="3"/>
      <c r="C5" s="80"/>
      <c r="D5" s="104"/>
      <c r="E5" s="104"/>
    </row>
  </sheetData>
  <dataValidations count="2">
    <dataValidation type="decimal" showInputMessage="1" showErrorMessage="1" errorTitle="Number Range" error="You may only  instert a number between 0 and 100%_x000d_" sqref="D2:E3">
      <formula1>0</formula1>
      <formula2>1</formula2>
    </dataValidation>
    <dataValidation type="decimal" operator="greaterThanOrEqual" showInputMessage="1" showErrorMessage="1" errorTitle="Number Range" error="You may only add positive numbers. _x000d_" sqref="D4:E5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" sqref="D1:E1"/>
    </sheetView>
  </sheetViews>
  <sheetFormatPr baseColWidth="10" defaultRowHeight="15" x14ac:dyDescent="0"/>
  <cols>
    <col min="1" max="1" width="19.83203125" bestFit="1" customWidth="1"/>
    <col min="7" max="7" width="16.5" bestFit="1" customWidth="1"/>
  </cols>
  <sheetData>
    <row r="1" spans="1:11" s="60" customFormat="1" ht="16" thickBot="1">
      <c r="A1" s="106" t="s">
        <v>115</v>
      </c>
      <c r="B1" s="107"/>
      <c r="C1" s="108"/>
      <c r="D1" s="60" t="s">
        <v>49</v>
      </c>
      <c r="E1" s="68" t="s">
        <v>50</v>
      </c>
    </row>
    <row r="2" spans="1:11" s="60" customFormat="1" ht="16" thickBot="1">
      <c r="A2" s="71"/>
      <c r="B2" s="72" t="s">
        <v>116</v>
      </c>
      <c r="C2" s="73"/>
      <c r="D2" s="86">
        <f>1-D3</f>
        <v>0.81800000000000006</v>
      </c>
      <c r="E2" s="86">
        <v>0.77700000000000002</v>
      </c>
      <c r="G2" s="109" t="s">
        <v>117</v>
      </c>
      <c r="H2" s="110">
        <v>5327320</v>
      </c>
      <c r="I2" s="109"/>
      <c r="K2" s="60" t="s">
        <v>118</v>
      </c>
    </row>
    <row r="3" spans="1:11" s="60" customFormat="1" ht="16" thickBot="1">
      <c r="A3" s="71"/>
      <c r="B3" s="72" t="s">
        <v>119</v>
      </c>
      <c r="C3" s="73"/>
      <c r="D3" s="86">
        <v>0.182</v>
      </c>
      <c r="E3" s="86">
        <v>0.223</v>
      </c>
      <c r="G3" s="109" t="s">
        <v>120</v>
      </c>
      <c r="H3" s="110">
        <v>968086</v>
      </c>
      <c r="I3" s="111">
        <f>H3/H2</f>
        <v>0.18172101544491415</v>
      </c>
      <c r="K3" s="112" t="s">
        <v>121</v>
      </c>
    </row>
    <row r="4" spans="1:11" s="60" customFormat="1" ht="16" thickBot="1">
      <c r="A4" s="113"/>
      <c r="B4" s="72"/>
      <c r="C4" s="95"/>
      <c r="D4" s="103"/>
      <c r="E4" s="103"/>
    </row>
    <row r="5" spans="1:11" s="60" customFormat="1" ht="17" thickBot="1">
      <c r="A5" s="113"/>
      <c r="B5" s="91" t="s">
        <v>122</v>
      </c>
      <c r="C5" s="73" t="s">
        <v>123</v>
      </c>
      <c r="D5" s="105">
        <v>0.5</v>
      </c>
      <c r="E5" s="105">
        <v>0.5</v>
      </c>
      <c r="F5" s="60" t="s">
        <v>103</v>
      </c>
    </row>
    <row r="6" spans="1:11" s="60" customFormat="1" ht="17" thickBot="1">
      <c r="A6" s="113"/>
      <c r="B6" s="91" t="s">
        <v>124</v>
      </c>
      <c r="C6" s="73" t="s">
        <v>123</v>
      </c>
      <c r="D6" s="105">
        <v>1.8</v>
      </c>
      <c r="E6" s="105">
        <v>1.8</v>
      </c>
    </row>
    <row r="7" spans="1:11" s="60" customFormat="1" ht="16" thickBot="1">
      <c r="A7" s="114"/>
      <c r="B7" s="115"/>
      <c r="C7" s="116"/>
      <c r="D7" s="117"/>
      <c r="E7" s="117"/>
    </row>
  </sheetData>
  <dataValidations count="1">
    <dataValidation type="decimal" operator="greaterThanOrEqual" showInputMessage="1" showErrorMessage="1" errorTitle="Number Range" error="You may only add positive numbers. _x000d_" sqref="D2:E3">
      <formula1>0</formula1>
    </dataValidation>
  </dataValidations>
  <hyperlinks>
    <hyperlink ref="K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B2:D113"/>
  <sheetViews>
    <sheetView workbookViewId="0">
      <selection activeCell="B7" sqref="B7"/>
    </sheetView>
  </sheetViews>
  <sheetFormatPr baseColWidth="10" defaultRowHeight="15" x14ac:dyDescent="0"/>
  <cols>
    <col min="1" max="1" width="10.83203125" style="6"/>
    <col min="2" max="2" width="18.6640625" style="6" customWidth="1"/>
    <col min="3" max="3" width="59.5" style="35" customWidth="1"/>
    <col min="4" max="16384" width="10.83203125" style="6"/>
  </cols>
  <sheetData>
    <row r="2" spans="2:4" ht="20">
      <c r="B2" s="5" t="s">
        <v>33</v>
      </c>
    </row>
    <row r="4" spans="2:4">
      <c r="B4" s="36" t="s">
        <v>12</v>
      </c>
      <c r="C4" s="37" t="s">
        <v>34</v>
      </c>
      <c r="D4" s="38" t="s">
        <v>35</v>
      </c>
    </row>
    <row r="5" spans="2:4">
      <c r="B5" s="39"/>
      <c r="C5" s="40"/>
      <c r="D5" s="41"/>
    </row>
    <row r="6" spans="2:4">
      <c r="B6" s="42">
        <v>42622</v>
      </c>
      <c r="C6" s="57" t="s">
        <v>36</v>
      </c>
      <c r="D6" s="44">
        <v>1</v>
      </c>
    </row>
    <row r="7" spans="2:4">
      <c r="B7" s="45"/>
      <c r="C7" s="57"/>
      <c r="D7" s="44"/>
    </row>
    <row r="8" spans="2:4">
      <c r="B8" s="45"/>
      <c r="C8" s="43"/>
      <c r="D8" s="44"/>
    </row>
    <row r="9" spans="2:4">
      <c r="B9" s="45"/>
      <c r="C9" s="43"/>
      <c r="D9" s="44"/>
    </row>
    <row r="10" spans="2:4">
      <c r="B10" s="46"/>
      <c r="C10" s="47"/>
      <c r="D10" s="44"/>
    </row>
    <row r="11" spans="2:4">
      <c r="B11" s="46"/>
      <c r="C11" s="47"/>
      <c r="D11" s="44"/>
    </row>
    <row r="12" spans="2:4">
      <c r="B12" s="46"/>
      <c r="C12" s="47"/>
      <c r="D12" s="44"/>
    </row>
    <row r="13" spans="2:4">
      <c r="B13" s="46"/>
      <c r="C13" s="47"/>
      <c r="D13" s="44"/>
    </row>
    <row r="14" spans="2:4">
      <c r="B14" s="46"/>
      <c r="C14" s="47"/>
      <c r="D14" s="44"/>
    </row>
    <row r="15" spans="2:4">
      <c r="B15" s="46"/>
      <c r="C15" s="47"/>
      <c r="D15" s="44"/>
    </row>
    <row r="16" spans="2:4">
      <c r="B16" s="46"/>
      <c r="C16" s="47"/>
      <c r="D16" s="44"/>
    </row>
    <row r="17" spans="2:4">
      <c r="B17" s="46"/>
      <c r="C17" s="47"/>
      <c r="D17" s="44"/>
    </row>
    <row r="18" spans="2:4">
      <c r="B18" s="46"/>
      <c r="C18" s="47"/>
      <c r="D18" s="44"/>
    </row>
    <row r="19" spans="2:4">
      <c r="B19" s="46"/>
      <c r="C19" s="47"/>
      <c r="D19" s="44"/>
    </row>
    <row r="20" spans="2:4">
      <c r="B20" s="46"/>
      <c r="C20" s="47"/>
      <c r="D20" s="44"/>
    </row>
    <row r="21" spans="2:4">
      <c r="B21" s="46"/>
      <c r="C21" s="47"/>
      <c r="D21" s="44"/>
    </row>
    <row r="22" spans="2:4">
      <c r="B22" s="46"/>
      <c r="C22" s="47"/>
      <c r="D22" s="44"/>
    </row>
    <row r="23" spans="2:4">
      <c r="B23" s="46"/>
      <c r="C23" s="47"/>
      <c r="D23" s="44"/>
    </row>
    <row r="24" spans="2:4">
      <c r="B24" s="46"/>
      <c r="C24" s="47"/>
      <c r="D24" s="44"/>
    </row>
    <row r="25" spans="2:4">
      <c r="B25" s="46"/>
      <c r="C25" s="47"/>
      <c r="D25" s="44"/>
    </row>
    <row r="26" spans="2:4">
      <c r="B26" s="46"/>
      <c r="C26" s="47"/>
      <c r="D26" s="44"/>
    </row>
    <row r="27" spans="2:4">
      <c r="B27" s="46"/>
      <c r="C27" s="47"/>
      <c r="D27" s="44"/>
    </row>
    <row r="28" spans="2:4">
      <c r="B28" s="46"/>
      <c r="C28" s="47"/>
      <c r="D28" s="44"/>
    </row>
    <row r="29" spans="2:4">
      <c r="B29" s="46"/>
      <c r="C29" s="47"/>
      <c r="D29" s="44"/>
    </row>
    <row r="30" spans="2:4">
      <c r="B30" s="46"/>
      <c r="C30" s="47"/>
      <c r="D30" s="44"/>
    </row>
    <row r="31" spans="2:4">
      <c r="B31" s="46"/>
      <c r="C31" s="47"/>
      <c r="D31" s="44"/>
    </row>
    <row r="32" spans="2:4">
      <c r="B32" s="48"/>
      <c r="C32" s="47"/>
      <c r="D32" s="44"/>
    </row>
    <row r="33" spans="2:4">
      <c r="B33" s="46"/>
      <c r="C33" s="47"/>
      <c r="D33" s="44"/>
    </row>
    <row r="34" spans="2:4">
      <c r="B34" s="46"/>
      <c r="C34" s="47"/>
      <c r="D34" s="44"/>
    </row>
    <row r="35" spans="2:4">
      <c r="B35" s="46"/>
      <c r="C35" s="47"/>
      <c r="D35" s="44"/>
    </row>
    <row r="36" spans="2:4">
      <c r="B36" s="46"/>
      <c r="C36" s="47"/>
      <c r="D36" s="44"/>
    </row>
    <row r="37" spans="2:4">
      <c r="B37" s="46"/>
      <c r="C37" s="47"/>
      <c r="D37" s="44"/>
    </row>
    <row r="38" spans="2:4">
      <c r="B38" s="46"/>
      <c r="C38" s="47"/>
      <c r="D38" s="44"/>
    </row>
    <row r="39" spans="2:4">
      <c r="B39" s="46"/>
      <c r="C39" s="47"/>
      <c r="D39" s="44"/>
    </row>
    <row r="40" spans="2:4">
      <c r="B40" s="49"/>
      <c r="C40" s="47"/>
      <c r="D40" s="44"/>
    </row>
    <row r="41" spans="2:4">
      <c r="B41" s="46"/>
      <c r="C41" s="47"/>
      <c r="D41" s="44"/>
    </row>
    <row r="42" spans="2:4">
      <c r="B42" s="49"/>
      <c r="C42" s="47"/>
      <c r="D42" s="44"/>
    </row>
    <row r="43" spans="2:4">
      <c r="B43" s="49"/>
      <c r="C43" s="50"/>
      <c r="D43" s="51"/>
    </row>
    <row r="44" spans="2:4">
      <c r="B44" s="49"/>
      <c r="C44" s="47"/>
      <c r="D44" s="44"/>
    </row>
    <row r="45" spans="2:4">
      <c r="B45" s="46"/>
      <c r="C45" s="47"/>
      <c r="D45" s="44"/>
    </row>
    <row r="46" spans="2:4">
      <c r="B46" s="46"/>
      <c r="C46" s="47"/>
      <c r="D46" s="44"/>
    </row>
    <row r="47" spans="2:4">
      <c r="B47" s="46"/>
      <c r="C47" s="47"/>
      <c r="D47" s="44"/>
    </row>
    <row r="48" spans="2:4">
      <c r="B48" s="52"/>
      <c r="C48" s="53"/>
      <c r="D48" s="54"/>
    </row>
    <row r="49" spans="2:4">
      <c r="B49" s="55"/>
      <c r="D49" s="56"/>
    </row>
    <row r="50" spans="2:4">
      <c r="B50" s="55"/>
      <c r="D50" s="56"/>
    </row>
    <row r="51" spans="2:4">
      <c r="B51" s="55"/>
      <c r="D51" s="56"/>
    </row>
    <row r="52" spans="2:4">
      <c r="B52" s="55"/>
      <c r="D52" s="56"/>
    </row>
    <row r="53" spans="2:4">
      <c r="B53" s="55"/>
      <c r="D53" s="56"/>
    </row>
    <row r="54" spans="2:4">
      <c r="B54" s="55"/>
      <c r="D54" s="56"/>
    </row>
    <row r="55" spans="2:4">
      <c r="B55" s="55"/>
      <c r="D55" s="56"/>
    </row>
    <row r="56" spans="2:4">
      <c r="B56" s="55"/>
      <c r="D56" s="55"/>
    </row>
    <row r="57" spans="2:4">
      <c r="B57" s="55"/>
      <c r="D57" s="55"/>
    </row>
    <row r="58" spans="2:4">
      <c r="B58" s="55"/>
      <c r="D58" s="55"/>
    </row>
    <row r="59" spans="2:4">
      <c r="B59" s="55"/>
      <c r="D59" s="55"/>
    </row>
    <row r="60" spans="2:4">
      <c r="B60" s="55"/>
      <c r="D60" s="55"/>
    </row>
    <row r="61" spans="2:4">
      <c r="B61" s="55"/>
      <c r="D61" s="55"/>
    </row>
    <row r="62" spans="2:4">
      <c r="B62" s="55"/>
      <c r="D62" s="55"/>
    </row>
    <row r="63" spans="2:4">
      <c r="B63" s="55"/>
      <c r="D63" s="55"/>
    </row>
    <row r="64" spans="2:4">
      <c r="B64" s="55"/>
      <c r="D64" s="55"/>
    </row>
    <row r="65" spans="2:4">
      <c r="B65" s="55"/>
      <c r="D65" s="55"/>
    </row>
    <row r="66" spans="2:4">
      <c r="B66" s="55"/>
      <c r="D66" s="55"/>
    </row>
    <row r="67" spans="2:4">
      <c r="B67" s="55"/>
      <c r="D67" s="55"/>
    </row>
    <row r="68" spans="2:4">
      <c r="B68" s="55"/>
      <c r="D68" s="55"/>
    </row>
    <row r="69" spans="2:4">
      <c r="B69" s="55"/>
      <c r="D69" s="55"/>
    </row>
    <row r="70" spans="2:4">
      <c r="B70" s="55"/>
      <c r="D70" s="55"/>
    </row>
    <row r="71" spans="2:4">
      <c r="B71" s="55"/>
      <c r="D71" s="55"/>
    </row>
    <row r="72" spans="2:4">
      <c r="B72" s="55"/>
      <c r="D72" s="55"/>
    </row>
    <row r="73" spans="2:4">
      <c r="B73" s="55"/>
      <c r="D73" s="55"/>
    </row>
    <row r="74" spans="2:4">
      <c r="B74" s="55"/>
      <c r="D74" s="55"/>
    </row>
    <row r="75" spans="2:4">
      <c r="B75" s="55"/>
      <c r="D75" s="55"/>
    </row>
    <row r="76" spans="2:4">
      <c r="B76" s="55"/>
      <c r="D76" s="55"/>
    </row>
    <row r="77" spans="2:4">
      <c r="B77" s="55"/>
      <c r="D77" s="55"/>
    </row>
    <row r="78" spans="2:4">
      <c r="B78" s="55"/>
      <c r="D78" s="55"/>
    </row>
    <row r="79" spans="2:4">
      <c r="B79" s="55"/>
      <c r="D79" s="55"/>
    </row>
    <row r="80" spans="2:4">
      <c r="B80" s="55"/>
      <c r="D80" s="55"/>
    </row>
    <row r="81" spans="2:4">
      <c r="B81" s="55"/>
      <c r="D81" s="55"/>
    </row>
    <row r="82" spans="2:4">
      <c r="B82" s="55"/>
      <c r="D82" s="55"/>
    </row>
    <row r="83" spans="2:4">
      <c r="B83" s="55"/>
      <c r="D83" s="55"/>
    </row>
    <row r="84" spans="2:4">
      <c r="B84" s="55"/>
      <c r="D84" s="55"/>
    </row>
    <row r="85" spans="2:4">
      <c r="B85" s="55"/>
      <c r="D85" s="55"/>
    </row>
    <row r="86" spans="2:4">
      <c r="B86" s="55"/>
      <c r="D86" s="55"/>
    </row>
    <row r="87" spans="2:4">
      <c r="D87" s="55"/>
    </row>
    <row r="88" spans="2:4">
      <c r="D88" s="55"/>
    </row>
    <row r="89" spans="2:4">
      <c r="D89" s="55"/>
    </row>
    <row r="90" spans="2:4">
      <c r="D90" s="55"/>
    </row>
    <row r="91" spans="2:4">
      <c r="D91" s="55"/>
    </row>
    <row r="92" spans="2:4">
      <c r="D92" s="55"/>
    </row>
    <row r="93" spans="2:4">
      <c r="D93" s="55"/>
    </row>
    <row r="94" spans="2:4">
      <c r="D94" s="55"/>
    </row>
    <row r="95" spans="2:4">
      <c r="D95" s="55"/>
    </row>
    <row r="96" spans="2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C13" sqref="C13"/>
    </sheetView>
  </sheetViews>
  <sheetFormatPr baseColWidth="10" defaultRowHeight="15" x14ac:dyDescent="0"/>
  <cols>
    <col min="1" max="1" width="2.6640625" style="1" customWidth="1"/>
    <col min="2" max="2" width="3.1640625" style="59" customWidth="1"/>
    <col min="3" max="3" width="2.33203125" style="1" customWidth="1"/>
    <col min="4" max="16384" width="10.83203125" style="1"/>
  </cols>
  <sheetData>
    <row r="2" spans="2:3">
      <c r="B2" s="59" t="s">
        <v>45</v>
      </c>
    </row>
    <row r="4" spans="2:3">
      <c r="B4" s="4" t="s">
        <v>38</v>
      </c>
    </row>
    <row r="6" spans="2:3">
      <c r="B6" s="59">
        <v>1</v>
      </c>
      <c r="C6" s="1" t="s">
        <v>125</v>
      </c>
    </row>
    <row r="7" spans="2:3">
      <c r="B7" s="59">
        <v>2</v>
      </c>
      <c r="C7" s="1" t="s">
        <v>126</v>
      </c>
    </row>
    <row r="8" spans="2:3">
      <c r="B8" s="59">
        <v>3</v>
      </c>
    </row>
    <row r="9" spans="2:3">
      <c r="B9" s="59">
        <v>4</v>
      </c>
    </row>
    <row r="11" spans="2:3">
      <c r="B11" s="4" t="s">
        <v>41</v>
      </c>
    </row>
    <row r="13" spans="2:3">
      <c r="B13" s="59">
        <v>1</v>
      </c>
    </row>
    <row r="14" spans="2:3">
      <c r="B14" s="59">
        <v>2</v>
      </c>
    </row>
    <row r="15" spans="2:3">
      <c r="B15" s="59">
        <v>3</v>
      </c>
    </row>
    <row r="16" spans="2:3">
      <c r="B16" s="59">
        <v>4</v>
      </c>
    </row>
    <row r="17" spans="2:3">
      <c r="B17" s="59">
        <v>5</v>
      </c>
    </row>
    <row r="18" spans="2:3">
      <c r="B18" s="59">
        <v>6</v>
      </c>
    </row>
    <row r="20" spans="2:3">
      <c r="B20" s="4" t="s">
        <v>42</v>
      </c>
    </row>
    <row r="22" spans="2:3">
      <c r="C22" s="1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8" sqref="B8"/>
    </sheetView>
  </sheetViews>
  <sheetFormatPr baseColWidth="10" defaultRowHeight="15" x14ac:dyDescent="0"/>
  <cols>
    <col min="2" max="2" width="48.33203125" bestFit="1" customWidth="1"/>
    <col min="4" max="4" width="19.1640625" bestFit="1" customWidth="1"/>
    <col min="5" max="5" width="10" bestFit="1" customWidth="1"/>
    <col min="6" max="6" width="30.83203125" customWidth="1"/>
  </cols>
  <sheetData>
    <row r="1" spans="1:9">
      <c r="E1" s="60"/>
    </row>
    <row r="2" spans="1:9">
      <c r="A2" s="60"/>
      <c r="B2" s="60"/>
      <c r="C2" s="60"/>
      <c r="D2" s="60"/>
      <c r="E2" s="60"/>
      <c r="I2" s="60" t="s">
        <v>69</v>
      </c>
    </row>
    <row r="3" spans="1:9">
      <c r="A3" s="71" t="s">
        <v>129</v>
      </c>
      <c r="B3" s="98"/>
      <c r="C3" s="60"/>
      <c r="D3" s="60"/>
      <c r="E3" s="60"/>
      <c r="I3" s="60" t="s">
        <v>70</v>
      </c>
    </row>
    <row r="4" spans="1:9">
      <c r="A4" s="127"/>
      <c r="B4" s="72" t="s">
        <v>130</v>
      </c>
      <c r="C4" s="128" t="s">
        <v>44</v>
      </c>
      <c r="D4" s="129">
        <v>375762.74958625197</v>
      </c>
      <c r="E4" s="60"/>
    </row>
    <row r="5" spans="1:9">
      <c r="A5" s="71"/>
      <c r="B5" s="72"/>
      <c r="C5" s="73"/>
      <c r="D5" s="130"/>
      <c r="E5" s="60"/>
    </row>
    <row r="6" spans="1:9" ht="16" thickBot="1">
      <c r="A6" s="71"/>
      <c r="B6" s="74" t="s">
        <v>131</v>
      </c>
      <c r="C6" s="73"/>
      <c r="D6" s="60" t="s">
        <v>49</v>
      </c>
      <c r="E6" s="68" t="s">
        <v>50</v>
      </c>
    </row>
    <row r="7" spans="1:9" ht="16" thickBot="1">
      <c r="A7" s="71"/>
      <c r="B7" s="75" t="s">
        <v>1</v>
      </c>
      <c r="C7" s="131" t="s">
        <v>44</v>
      </c>
      <c r="D7" s="132">
        <f>D28*D4/(D30)</f>
        <v>309500.56452608266</v>
      </c>
      <c r="E7" s="118">
        <v>292481.03262334003</v>
      </c>
    </row>
    <row r="8" spans="1:9" ht="16" thickBot="1">
      <c r="A8" s="60"/>
      <c r="B8" s="75" t="s">
        <v>2</v>
      </c>
      <c r="C8" s="131" t="s">
        <v>44</v>
      </c>
      <c r="D8" s="132">
        <f>D27*D4/(D30)</f>
        <v>24002.902156644748</v>
      </c>
      <c r="E8" s="118">
        <v>71970.539521814397</v>
      </c>
    </row>
    <row r="9" spans="1:9" ht="16" thickBot="1">
      <c r="A9" s="60"/>
      <c r="B9" s="75" t="s">
        <v>3</v>
      </c>
      <c r="C9" s="131" t="s">
        <v>44</v>
      </c>
      <c r="D9" s="132">
        <f>D26*D4/(D30)</f>
        <v>333.83730398671406</v>
      </c>
      <c r="E9" s="118">
        <v>6530.3137113401999</v>
      </c>
    </row>
    <row r="10" spans="1:9" ht="16" thickBot="1">
      <c r="A10" s="60"/>
      <c r="B10" s="75" t="s">
        <v>5</v>
      </c>
      <c r="C10" s="131" t="s">
        <v>44</v>
      </c>
      <c r="D10" s="132">
        <f>D$4*D17/(D30)</f>
        <v>5104.3321026788972</v>
      </c>
      <c r="E10" s="118">
        <v>12127.725463917501</v>
      </c>
    </row>
    <row r="11" spans="1:9" ht="16" thickBot="1">
      <c r="A11" s="60"/>
      <c r="B11" s="75" t="s">
        <v>4</v>
      </c>
      <c r="C11" s="131" t="s">
        <v>44</v>
      </c>
      <c r="D11" s="132">
        <f>D$4*D20/(D30)</f>
        <v>4656.829014224857</v>
      </c>
      <c r="E11" s="118">
        <v>9890.7872362886592</v>
      </c>
    </row>
    <row r="12" spans="1:9" ht="16" thickBot="1">
      <c r="A12" s="60"/>
      <c r="B12" s="75" t="s">
        <v>0</v>
      </c>
      <c r="C12" s="131" t="s">
        <v>44</v>
      </c>
      <c r="D12" s="132">
        <f>D$4*(D18+D19)/(D30)</f>
        <v>32164.284482634146</v>
      </c>
      <c r="E12" s="118">
        <v>57833.111258999998</v>
      </c>
    </row>
    <row r="13" spans="1:9">
      <c r="A13" s="60"/>
      <c r="B13" s="60"/>
      <c r="C13" s="60"/>
      <c r="D13" s="60"/>
      <c r="E13" s="60"/>
    </row>
    <row r="14" spans="1:9">
      <c r="A14" s="60"/>
      <c r="B14" s="60"/>
      <c r="C14" s="60"/>
      <c r="D14" s="60"/>
      <c r="E14" s="60"/>
    </row>
    <row r="15" spans="1:9">
      <c r="B15" s="119" t="s">
        <v>132</v>
      </c>
      <c r="C15" s="119"/>
      <c r="D15" s="119"/>
      <c r="E15" s="119"/>
      <c r="F15" s="119"/>
    </row>
    <row r="16" spans="1:9" ht="16" thickBot="1">
      <c r="E16" s="60"/>
      <c r="F16" t="s">
        <v>90</v>
      </c>
    </row>
    <row r="17" spans="1:6" ht="16" thickBot="1">
      <c r="B17" s="75" t="s">
        <v>5</v>
      </c>
      <c r="C17" s="120" t="s">
        <v>133</v>
      </c>
      <c r="D17" s="123">
        <v>365</v>
      </c>
      <c r="E17" s="91"/>
      <c r="F17" s="91"/>
    </row>
    <row r="18" spans="1:6" ht="16" thickBot="1">
      <c r="B18" s="75" t="s">
        <v>134</v>
      </c>
      <c r="C18" s="120" t="s">
        <v>133</v>
      </c>
      <c r="D18" s="123">
        <v>1140</v>
      </c>
      <c r="E18" s="91"/>
      <c r="F18" s="91"/>
    </row>
    <row r="19" spans="1:6" ht="16" thickBot="1">
      <c r="B19" s="75" t="s">
        <v>135</v>
      </c>
      <c r="C19" s="120" t="s">
        <v>133</v>
      </c>
      <c r="D19" s="123">
        <v>1160</v>
      </c>
      <c r="E19" s="91"/>
      <c r="F19" s="91"/>
    </row>
    <row r="20" spans="1:6" ht="61" thickBot="1">
      <c r="B20" s="75" t="s">
        <v>136</v>
      </c>
      <c r="C20" s="121" t="s">
        <v>133</v>
      </c>
      <c r="D20" s="123">
        <v>333</v>
      </c>
      <c r="E20" s="91"/>
      <c r="F20" s="94" t="s">
        <v>139</v>
      </c>
    </row>
    <row r="21" spans="1:6">
      <c r="B21" s="75" t="s">
        <v>140</v>
      </c>
      <c r="D21" s="122">
        <f>SUM(D17:D20)</f>
        <v>2998</v>
      </c>
      <c r="E21" s="91"/>
      <c r="F21" s="91"/>
    </row>
    <row r="22" spans="1:6">
      <c r="D22" s="91"/>
      <c r="E22" s="91"/>
      <c r="F22" s="91"/>
    </row>
    <row r="23" spans="1:6">
      <c r="D23" s="91"/>
      <c r="E23" s="91"/>
      <c r="F23" s="91"/>
    </row>
    <row r="24" spans="1:6" ht="16" thickBot="1">
      <c r="B24" s="75" t="s">
        <v>137</v>
      </c>
      <c r="D24" s="91" t="s">
        <v>133</v>
      </c>
      <c r="E24" s="91" t="s">
        <v>138</v>
      </c>
      <c r="F24" s="91"/>
    </row>
    <row r="25" spans="1:6" ht="16" thickBot="1">
      <c r="B25" s="75" t="s">
        <v>141</v>
      </c>
      <c r="D25" s="124">
        <v>23872</v>
      </c>
      <c r="E25" s="91"/>
      <c r="F25" s="91"/>
    </row>
    <row r="26" spans="1:6" ht="16" thickBot="1">
      <c r="B26" s="75" t="s">
        <v>39</v>
      </c>
      <c r="D26" s="91">
        <f>E26*D$25</f>
        <v>23.872</v>
      </c>
      <c r="E26" s="126">
        <v>1E-3</v>
      </c>
      <c r="F26" s="91"/>
    </row>
    <row r="27" spans="1:6" ht="16" thickBot="1">
      <c r="B27" s="75" t="s">
        <v>40</v>
      </c>
      <c r="D27" s="91">
        <f>E27*D$25</f>
        <v>1716.3968000000002</v>
      </c>
      <c r="E27" s="125">
        <v>7.1900000000000006E-2</v>
      </c>
      <c r="F27" s="91"/>
    </row>
    <row r="28" spans="1:6" ht="16" thickBot="1">
      <c r="B28" s="75" t="s">
        <v>137</v>
      </c>
      <c r="D28" s="91">
        <f>E28*D$25</f>
        <v>22131.731200000002</v>
      </c>
      <c r="E28" s="125">
        <v>0.92710000000000004</v>
      </c>
      <c r="F28" s="91"/>
    </row>
    <row r="29" spans="1:6">
      <c r="A29" s="91"/>
      <c r="D29" s="91"/>
      <c r="E29" s="91"/>
      <c r="F29" s="91"/>
    </row>
    <row r="30" spans="1:6">
      <c r="A30" s="91"/>
      <c r="B30" s="75" t="s">
        <v>142</v>
      </c>
      <c r="C30" s="91"/>
      <c r="D30" s="122">
        <f>D25+D21</f>
        <v>26870</v>
      </c>
      <c r="E30" s="91"/>
      <c r="F30" s="91"/>
    </row>
    <row r="31" spans="1:6">
      <c r="A31" s="91"/>
      <c r="B31" s="90"/>
      <c r="C31" s="98"/>
      <c r="D31" s="91"/>
      <c r="E31" s="91"/>
      <c r="F31" s="91"/>
    </row>
    <row r="32" spans="1:6">
      <c r="A32" s="91"/>
      <c r="B32" s="91"/>
      <c r="C32" s="72"/>
      <c r="D32" s="91"/>
      <c r="E32" s="91"/>
      <c r="F32" s="91"/>
    </row>
    <row r="33" spans="1:6">
      <c r="A33" s="91"/>
      <c r="B33" s="90"/>
      <c r="C33" s="72"/>
      <c r="D33" s="91"/>
      <c r="E33" s="91"/>
      <c r="F33" s="91"/>
    </row>
    <row r="34" spans="1:6">
      <c r="A34" s="91"/>
      <c r="B34" s="90"/>
      <c r="C34" s="74"/>
      <c r="D34" s="91"/>
      <c r="E34" s="91"/>
      <c r="F34" s="91"/>
    </row>
    <row r="35" spans="1:6">
      <c r="A35" s="91"/>
      <c r="B35" s="90"/>
      <c r="C35" s="75"/>
      <c r="D35" s="91"/>
      <c r="E35" s="91"/>
      <c r="F35" s="91"/>
    </row>
    <row r="36" spans="1:6">
      <c r="A36" s="91"/>
      <c r="B36" s="90"/>
      <c r="C36" s="75"/>
      <c r="D36" s="91"/>
      <c r="E36" s="91"/>
      <c r="F36" s="91"/>
    </row>
    <row r="37" spans="1:6">
      <c r="A37" s="91"/>
      <c r="B37" s="90"/>
      <c r="C37" s="75"/>
      <c r="D37" s="91"/>
      <c r="E37" s="91"/>
      <c r="F37" s="91"/>
    </row>
    <row r="38" spans="1:6">
      <c r="A38" s="91"/>
      <c r="B38" s="90"/>
      <c r="C38" s="75"/>
      <c r="D38" s="91"/>
      <c r="E38" s="91"/>
      <c r="F38" s="91"/>
    </row>
    <row r="39" spans="1:6">
      <c r="A39" s="91"/>
      <c r="B39" s="90"/>
      <c r="C39" s="75"/>
      <c r="D39" s="91"/>
      <c r="E39" s="91"/>
      <c r="F39" s="91"/>
    </row>
    <row r="40" spans="1:6">
      <c r="A40" s="91"/>
      <c r="B40" s="90"/>
      <c r="C40" s="75"/>
      <c r="D40" s="91"/>
      <c r="E40" s="91"/>
      <c r="F40" s="91"/>
    </row>
  </sheetData>
  <mergeCells count="1">
    <mergeCell ref="B15:F15"/>
  </mergeCells>
  <dataValidations count="1">
    <dataValidation type="decimal" operator="greaterThanOrEqual" allowBlank="1" showInputMessage="1" showErrorMessage="1" errorTitle="Number Range" error="You may only enter positive numbers here. " sqref="E7:E12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4" sqref="D14"/>
    </sheetView>
  </sheetViews>
  <sheetFormatPr baseColWidth="10" defaultRowHeight="15" x14ac:dyDescent="0"/>
  <cols>
    <col min="1" max="1" width="12.83203125" style="60" bestFit="1" customWidth="1"/>
    <col min="2" max="2" width="46.1640625" style="60" bestFit="1" customWidth="1"/>
    <col min="3" max="3" width="10.83203125" style="60"/>
    <col min="4" max="4" width="19.1640625" style="60" bestFit="1" customWidth="1"/>
    <col min="5" max="5" width="10" style="60" bestFit="1" customWidth="1"/>
    <col min="6" max="6" width="22.1640625" style="60" customWidth="1"/>
    <col min="7" max="16384" width="10.83203125" style="60"/>
  </cols>
  <sheetData>
    <row r="1" spans="1:9">
      <c r="A1" s="71" t="s">
        <v>1</v>
      </c>
      <c r="B1" s="72"/>
      <c r="C1" s="73"/>
      <c r="D1" s="81" t="s">
        <v>49</v>
      </c>
      <c r="E1" s="68" t="s">
        <v>50</v>
      </c>
      <c r="F1" s="60" t="s">
        <v>127</v>
      </c>
    </row>
    <row r="2" spans="1:9" ht="16" thickBot="1">
      <c r="A2" s="71"/>
      <c r="B2" s="74" t="s">
        <v>51</v>
      </c>
      <c r="C2" s="73"/>
      <c r="D2" s="81"/>
      <c r="E2" s="68"/>
      <c r="I2" s="60" t="s">
        <v>69</v>
      </c>
    </row>
    <row r="3" spans="1:9" ht="16" thickBot="1">
      <c r="A3" s="71"/>
      <c r="B3" s="75" t="s">
        <v>52</v>
      </c>
      <c r="C3" s="76"/>
      <c r="D3" s="82">
        <v>0.08</v>
      </c>
      <c r="E3" s="69">
        <v>0.83817702405126304</v>
      </c>
      <c r="F3" s="78" t="s">
        <v>53</v>
      </c>
      <c r="I3" s="60" t="s">
        <v>70</v>
      </c>
    </row>
    <row r="4" spans="1:9" ht="16" thickBot="1">
      <c r="A4" s="71"/>
      <c r="B4" s="75" t="s">
        <v>54</v>
      </c>
      <c r="C4" s="76"/>
      <c r="D4" s="82">
        <v>0</v>
      </c>
      <c r="E4" s="69">
        <v>2.38247292298025E-3</v>
      </c>
      <c r="F4" s="78"/>
    </row>
    <row r="5" spans="1:9" ht="16" thickBot="1">
      <c r="A5" s="71"/>
      <c r="B5" s="75" t="s">
        <v>55</v>
      </c>
      <c r="C5" s="76"/>
      <c r="D5" s="82">
        <v>0.01</v>
      </c>
      <c r="E5" s="69">
        <v>8.0891381936173592E-3</v>
      </c>
      <c r="F5" s="78"/>
    </row>
    <row r="6" spans="1:9" ht="16" thickBot="1">
      <c r="A6" s="71"/>
      <c r="B6" s="75" t="s">
        <v>56</v>
      </c>
      <c r="C6" s="76"/>
      <c r="D6" s="82">
        <v>0</v>
      </c>
      <c r="E6" s="69">
        <v>0</v>
      </c>
      <c r="F6" s="78"/>
    </row>
    <row r="7" spans="1:9" ht="16" thickBot="1">
      <c r="A7" s="71"/>
      <c r="B7" s="75" t="s">
        <v>57</v>
      </c>
      <c r="C7" s="76"/>
      <c r="D7" s="82">
        <v>0</v>
      </c>
      <c r="E7" s="69">
        <v>2.8395754935513301E-2</v>
      </c>
      <c r="F7" s="78"/>
    </row>
    <row r="8" spans="1:9" ht="16" thickBot="1">
      <c r="A8" s="71"/>
      <c r="B8" s="75" t="s">
        <v>58</v>
      </c>
      <c r="C8" s="76"/>
      <c r="D8" s="82">
        <v>0.01</v>
      </c>
      <c r="E8" s="69">
        <v>3.4362590235292097E-2</v>
      </c>
      <c r="F8" s="78"/>
    </row>
    <row r="9" spans="1:9" ht="16" thickBot="1">
      <c r="A9" s="71"/>
      <c r="B9" s="75" t="s">
        <v>59</v>
      </c>
      <c r="C9" s="76"/>
      <c r="D9" s="82">
        <v>0.02</v>
      </c>
      <c r="E9" s="69">
        <v>3.3490773427080199E-2</v>
      </c>
      <c r="F9" s="78" t="s">
        <v>60</v>
      </c>
    </row>
    <row r="10" spans="1:9" ht="16" thickBot="1">
      <c r="A10" s="71"/>
      <c r="B10" s="75" t="s">
        <v>61</v>
      </c>
      <c r="C10" s="76"/>
      <c r="D10" s="82">
        <v>7.0000000000000007E-2</v>
      </c>
      <c r="E10" s="69">
        <v>1.1482274615698101E-2</v>
      </c>
      <c r="F10" s="78"/>
    </row>
    <row r="11" spans="1:9" ht="61" thickBot="1">
      <c r="A11" s="71"/>
      <c r="B11" s="75" t="s">
        <v>62</v>
      </c>
      <c r="C11" s="76"/>
      <c r="D11" s="82">
        <v>0</v>
      </c>
      <c r="E11" s="69">
        <v>3.3075599035219803E-2</v>
      </c>
      <c r="F11" s="78" t="s">
        <v>63</v>
      </c>
    </row>
    <row r="12" spans="1:9" ht="31" thickBot="1">
      <c r="A12" s="71"/>
      <c r="B12" s="75" t="s">
        <v>64</v>
      </c>
      <c r="C12" s="76"/>
      <c r="D12" s="82">
        <v>0.38</v>
      </c>
      <c r="E12" s="69">
        <v>1.00216368760604E-2</v>
      </c>
      <c r="F12" s="78" t="s">
        <v>65</v>
      </c>
    </row>
    <row r="13" spans="1:9" ht="16" thickBot="1">
      <c r="A13" s="71"/>
      <c r="B13" s="75" t="s">
        <v>66</v>
      </c>
      <c r="C13" s="76"/>
      <c r="D13" s="82">
        <v>0.02</v>
      </c>
      <c r="E13" s="69">
        <v>5.2273570727563202E-4</v>
      </c>
      <c r="F13" s="78" t="s">
        <v>67</v>
      </c>
    </row>
    <row r="14" spans="1:9" ht="16" thickBot="1">
      <c r="A14" s="71"/>
      <c r="B14" s="75" t="s">
        <v>68</v>
      </c>
      <c r="C14" s="76"/>
      <c r="D14" s="82"/>
      <c r="E14" s="69">
        <v>0</v>
      </c>
      <c r="F14" s="78"/>
    </row>
    <row r="15" spans="1:9">
      <c r="A15" s="79"/>
      <c r="B15" s="3"/>
      <c r="C15" s="80"/>
      <c r="E15" s="70"/>
      <c r="F15" s="78"/>
    </row>
  </sheetData>
  <dataValidations count="1">
    <dataValidation type="decimal" operator="greaterThanOrEqual" showInputMessage="1" showErrorMessage="1" errorTitle="Number Range" error="You may only add positive numbers. _x000d_" sqref="E3:E1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7" sqref="F37"/>
    </sheetView>
  </sheetViews>
  <sheetFormatPr baseColWidth="10" defaultRowHeight="15" x14ac:dyDescent="0"/>
  <cols>
    <col min="1" max="1" width="12.83203125" style="60" bestFit="1" customWidth="1"/>
    <col min="2" max="2" width="46.1640625" style="60" bestFit="1" customWidth="1"/>
    <col min="3" max="3" width="10.83203125" style="60"/>
    <col min="4" max="4" width="19.1640625" style="60" bestFit="1" customWidth="1"/>
    <col min="5" max="5" width="10" style="60" bestFit="1" customWidth="1"/>
    <col min="6" max="6" width="22.1640625" style="60" customWidth="1"/>
    <col min="7" max="16384" width="10.83203125" style="60"/>
  </cols>
  <sheetData>
    <row r="1" spans="1:9">
      <c r="A1" s="71" t="s">
        <v>2</v>
      </c>
      <c r="B1" s="72"/>
      <c r="C1" s="73"/>
      <c r="D1" s="60" t="s">
        <v>49</v>
      </c>
      <c r="E1" s="68" t="s">
        <v>81</v>
      </c>
    </row>
    <row r="2" spans="1:9" ht="16" thickBot="1">
      <c r="A2" s="71"/>
      <c r="B2" s="74" t="s">
        <v>71</v>
      </c>
      <c r="C2" s="73"/>
      <c r="E2" s="83"/>
      <c r="F2" s="60" t="s">
        <v>31</v>
      </c>
      <c r="I2" s="60" t="s">
        <v>69</v>
      </c>
    </row>
    <row r="3" spans="1:9" ht="16" thickBot="1">
      <c r="A3" s="71"/>
      <c r="B3" s="75" t="s">
        <v>52</v>
      </c>
      <c r="C3" s="76"/>
      <c r="D3" s="77">
        <v>0.08</v>
      </c>
      <c r="E3" s="69">
        <v>0.84060930256716304</v>
      </c>
      <c r="F3" s="60" t="s">
        <v>53</v>
      </c>
      <c r="I3" s="60" t="s">
        <v>70</v>
      </c>
    </row>
    <row r="4" spans="1:9" ht="16" thickBot="1">
      <c r="A4" s="71"/>
      <c r="B4" s="75" t="s">
        <v>54</v>
      </c>
      <c r="C4" s="76"/>
      <c r="D4" s="77">
        <v>0</v>
      </c>
      <c r="E4" s="69">
        <v>2.8327504907793501E-3</v>
      </c>
    </row>
    <row r="5" spans="1:9" ht="16" thickBot="1">
      <c r="A5" s="71"/>
      <c r="B5" s="75" t="s">
        <v>72</v>
      </c>
      <c r="C5" s="76"/>
      <c r="D5" s="77">
        <v>0.01</v>
      </c>
      <c r="E5" s="69">
        <v>6.0112199930292603E-3</v>
      </c>
    </row>
    <row r="6" spans="1:9" ht="16" thickBot="1">
      <c r="A6" s="71"/>
      <c r="B6" s="75" t="s">
        <v>56</v>
      </c>
      <c r="C6" s="76"/>
      <c r="D6" s="77">
        <v>0</v>
      </c>
      <c r="E6" s="69">
        <v>0</v>
      </c>
    </row>
    <row r="7" spans="1:9" ht="16" thickBot="1">
      <c r="A7" s="71"/>
      <c r="B7" s="75" t="s">
        <v>73</v>
      </c>
      <c r="C7" s="76"/>
      <c r="D7" s="77">
        <v>0</v>
      </c>
      <c r="E7" s="69">
        <v>3.3762435641453203E-2</v>
      </c>
    </row>
    <row r="8" spans="1:9" ht="16" thickBot="1">
      <c r="A8" s="71"/>
      <c r="B8" s="75" t="s">
        <v>74</v>
      </c>
      <c r="C8" s="76"/>
      <c r="D8" s="77">
        <v>0.01</v>
      </c>
      <c r="E8" s="69">
        <v>2.7237985488262999E-2</v>
      </c>
    </row>
    <row r="9" spans="1:9" ht="16" thickBot="1">
      <c r="A9" s="71"/>
      <c r="B9" s="75" t="s">
        <v>75</v>
      </c>
      <c r="C9" s="76"/>
      <c r="D9" s="77">
        <v>0.02</v>
      </c>
      <c r="E9" s="69">
        <v>0</v>
      </c>
      <c r="F9" s="60" t="s">
        <v>60</v>
      </c>
    </row>
    <row r="10" spans="1:9" ht="16" thickBot="1">
      <c r="A10" s="71"/>
      <c r="B10" s="75" t="s">
        <v>76</v>
      </c>
      <c r="C10" s="76"/>
      <c r="D10" s="77">
        <v>0.14000000000000001</v>
      </c>
      <c r="E10" s="69">
        <v>5.6610151859078299E-2</v>
      </c>
    </row>
    <row r="11" spans="1:9" ht="16" thickBot="1">
      <c r="A11" s="71"/>
      <c r="B11" s="75" t="s">
        <v>77</v>
      </c>
      <c r="C11" s="76"/>
      <c r="D11" s="77">
        <v>0.41</v>
      </c>
      <c r="E11" s="69">
        <v>3.2936153960233902E-2</v>
      </c>
      <c r="F11" s="60" t="s">
        <v>63</v>
      </c>
    </row>
    <row r="12" spans="1:9" ht="16" thickBot="1">
      <c r="A12" s="71"/>
      <c r="B12" s="75" t="s">
        <v>78</v>
      </c>
      <c r="C12" s="76"/>
      <c r="D12" s="77">
        <v>0.31</v>
      </c>
      <c r="E12" s="69">
        <v>0</v>
      </c>
      <c r="F12" s="60" t="s">
        <v>65</v>
      </c>
    </row>
    <row r="13" spans="1:9" ht="16" thickBot="1">
      <c r="A13" s="71"/>
      <c r="B13" s="75" t="s">
        <v>79</v>
      </c>
      <c r="C13" s="76"/>
      <c r="D13" s="77">
        <v>0.02</v>
      </c>
      <c r="E13" s="69">
        <v>0</v>
      </c>
      <c r="F13" s="60" t="s">
        <v>67</v>
      </c>
    </row>
    <row r="14" spans="1:9" ht="16" thickBot="1">
      <c r="A14" s="71"/>
      <c r="B14" s="75" t="s">
        <v>80</v>
      </c>
      <c r="C14" s="76"/>
      <c r="D14" s="77">
        <v>0</v>
      </c>
      <c r="E14" s="69">
        <v>0</v>
      </c>
    </row>
    <row r="15" spans="1:9" ht="16" thickBot="1">
      <c r="A15" s="71"/>
      <c r="B15" s="75" t="s">
        <v>68</v>
      </c>
      <c r="C15" s="76"/>
      <c r="D15" s="77">
        <v>0</v>
      </c>
      <c r="E15" s="69">
        <v>0</v>
      </c>
    </row>
    <row r="16" spans="1:9">
      <c r="A16" s="79"/>
      <c r="B16" s="3"/>
      <c r="C16" s="80"/>
      <c r="E16" s="84"/>
    </row>
  </sheetData>
  <dataValidations count="1">
    <dataValidation type="decimal" operator="greaterThanOrEqual" showInputMessage="1" showErrorMessage="1" errorTitle="Number Range" error="You may only add positive numbers. _x000d_" sqref="E2:E16">
      <formula1>0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2" sqref="F42"/>
    </sheetView>
  </sheetViews>
  <sheetFormatPr baseColWidth="10" defaultRowHeight="15" x14ac:dyDescent="0"/>
  <cols>
    <col min="1" max="1" width="12.83203125" style="60" bestFit="1" customWidth="1"/>
    <col min="2" max="2" width="46.1640625" style="60" bestFit="1" customWidth="1"/>
    <col min="3" max="3" width="10.83203125" style="60"/>
    <col min="4" max="4" width="19.1640625" style="60" bestFit="1" customWidth="1"/>
    <col min="5" max="5" width="10" style="60" bestFit="1" customWidth="1"/>
    <col min="6" max="6" width="22.1640625" style="60" customWidth="1"/>
    <col min="7" max="16384" width="10.83203125" style="60"/>
  </cols>
  <sheetData>
    <row r="1" spans="1:6">
      <c r="A1"/>
      <c r="B1"/>
      <c r="C1"/>
      <c r="D1" s="60" t="s">
        <v>49</v>
      </c>
      <c r="E1" s="68" t="s">
        <v>50</v>
      </c>
      <c r="F1"/>
    </row>
    <row r="2" spans="1:6">
      <c r="A2" s="71" t="s">
        <v>5</v>
      </c>
      <c r="B2" s="72"/>
      <c r="C2" s="73"/>
      <c r="E2" s="85"/>
      <c r="F2"/>
    </row>
    <row r="3" spans="1:6" ht="16" thickBot="1">
      <c r="A3" s="71"/>
      <c r="B3" s="74" t="s">
        <v>86</v>
      </c>
      <c r="C3" s="73"/>
      <c r="E3" s="85"/>
      <c r="F3"/>
    </row>
    <row r="4" spans="1:6" ht="16" thickBot="1">
      <c r="A4" s="71"/>
      <c r="B4" s="75" t="s">
        <v>87</v>
      </c>
      <c r="C4" s="73"/>
      <c r="D4" s="86">
        <f>E4</f>
        <v>0.495</v>
      </c>
      <c r="E4" s="86">
        <v>0.495</v>
      </c>
      <c r="F4" t="s">
        <v>88</v>
      </c>
    </row>
    <row r="5" spans="1:6" ht="16" thickBot="1">
      <c r="A5" s="71"/>
      <c r="B5" s="75" t="s">
        <v>89</v>
      </c>
      <c r="C5" s="73"/>
      <c r="D5" s="86">
        <f t="shared" ref="D5:D6" si="0">E5</f>
        <v>0.48499999999999999</v>
      </c>
      <c r="E5" s="86">
        <v>0.48499999999999999</v>
      </c>
      <c r="F5"/>
    </row>
    <row r="6" spans="1:6" ht="16" thickBot="1">
      <c r="A6" s="71"/>
      <c r="B6" s="75" t="s">
        <v>6</v>
      </c>
      <c r="C6" s="73"/>
      <c r="D6" s="86">
        <f t="shared" si="0"/>
        <v>0.02</v>
      </c>
      <c r="E6" s="89">
        <v>0.02</v>
      </c>
      <c r="F6"/>
    </row>
    <row r="7" spans="1:6" s="91" customFormat="1">
      <c r="A7" s="90"/>
      <c r="B7" s="75"/>
      <c r="D7" s="92"/>
      <c r="E7" s="93"/>
      <c r="F7" s="94"/>
    </row>
    <row r="8" spans="1:6" s="91" customFormat="1">
      <c r="A8" s="90"/>
      <c r="B8" s="75"/>
      <c r="D8" s="92"/>
      <c r="E8" s="93"/>
      <c r="F8" s="94"/>
    </row>
    <row r="9" spans="1:6" s="91" customFormat="1">
      <c r="A9" s="90"/>
      <c r="B9" s="75"/>
      <c r="D9" s="92"/>
      <c r="E9" s="93"/>
      <c r="F9" s="94"/>
    </row>
    <row r="10" spans="1:6" s="91" customFormat="1">
      <c r="A10" s="90"/>
      <c r="B10" s="75"/>
      <c r="D10" s="92"/>
      <c r="E10" s="93"/>
      <c r="F10" s="94"/>
    </row>
    <row r="11" spans="1:6" s="91" customFormat="1">
      <c r="A11" s="90"/>
      <c r="B11" s="75"/>
      <c r="D11" s="92"/>
      <c r="E11" s="93"/>
      <c r="F11" s="94"/>
    </row>
  </sheetData>
  <dataValidations count="1">
    <dataValidation type="decimal" operator="greaterThanOrEqual" showInputMessage="1" showErrorMessage="1" errorTitle="Number Range" error="You may only add positive numbers. _x000d_" sqref="E2:E11 D4:D6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24" sqref="J24"/>
    </sheetView>
  </sheetViews>
  <sheetFormatPr baseColWidth="10" defaultRowHeight="15" x14ac:dyDescent="0"/>
  <cols>
    <col min="1" max="1" width="2.6640625" customWidth="1"/>
    <col min="2" max="2" width="22.6640625" bestFit="1" customWidth="1"/>
    <col min="3" max="3" width="14.5" customWidth="1"/>
    <col min="4" max="4" width="15.33203125" customWidth="1"/>
    <col min="5" max="5" width="14.83203125" customWidth="1"/>
    <col min="6" max="6" width="29" bestFit="1" customWidth="1"/>
    <col min="7" max="7" width="14.5" customWidth="1"/>
    <col min="8" max="8" width="16" customWidth="1"/>
  </cols>
  <sheetData>
    <row r="1" spans="1:8">
      <c r="A1" s="60"/>
      <c r="B1" s="60"/>
      <c r="C1" s="60"/>
      <c r="D1" s="60"/>
      <c r="E1" s="60"/>
    </row>
    <row r="2" spans="1:8">
      <c r="A2" s="71" t="s">
        <v>4</v>
      </c>
      <c r="B2" s="72"/>
      <c r="C2" s="73"/>
      <c r="D2" s="60" t="s">
        <v>49</v>
      </c>
      <c r="E2" s="68" t="s">
        <v>50</v>
      </c>
      <c r="F2" t="s">
        <v>90</v>
      </c>
      <c r="H2" t="s">
        <v>91</v>
      </c>
    </row>
    <row r="3" spans="1:8" ht="16" thickBot="1">
      <c r="A3" s="71"/>
      <c r="B3" s="74" t="s">
        <v>92</v>
      </c>
      <c r="C3" s="73"/>
      <c r="D3" s="85"/>
      <c r="E3" s="96"/>
      <c r="F3" t="s">
        <v>93</v>
      </c>
    </row>
    <row r="4" spans="1:8" ht="16" thickBot="1">
      <c r="A4" s="71"/>
      <c r="B4" s="75" t="s">
        <v>94</v>
      </c>
      <c r="C4" s="73"/>
      <c r="D4" s="86">
        <v>0.2</v>
      </c>
      <c r="E4" s="86">
        <v>0.61209508848637795</v>
      </c>
    </row>
    <row r="5" spans="1:8" ht="16" thickBot="1">
      <c r="A5" s="71"/>
      <c r="B5" s="75" t="s">
        <v>95</v>
      </c>
      <c r="C5" s="73"/>
      <c r="D5" s="86">
        <v>0.4</v>
      </c>
      <c r="E5" s="86">
        <v>3.23254092928019E-2</v>
      </c>
      <c r="F5" t="s">
        <v>96</v>
      </c>
    </row>
    <row r="6" spans="1:8" ht="16" thickBot="1">
      <c r="A6" s="71"/>
      <c r="B6" s="75" t="s">
        <v>97</v>
      </c>
      <c r="C6" s="73"/>
      <c r="D6" s="86">
        <v>0.2</v>
      </c>
      <c r="E6" s="86">
        <v>0.25860327434241498</v>
      </c>
      <c r="F6" t="s">
        <v>98</v>
      </c>
    </row>
    <row r="7" spans="1:8" ht="16" thickBot="1">
      <c r="A7" s="71"/>
      <c r="B7" s="75" t="s">
        <v>99</v>
      </c>
      <c r="C7" s="73"/>
      <c r="D7" s="86">
        <v>0.2</v>
      </c>
      <c r="E7" s="86">
        <v>9.6976227878405596E-2</v>
      </c>
    </row>
    <row r="8" spans="1:8" ht="16" thickBot="1">
      <c r="A8" s="71"/>
      <c r="B8" s="75" t="s">
        <v>100</v>
      </c>
      <c r="C8" s="73"/>
      <c r="D8" s="86">
        <v>0</v>
      </c>
      <c r="E8" s="86">
        <v>0</v>
      </c>
    </row>
    <row r="9" spans="1:8">
      <c r="A9" s="79"/>
      <c r="B9" s="3"/>
      <c r="C9" s="80"/>
      <c r="D9" s="84"/>
      <c r="E9" s="97"/>
    </row>
    <row r="10" spans="1:8">
      <c r="A10" s="60"/>
      <c r="B10" s="60"/>
      <c r="C10" s="60"/>
      <c r="D10" s="60"/>
      <c r="E10" s="60"/>
    </row>
    <row r="11" spans="1:8">
      <c r="A11" s="60"/>
      <c r="B11" s="60"/>
      <c r="C11" s="60"/>
      <c r="D11" s="60"/>
      <c r="E11" s="60"/>
    </row>
    <row r="12" spans="1:8">
      <c r="A12" s="60"/>
      <c r="B12" s="60"/>
      <c r="C12" s="60"/>
      <c r="D12" s="60"/>
      <c r="E12" s="60"/>
    </row>
    <row r="15" spans="1:8" s="91" customFormat="1" ht="20" customHeight="1"/>
    <row r="16" spans="1:8" s="91" customFormat="1"/>
    <row r="17" spans="2:8" s="91" customFormat="1"/>
    <row r="18" spans="2:8" s="91" customFormat="1"/>
    <row r="19" spans="2:8" s="91" customFormat="1">
      <c r="B19" s="98"/>
      <c r="C19" s="98"/>
      <c r="D19" s="99"/>
      <c r="E19" s="99"/>
      <c r="F19" s="99"/>
      <c r="G19" s="99"/>
      <c r="H19" s="98"/>
    </row>
    <row r="20" spans="2:8" s="91" customFormat="1">
      <c r="B20" s="2"/>
      <c r="D20" s="100"/>
      <c r="G20" s="101"/>
      <c r="H20" s="102"/>
    </row>
    <row r="21" spans="2:8" s="91" customFormat="1">
      <c r="B21" s="2"/>
      <c r="D21" s="100"/>
      <c r="H21" s="102"/>
    </row>
    <row r="22" spans="2:8" s="91" customFormat="1">
      <c r="B22" s="2"/>
      <c r="D22" s="100"/>
      <c r="H22" s="102"/>
    </row>
    <row r="23" spans="2:8" s="91" customFormat="1"/>
    <row r="24" spans="2:8" s="91" customFormat="1"/>
    <row r="25" spans="2:8" s="91" customFormat="1"/>
    <row r="26" spans="2:8" s="91" customFormat="1"/>
    <row r="27" spans="2:8" s="91" customFormat="1"/>
    <row r="28" spans="2:8" s="91" customFormat="1"/>
    <row r="29" spans="2:8" s="91" customFormat="1"/>
    <row r="30" spans="2:8" s="91" customFormat="1"/>
  </sheetData>
  <dataValidations count="1">
    <dataValidation type="decimal" operator="greaterThanOrEqual" showInputMessage="1" showErrorMessage="1" errorTitle="Number Range" error="You may only add positive numbers. _x000d_" sqref="D3:E9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31" sqref="G31"/>
    </sheetView>
  </sheetViews>
  <sheetFormatPr baseColWidth="10" defaultRowHeight="15" x14ac:dyDescent="0"/>
  <cols>
    <col min="2" max="2" width="74.33203125" bestFit="1" customWidth="1"/>
  </cols>
  <sheetData>
    <row r="1" spans="1:6" s="60" customFormat="1">
      <c r="A1" s="71" t="s">
        <v>101</v>
      </c>
      <c r="B1" s="72"/>
      <c r="C1" s="73"/>
      <c r="D1" s="85"/>
    </row>
    <row r="2" spans="1:6" s="60" customFormat="1" ht="16" thickBot="1">
      <c r="A2" s="71"/>
      <c r="B2" s="74" t="s">
        <v>102</v>
      </c>
      <c r="C2" s="73"/>
      <c r="D2" s="85"/>
      <c r="F2" s="60" t="s">
        <v>103</v>
      </c>
    </row>
    <row r="3" spans="1:6" s="60" customFormat="1" ht="16" thickBot="1">
      <c r="A3" s="71"/>
      <c r="B3" s="75" t="s">
        <v>104</v>
      </c>
      <c r="C3" s="73"/>
      <c r="D3" s="86">
        <v>8.0645161290322606E-2</v>
      </c>
      <c r="E3" s="86">
        <v>8.0645161290322606E-2</v>
      </c>
    </row>
    <row r="4" spans="1:6" s="60" customFormat="1" ht="16" thickBot="1">
      <c r="A4" s="71"/>
      <c r="B4" s="75" t="s">
        <v>105</v>
      </c>
      <c r="C4" s="73"/>
      <c r="D4" s="86">
        <v>0.225806451612903</v>
      </c>
      <c r="E4" s="86">
        <v>0.225806451612903</v>
      </c>
    </row>
    <row r="5" spans="1:6" s="60" customFormat="1" ht="16" thickBot="1">
      <c r="A5" s="71"/>
      <c r="B5" s="75" t="s">
        <v>106</v>
      </c>
      <c r="C5" s="73"/>
      <c r="D5" s="86">
        <v>8.0645161290322606E-2</v>
      </c>
      <c r="E5" s="86">
        <v>8.0645161290322606E-2</v>
      </c>
    </row>
    <row r="6" spans="1:6" s="60" customFormat="1" ht="16" thickBot="1">
      <c r="A6" s="71"/>
      <c r="B6" s="75" t="s">
        <v>107</v>
      </c>
      <c r="C6" s="73"/>
      <c r="D6" s="86">
        <v>0.112903225806452</v>
      </c>
      <c r="E6" s="86">
        <v>0.112903225806452</v>
      </c>
    </row>
    <row r="7" spans="1:6" s="60" customFormat="1" ht="16" thickBot="1">
      <c r="A7" s="71"/>
      <c r="B7" s="75" t="s">
        <v>108</v>
      </c>
      <c r="C7" s="73"/>
      <c r="D7" s="86">
        <v>0.14516129032258099</v>
      </c>
      <c r="E7" s="86">
        <v>0.14516129032258099</v>
      </c>
    </row>
    <row r="8" spans="1:6" s="60" customFormat="1" ht="16" thickBot="1">
      <c r="A8" s="71"/>
      <c r="B8" s="75" t="s">
        <v>109</v>
      </c>
      <c r="C8" s="73"/>
      <c r="D8" s="86">
        <v>0.19354838709677399</v>
      </c>
      <c r="E8" s="86">
        <v>0.19354838709677399</v>
      </c>
    </row>
    <row r="9" spans="1:6" s="60" customFormat="1" ht="16" thickBot="1">
      <c r="A9" s="71"/>
      <c r="B9" s="75" t="s">
        <v>110</v>
      </c>
      <c r="C9" s="73"/>
      <c r="D9" s="86">
        <v>4.8387096774193498E-2</v>
      </c>
      <c r="E9" s="86">
        <v>4.8387096774193498E-2</v>
      </c>
    </row>
    <row r="10" spans="1:6" s="60" customFormat="1" ht="16" thickBot="1">
      <c r="A10" s="71"/>
      <c r="B10" s="75" t="s">
        <v>111</v>
      </c>
      <c r="C10" s="73"/>
      <c r="D10" s="86">
        <v>0.112903225806452</v>
      </c>
      <c r="E10" s="86">
        <v>0.112903225806452</v>
      </c>
    </row>
  </sheetData>
  <dataValidations count="1">
    <dataValidation type="decimal" operator="greaterThanOrEqual" showInputMessage="1" showErrorMessage="1" errorTitle="Number Range" error="You may only add positive numbers. _x000d_" sqref="D1:D10 E3:E10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sheet</vt:lpstr>
      <vt:lpstr>Changelog</vt:lpstr>
      <vt:lpstr>Sources and assumptions</vt:lpstr>
      <vt:lpstr>Final demand</vt:lpstr>
      <vt:lpstr>Space heating</vt:lpstr>
      <vt:lpstr>Hot water</vt:lpstr>
      <vt:lpstr>Lighting</vt:lpstr>
      <vt:lpstr>Cooking</vt:lpstr>
      <vt:lpstr>Appliances</vt:lpstr>
      <vt:lpstr>Cooling</vt:lpstr>
      <vt:lpstr>Heater characterization</vt:lpstr>
      <vt:lpstr>Old and new houses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Dorine van der Vlies</cp:lastModifiedBy>
  <dcterms:created xsi:type="dcterms:W3CDTF">2015-12-01T15:18:13Z</dcterms:created>
  <dcterms:modified xsi:type="dcterms:W3CDTF">2016-09-09T16:00:59Z</dcterms:modified>
</cp:coreProperties>
</file>