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060" tabRatio="500"/>
  </bookViews>
  <sheets>
    <sheet name="Was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C12" i="1"/>
  <c r="G6" i="1"/>
  <c r="D12" i="1"/>
  <c r="E12" i="1"/>
  <c r="F12" i="1"/>
  <c r="G12" i="1"/>
  <c r="D20" i="1"/>
  <c r="D21" i="1"/>
  <c r="D22" i="1"/>
  <c r="C11" i="1"/>
  <c r="D11" i="1"/>
  <c r="G11" i="1"/>
  <c r="H27" i="1"/>
  <c r="D17" i="1"/>
  <c r="E17" i="1"/>
  <c r="F17" i="1"/>
  <c r="G17" i="1"/>
  <c r="F27" i="1"/>
  <c r="E27" i="1"/>
  <c r="G27" i="1"/>
</calcChain>
</file>

<file path=xl/sharedStrings.xml><?xml version="1.0" encoding="utf-8"?>
<sst xmlns="http://schemas.openxmlformats.org/spreadsheetml/2006/main" count="59" uniqueCount="47">
  <si>
    <t>Country</t>
  </si>
  <si>
    <t>NL</t>
  </si>
  <si>
    <t>EU</t>
  </si>
  <si>
    <t>Source</t>
  </si>
  <si>
    <t>Waste source analysis</t>
  </si>
  <si>
    <t>References</t>
  </si>
  <si>
    <t>Eurostat</t>
  </si>
  <si>
    <t>GEO/WST_OPER</t>
  </si>
  <si>
    <t>Waste generated</t>
  </si>
  <si>
    <t>Total waste treatment</t>
  </si>
  <si>
    <t>Deposit onto or into land</t>
  </si>
  <si>
    <t>Total incineration (including energy recovery)</t>
  </si>
  <si>
    <t>Incineration / energy recovery (R1)</t>
  </si>
  <si>
    <t>Incineration / disposal (D10)</t>
  </si>
  <si>
    <t>Material recycling</t>
  </si>
  <si>
    <t>Composting and digestion</t>
  </si>
  <si>
    <t>European Union (27 countries)</t>
  </si>
  <si>
    <t>Netherlands</t>
  </si>
  <si>
    <t>Total incineration with energy recovery (%)</t>
  </si>
  <si>
    <t>Available for incineration with energy recovery (%)</t>
  </si>
  <si>
    <t>Total recycling (%)</t>
  </si>
  <si>
    <t>Total composting (%)</t>
  </si>
  <si>
    <t>Total waste production (Mt)</t>
  </si>
  <si>
    <t>Total incineration with energy recovery (Mt)</t>
  </si>
  <si>
    <t>Total recycling (Mt)</t>
  </si>
  <si>
    <t>Total composting (Mt)</t>
  </si>
  <si>
    <t>Available for incineration with energy recovery (Mt)</t>
  </si>
  <si>
    <t>TJ/Mt</t>
  </si>
  <si>
    <t>Method 1</t>
  </si>
  <si>
    <t>Method 2</t>
  </si>
  <si>
    <t>Max biogenic</t>
  </si>
  <si>
    <t>Max non-biogenic</t>
  </si>
  <si>
    <t>Total max waste</t>
  </si>
  <si>
    <t xml:space="preserve">Total max waste </t>
  </si>
  <si>
    <t>Biogenic</t>
  </si>
  <si>
    <t xml:space="preserve">Non-biogenic </t>
  </si>
  <si>
    <t>Municipal waste on energy balance for EU-27</t>
  </si>
  <si>
    <t>TJ</t>
  </si>
  <si>
    <t>[2]</t>
  </si>
  <si>
    <t>Total incineration with energy  recovery for EU-27</t>
  </si>
  <si>
    <t>Mt</t>
  </si>
  <si>
    <t>Ratio</t>
  </si>
  <si>
    <t>[1]</t>
  </si>
  <si>
    <t>Waste production in 2013 (Mt)</t>
  </si>
  <si>
    <t>[2] Quintel Intelligence (2015) Primary production analysis. Value derived from IEA (2013).</t>
  </si>
  <si>
    <t>[1] Eurostat (2013) Municipal waste (env_wasmun); http://appsso.eurostat.ec.europa.eu/nui/show.do?dataset=env_wasmun&amp;lang=en or Eurostat (2013) Waste treatment (env_wastrt); http://appsso.eurostat.ec.europa.eu/nui/show.do?dataset=env_wastrt&amp;lang=en</t>
  </si>
  <si>
    <t>Recycling rate of municipal waste from [1] (includes composting)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</si>
</sst>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9"/>
      <color rgb="FF000000"/>
      <name val="Verdana"/>
    </font>
    <font>
      <b/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 applyBorder="1"/>
    <xf numFmtId="10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3" fontId="1" fillId="0" borderId="2" xfId="0" applyNumberFormat="1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left" vertical="center" wrapText="1"/>
    </xf>
    <xf numFmtId="0" fontId="5" fillId="0" borderId="1" xfId="0" applyFont="1" applyBorder="1"/>
    <xf numFmtId="3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vertical="center"/>
    </xf>
    <xf numFmtId="0" fontId="0" fillId="0" borderId="3" xfId="0" applyFont="1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64" fontId="6" fillId="0" borderId="0" xfId="0" applyNumberFormat="1" applyFont="1" applyBorder="1"/>
    <xf numFmtId="3" fontId="7" fillId="0" borderId="0" xfId="0" applyNumberFormat="1" applyFont="1"/>
    <xf numFmtId="0" fontId="8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A16" workbookViewId="0">
      <selection activeCell="F27" sqref="F27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style="2"/>
    <col min="5" max="6" width="10.83203125" style="1"/>
    <col min="7" max="8" width="10.83203125" style="2"/>
    <col min="13" max="13" width="13.33203125" bestFit="1" customWidth="1"/>
  </cols>
  <sheetData>
    <row r="2" spans="2:13" ht="20">
      <c r="B2" s="3" t="s">
        <v>4</v>
      </c>
    </row>
    <row r="4" spans="2:13">
      <c r="B4" s="24" t="s">
        <v>6</v>
      </c>
      <c r="C4" s="25" t="s">
        <v>43</v>
      </c>
      <c r="D4" s="25"/>
      <c r="E4" s="26"/>
      <c r="F4" s="40"/>
      <c r="G4" s="25"/>
      <c r="H4" s="25"/>
      <c r="I4" s="24"/>
      <c r="J4" s="24"/>
    </row>
    <row r="5" spans="2:13" s="8" customFormat="1" ht="75">
      <c r="B5" s="28" t="s">
        <v>7</v>
      </c>
      <c r="C5" s="28" t="s">
        <v>8</v>
      </c>
      <c r="D5" s="28" t="s">
        <v>9</v>
      </c>
      <c r="E5" s="28" t="s">
        <v>10</v>
      </c>
      <c r="F5" s="28" t="s">
        <v>11</v>
      </c>
      <c r="G5" s="28" t="s">
        <v>12</v>
      </c>
      <c r="H5" s="28" t="s">
        <v>13</v>
      </c>
      <c r="I5" s="28" t="s">
        <v>14</v>
      </c>
      <c r="J5" s="28" t="s">
        <v>15</v>
      </c>
    </row>
    <row r="6" spans="2:13">
      <c r="B6" s="27" t="s">
        <v>16</v>
      </c>
      <c r="C6" s="10">
        <v>241541</v>
      </c>
      <c r="D6" s="10">
        <v>236316</v>
      </c>
      <c r="E6" s="10">
        <v>73148</v>
      </c>
      <c r="F6" s="10">
        <v>61633</v>
      </c>
      <c r="G6" s="10">
        <f>F6-H6</f>
        <v>54266</v>
      </c>
      <c r="H6" s="10">
        <v>7367</v>
      </c>
      <c r="I6" s="10">
        <v>65871</v>
      </c>
      <c r="J6" s="10">
        <v>35669</v>
      </c>
    </row>
    <row r="7" spans="2:13">
      <c r="B7" s="27" t="s">
        <v>17</v>
      </c>
      <c r="C7" s="41">
        <v>8845</v>
      </c>
      <c r="D7" s="10">
        <v>8844</v>
      </c>
      <c r="E7" s="10">
        <v>131</v>
      </c>
      <c r="F7" s="10">
        <v>4305</v>
      </c>
      <c r="G7" s="10">
        <v>4302</v>
      </c>
      <c r="H7" s="10">
        <v>104</v>
      </c>
      <c r="I7" s="10">
        <v>2205</v>
      </c>
      <c r="J7" s="10">
        <v>2361</v>
      </c>
    </row>
    <row r="8" spans="2:13">
      <c r="E8" s="2"/>
      <c r="F8" s="2"/>
      <c r="I8" s="2"/>
      <c r="J8" s="2"/>
    </row>
    <row r="9" spans="2:13">
      <c r="E9" s="2"/>
      <c r="F9" s="2"/>
      <c r="I9" s="2"/>
      <c r="J9" s="2"/>
    </row>
    <row r="10" spans="2:13" ht="105">
      <c r="B10" s="4" t="s">
        <v>0</v>
      </c>
      <c r="C10" s="5" t="s">
        <v>22</v>
      </c>
      <c r="D10" s="6" t="s">
        <v>23</v>
      </c>
      <c r="E10" s="6" t="s">
        <v>24</v>
      </c>
      <c r="F10" s="6" t="s">
        <v>25</v>
      </c>
      <c r="G10" s="6" t="s">
        <v>26</v>
      </c>
      <c r="I10" s="2"/>
      <c r="J10" s="2"/>
      <c r="K10" s="2"/>
      <c r="L10" s="2"/>
    </row>
    <row r="11" spans="2:13">
      <c r="B11" s="13" t="s">
        <v>1</v>
      </c>
      <c r="C11" s="15">
        <f>C7</f>
        <v>8845</v>
      </c>
      <c r="D11" s="14">
        <f>G7</f>
        <v>4302</v>
      </c>
      <c r="E11" s="15"/>
      <c r="F11" s="15">
        <f>M12*C11</f>
        <v>4404.8100000000004</v>
      </c>
      <c r="G11" s="15">
        <f t="shared" ref="G11" si="0">C11-D11-E11-F11</f>
        <v>138.1899999999996</v>
      </c>
      <c r="J11" s="11"/>
      <c r="K11" s="11"/>
      <c r="L11" s="42" t="s">
        <v>46</v>
      </c>
      <c r="M11" s="11"/>
    </row>
    <row r="12" spans="2:13">
      <c r="B12" s="12" t="s">
        <v>2</v>
      </c>
      <c r="C12" s="15">
        <f>C6</f>
        <v>241541</v>
      </c>
      <c r="D12" s="15">
        <f>G6</f>
        <v>54266</v>
      </c>
      <c r="E12" s="15">
        <f>I6</f>
        <v>65871</v>
      </c>
      <c r="F12" s="15">
        <f>J6</f>
        <v>35669</v>
      </c>
      <c r="G12" s="15">
        <f>C12-D12-E12-F12</f>
        <v>85735</v>
      </c>
      <c r="I12" s="2"/>
      <c r="J12" s="11"/>
      <c r="K12" s="11"/>
      <c r="L12" s="11" t="s">
        <v>1</v>
      </c>
      <c r="M12" s="11">
        <v>0.498</v>
      </c>
    </row>
    <row r="13" spans="2:13" ht="16" customHeight="1">
      <c r="B13" s="21" t="s">
        <v>3</v>
      </c>
      <c r="C13" s="22" t="s">
        <v>42</v>
      </c>
      <c r="D13" s="22" t="s">
        <v>42</v>
      </c>
      <c r="E13" s="22" t="s">
        <v>42</v>
      </c>
      <c r="F13" s="22" t="s">
        <v>42</v>
      </c>
      <c r="G13" s="22" t="s">
        <v>42</v>
      </c>
      <c r="I13" s="2"/>
      <c r="J13" s="11"/>
      <c r="K13" s="11"/>
      <c r="L13" s="11"/>
      <c r="M13" s="11"/>
    </row>
    <row r="14" spans="2:13" ht="16" customHeight="1">
      <c r="B14" s="16"/>
      <c r="C14" s="15"/>
      <c r="D14" s="15"/>
      <c r="E14" s="15"/>
      <c r="F14" s="15"/>
      <c r="G14" s="15"/>
      <c r="I14" s="2"/>
      <c r="J14" s="11"/>
      <c r="K14" s="11"/>
      <c r="L14" s="11"/>
      <c r="M14" s="11"/>
    </row>
    <row r="15" spans="2:13">
      <c r="E15" s="2"/>
      <c r="F15" s="2"/>
      <c r="I15" s="2"/>
      <c r="J15" s="2"/>
    </row>
    <row r="16" spans="2:13" ht="105">
      <c r="B16" s="4" t="s">
        <v>0</v>
      </c>
      <c r="C16" s="4"/>
      <c r="D16" s="6" t="s">
        <v>18</v>
      </c>
      <c r="E16" s="6" t="s">
        <v>20</v>
      </c>
      <c r="F16" s="6" t="s">
        <v>21</v>
      </c>
      <c r="G16" s="6" t="s">
        <v>19</v>
      </c>
      <c r="I16" s="2"/>
      <c r="J16" s="2"/>
      <c r="K16" s="2"/>
      <c r="L16" s="2"/>
    </row>
    <row r="17" spans="2:13">
      <c r="B17" t="s">
        <v>1</v>
      </c>
      <c r="C17"/>
      <c r="D17" s="1">
        <f>D11/C11</f>
        <v>0.48637648388920296</v>
      </c>
      <c r="E17" s="1">
        <f>E11/C11</f>
        <v>0</v>
      </c>
      <c r="F17" s="1">
        <f>F11/C11</f>
        <v>0.49800000000000005</v>
      </c>
      <c r="G17" s="1">
        <f>1-D17-E17-F17</f>
        <v>1.5623516110796987E-2</v>
      </c>
      <c r="I17" s="2"/>
      <c r="J17" s="2"/>
      <c r="K17" s="2"/>
      <c r="L17" s="2"/>
    </row>
    <row r="18" spans="2:13">
      <c r="B18" s="12"/>
      <c r="C18" s="10"/>
      <c r="D18" s="10"/>
      <c r="E18" s="10"/>
      <c r="F18" s="10"/>
      <c r="G18" s="10"/>
      <c r="I18" s="2"/>
      <c r="J18" s="2"/>
      <c r="K18" s="2"/>
      <c r="L18" s="2"/>
    </row>
    <row r="19" spans="2:13">
      <c r="B19" s="12"/>
      <c r="C19" s="10"/>
      <c r="D19" s="10"/>
      <c r="E19" s="10"/>
      <c r="F19" s="10"/>
      <c r="G19" s="10"/>
      <c r="I19" s="2"/>
      <c r="J19" s="2"/>
      <c r="K19" s="2"/>
      <c r="L19" s="2"/>
    </row>
    <row r="20" spans="2:13" ht="30" customHeight="1">
      <c r="B20" s="38" t="s">
        <v>36</v>
      </c>
      <c r="C20" s="38"/>
      <c r="D20" s="29">
        <f>355858+571304</f>
        <v>927162</v>
      </c>
      <c r="E20" s="29" t="s">
        <v>37</v>
      </c>
      <c r="F20" s="29" t="s">
        <v>38</v>
      </c>
      <c r="G20" s="10"/>
      <c r="H20" s="10"/>
      <c r="I20" s="2"/>
      <c r="J20" s="2"/>
      <c r="K20" s="2"/>
      <c r="L20" s="2"/>
      <c r="M20" s="2"/>
    </row>
    <row r="21" spans="2:13" ht="30" customHeight="1">
      <c r="B21" s="39" t="s">
        <v>39</v>
      </c>
      <c r="C21" s="39"/>
      <c r="D21" s="23">
        <f>D12</f>
        <v>54266</v>
      </c>
      <c r="E21" s="23" t="s">
        <v>40</v>
      </c>
      <c r="F21" s="23"/>
      <c r="G21" s="10"/>
      <c r="H21" s="10"/>
      <c r="I21" s="2"/>
      <c r="J21" s="2"/>
      <c r="K21" s="2"/>
      <c r="L21" s="2"/>
      <c r="M21" s="2"/>
    </row>
    <row r="22" spans="2:13">
      <c r="B22" s="30" t="s">
        <v>41</v>
      </c>
      <c r="C22" s="30"/>
      <c r="D22" s="31">
        <f>D20/D21</f>
        <v>17.085504735930417</v>
      </c>
      <c r="E22" s="31" t="s">
        <v>27</v>
      </c>
      <c r="F22" s="31"/>
      <c r="G22" s="10"/>
      <c r="I22" s="2"/>
      <c r="J22" s="2"/>
      <c r="K22" s="2"/>
      <c r="L22" s="2"/>
    </row>
    <row r="23" spans="2:13">
      <c r="B23" s="12"/>
      <c r="C23" s="10"/>
      <c r="D23" s="10"/>
      <c r="E23" s="10"/>
      <c r="F23" s="10"/>
      <c r="G23" s="10"/>
      <c r="I23" s="2"/>
      <c r="J23" s="2"/>
      <c r="K23" s="2"/>
      <c r="L23" s="2"/>
    </row>
    <row r="24" spans="2:13">
      <c r="F24" s="2"/>
      <c r="I24" s="2"/>
      <c r="J24" s="2"/>
    </row>
    <row r="25" spans="2:13">
      <c r="B25" s="36" t="s">
        <v>0</v>
      </c>
      <c r="C25" s="34" t="s">
        <v>34</v>
      </c>
      <c r="D25" s="34" t="s">
        <v>35</v>
      </c>
      <c r="E25" s="33" t="s">
        <v>28</v>
      </c>
      <c r="F25" s="33"/>
      <c r="G25" s="33"/>
      <c r="H25" s="17" t="s">
        <v>29</v>
      </c>
      <c r="I25" s="2"/>
      <c r="J25" s="2"/>
    </row>
    <row r="26" spans="2:13" ht="30">
      <c r="B26" s="37"/>
      <c r="C26" s="35"/>
      <c r="D26" s="35"/>
      <c r="E26" s="18" t="s">
        <v>30</v>
      </c>
      <c r="F26" s="18" t="s">
        <v>31</v>
      </c>
      <c r="G26" s="18" t="s">
        <v>32</v>
      </c>
      <c r="H26" s="18" t="s">
        <v>33</v>
      </c>
      <c r="I26" s="2"/>
      <c r="J26" s="2"/>
    </row>
    <row r="27" spans="2:13">
      <c r="B27" t="s">
        <v>1</v>
      </c>
      <c r="C27" s="2">
        <v>33438.589999999997</v>
      </c>
      <c r="D27" s="2">
        <v>27358.73</v>
      </c>
      <c r="E27" s="2">
        <f>(D17+G17)/D17*C27</f>
        <v>34512.713373337981</v>
      </c>
      <c r="F27" s="2">
        <f>(D17+G17)/D17*D27</f>
        <v>28237.554476685262</v>
      </c>
      <c r="G27" s="2">
        <f>E27+F27</f>
        <v>62750.267850023243</v>
      </c>
      <c r="H27" s="2">
        <f>(C27+D27)+(G11*D$22)</f>
        <v>63158.365899458207</v>
      </c>
      <c r="I27" s="2"/>
      <c r="J27" s="2"/>
    </row>
    <row r="28" spans="2:13">
      <c r="B28" s="19" t="s">
        <v>3</v>
      </c>
      <c r="C28" s="20" t="s">
        <v>38</v>
      </c>
      <c r="D28" s="20" t="s">
        <v>38</v>
      </c>
      <c r="E28" s="7"/>
      <c r="F28" s="7"/>
      <c r="G28" s="7"/>
      <c r="H28" s="7"/>
      <c r="I28" s="2"/>
    </row>
    <row r="30" spans="2:13">
      <c r="B30" s="9" t="s">
        <v>5</v>
      </c>
    </row>
    <row r="31" spans="2:13" ht="45" customHeight="1">
      <c r="B31" s="32" t="s">
        <v>45</v>
      </c>
      <c r="C31" s="32"/>
      <c r="D31" s="32"/>
      <c r="E31" s="32"/>
      <c r="F31" s="32"/>
      <c r="G31" s="32"/>
      <c r="H31" s="32"/>
      <c r="I31" s="32"/>
      <c r="J31" s="32"/>
    </row>
    <row r="32" spans="2:13">
      <c r="B32" t="s">
        <v>44</v>
      </c>
    </row>
  </sheetData>
  <mergeCells count="7">
    <mergeCell ref="B20:C20"/>
    <mergeCell ref="B21:C21"/>
    <mergeCell ref="B31:J31"/>
    <mergeCell ref="E25:G25"/>
    <mergeCell ref="C25:C26"/>
    <mergeCell ref="D25:D26"/>
    <mergeCell ref="B25:B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Joris Berkhout</cp:lastModifiedBy>
  <dcterms:created xsi:type="dcterms:W3CDTF">2014-06-24T15:07:21Z</dcterms:created>
  <dcterms:modified xsi:type="dcterms:W3CDTF">2015-12-31T15:44:23Z</dcterms:modified>
</cp:coreProperties>
</file>