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5600" windowHeight="1590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H13" i="2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H21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<sst xmlns="http://schemas.openxmlformats.org/spreadsheetml/2006/main" count="86" uniqueCount="54">
  <si>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</si>
  <si>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</si>
  <si>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</si>
  <si>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</si>
  <si>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</si>
  <si>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</si>
  <si>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</si>
  <si>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</si>
  <si>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</si>
  <si>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</si>
  <si>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</si>
  <si>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</si>
  <si>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</si>
  <si>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</si>
  <si>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</si>
  <si>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</si>
  <si>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</si>
  <si>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</si>
  <si>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</si>
  <si>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</si>
  <si>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</si>
  <si>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</si>
  <si>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</si>
  <si>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</si>
  <si>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</si>
  <si>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</si>
  <si>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</si>
  <si>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</si>
  <si>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</si>
  <si>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</si>
  <si>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</si>
  <si>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</si>
  <si>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</si>
  <si>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</si>
  <si>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</si>
  <si>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</si>
  <si>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</si>
  <si>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</si>
  <si>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</si>
  <si>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</si>
  <si>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</si>
  <si>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</si>
  <si>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</si>
  <si>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</si>
  <si>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</si>
  <si>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</si>
  <si>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</si>
  <si>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</si>
  <si>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</si>
  <si>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</si>
  <si>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</si>
  <si>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</si>
  <si>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</si>
  <si>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Fraunhofer_201004_Electricity demand in the European service sector: A detailed bottom-up estimate by sector and by end-use (http://refman.et-model.com/publications/1875)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</si>
</sst>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812800</xdr:colOff>
      <xdr:row>29</xdr:row>
      <xdr:rowOff>63499</xdr:rowOff>
    </xdr:from>
    <xdr:to>
      <xdr:col>10</xdr:col>
      <xdr:colOff>223284</xdr:colOff>
      <xdr:row>49</xdr:row>
      <xdr:rowOff>38100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029" r="11267" b="15098"/>
        <a:stretch/>
      </xdr:blipFill>
      <xdr:spPr>
        <a:xfrm>
          <a:off x="6286500" y="5524499"/>
          <a:ext cx="528084" cy="3784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0.79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0.27</v>
      </c>
      <c r="D8" s="8">
        <f>C8/C$7</f>
        <v>0.34177215189873417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0.34177215189873417</v>
      </c>
      <c r="N8" s="8" t="str">
        <f t="shared" si="0"/>
        <v/>
      </c>
    </row>
    <row r="9" spans="2:14">
      <c r="B9" t="s">
        <v>48</v>
      </c>
      <c r="C9">
        <v>0.15</v>
      </c>
      <c r="D9" s="8">
        <f t="shared" ref="D9:D21" si="1">C9/C$7</f>
        <v>0.18987341772151897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0.18987341772151897</v>
      </c>
    </row>
    <row r="10" spans="2:14">
      <c r="B10" t="s">
        <v>33</v>
      </c>
      <c r="C10">
        <v>0.11</v>
      </c>
      <c r="D10" s="8">
        <f t="shared" si="1"/>
        <v>0.13924050632911392</v>
      </c>
      <c r="F10">
        <v>1</v>
      </c>
      <c r="K10" s="8">
        <f t="shared" si="2"/>
        <v>0.13924050632911392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0.04</v>
      </c>
      <c r="D11" s="8">
        <f t="shared" si="1"/>
        <v>5.0632911392405063E-2</v>
      </c>
      <c r="G11">
        <v>1</v>
      </c>
      <c r="K11" s="8" t="str">
        <f t="shared" si="2"/>
        <v/>
      </c>
      <c r="L11" s="8">
        <f t="shared" si="3"/>
        <v>5.0632911392405063E-2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0.03</v>
      </c>
      <c r="D12" s="8">
        <f t="shared" si="1"/>
        <v>3.7974683544303792E-2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3.7974683544303792E-2</v>
      </c>
    </row>
    <row r="13" spans="2:14">
      <c r="B13" t="s">
        <v>31</v>
      </c>
      <c r="C13">
        <v>0.01</v>
      </c>
      <c r="D13" s="8">
        <f t="shared" si="1"/>
        <v>1.2658227848101266E-2</v>
      </c>
      <c r="F13">
        <v>1</v>
      </c>
      <c r="K13" s="8">
        <f t="shared" si="2"/>
        <v>1.2658227848101266E-2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0.09</v>
      </c>
      <c r="D14" s="8">
        <f t="shared" si="1"/>
        <v>0.11392405063291139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0.11392405063291139</v>
      </c>
      <c r="N14" s="8" t="str">
        <f t="shared" si="5"/>
        <v/>
      </c>
    </row>
    <row r="15" spans="2:14">
      <c r="B15" t="s">
        <v>29</v>
      </c>
      <c r="C15">
        <v>0.02</v>
      </c>
      <c r="D15" s="8">
        <f t="shared" si="1"/>
        <v>2.5316455696202531E-2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2.5316455696202531E-2</v>
      </c>
    </row>
    <row r="16" spans="2:14">
      <c r="B16" t="s">
        <v>50</v>
      </c>
      <c r="C16">
        <v>0.03</v>
      </c>
      <c r="D16" s="8">
        <f t="shared" si="1"/>
        <v>3.7974683544303792E-2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3.7974683544303792E-2</v>
      </c>
    </row>
    <row r="17" spans="2:14">
      <c r="B17" t="s">
        <v>24</v>
      </c>
      <c r="C17">
        <v>0.01</v>
      </c>
      <c r="D17" s="8">
        <f t="shared" si="1"/>
        <v>1.2658227848101266E-2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1.2658227848101266E-2</v>
      </c>
    </row>
    <row r="18" spans="2:14">
      <c r="B18" t="s">
        <v>28</v>
      </c>
      <c r="C18">
        <v>0.02</v>
      </c>
      <c r="D18" s="8">
        <f t="shared" si="1"/>
        <v>2.5316455696202531E-2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2.5316455696202531E-2</v>
      </c>
    </row>
    <row r="19" spans="2:14">
      <c r="B19" t="s">
        <v>27</v>
      </c>
      <c r="C19">
        <v>0.01</v>
      </c>
      <c r="D19" s="8">
        <f t="shared" si="1"/>
        <v>1.2658227848101266E-2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1.2658227848101266E-2</v>
      </c>
    </row>
    <row r="20" spans="2:14">
      <c r="B20" t="s">
        <v>26</v>
      </c>
      <c r="C20">
        <v>0</v>
      </c>
      <c r="D20" s="8">
        <f t="shared" si="1"/>
        <v>0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0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0.99999999999999978</v>
      </c>
      <c r="E22" s="7"/>
      <c r="F22" s="7"/>
      <c r="G22" s="7"/>
      <c r="H22" s="7"/>
      <c r="I22" s="7"/>
      <c r="J22" s="7"/>
      <c r="K22" s="9">
        <f>SUM(K8:K21)</f>
        <v>0.15189873417721519</v>
      </c>
      <c r="L22" s="9">
        <f>SUM(L8:L21)</f>
        <v>5.0632911392405063E-2</v>
      </c>
      <c r="M22" s="9">
        <f>SUM(M8:M21)</f>
        <v>0.45569620253164556</v>
      </c>
      <c r="N22" s="9">
        <f>SUM(N8:N20)</f>
        <v>0.34177215189873422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34068.58</v>
      </c>
      <c r="D7" s="13">
        <v>78148.446338359514</v>
      </c>
      <c r="E7" s="13">
        <v>22195.61</v>
      </c>
      <c r="F7" s="13">
        <v>6832.69</v>
      </c>
      <c r="G7" s="13">
        <v>163.96</v>
      </c>
      <c r="H7" s="13">
        <v>159793.16</v>
      </c>
      <c r="I7" s="13">
        <v>40451.640264597401</v>
      </c>
      <c r="J7" s="13">
        <v>1013.276338359516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0.15189873417721519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5.0632911392405063E-2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0.45569620253164556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0.34177215189873422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34068.58</v>
      </c>
      <c r="D21" s="19">
        <f t="shared" si="0"/>
        <v>70333.601704523564</v>
      </c>
      <c r="E21" s="19">
        <f t="shared" si="0"/>
        <v>19976.049000000003</v>
      </c>
      <c r="F21" s="19">
        <f t="shared" si="0"/>
        <v>6832.69</v>
      </c>
      <c r="G21" s="19">
        <f t="shared" si="0"/>
        <v>163.96</v>
      </c>
      <c r="H21" s="19">
        <f t="shared" si="0"/>
        <v>24272.378734177215</v>
      </c>
      <c r="I21" s="19">
        <f t="shared" si="0"/>
        <v>40451.640264597401</v>
      </c>
      <c r="J21" s="19">
        <f t="shared" si="0"/>
        <v>0</v>
      </c>
      <c r="K21" s="23">
        <f>SUM(C21:J21)</f>
        <v>196098.89970329817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8090.7929113924047</v>
      </c>
      <c r="I22" s="19">
        <f t="shared" si="0"/>
        <v>0</v>
      </c>
      <c r="J22" s="19">
        <f t="shared" si="0"/>
        <v>0</v>
      </c>
      <c r="K22" s="23">
        <f>SUM(C22:J22)</f>
        <v>8090.7929113924047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72817.136202531648</v>
      </c>
      <c r="I23" s="19">
        <f t="shared" si="0"/>
        <v>0</v>
      </c>
      <c r="J23" s="19">
        <f t="shared" si="0"/>
        <v>0</v>
      </c>
      <c r="K23" s="23">
        <f>SUM(C23:J23)</f>
        <v>72817.136202531648</v>
      </c>
    </row>
    <row r="24" spans="2:11">
      <c r="B24" s="3" t="s">
        <v>5</v>
      </c>
      <c r="C24" s="20">
        <f t="shared" si="0"/>
        <v>0</v>
      </c>
      <c r="D24" s="20">
        <f t="shared" si="0"/>
        <v>7814.8446338359518</v>
      </c>
      <c r="E24" s="20">
        <f t="shared" si="0"/>
        <v>2219.5610000000001</v>
      </c>
      <c r="F24" s="20">
        <f t="shared" si="0"/>
        <v>0</v>
      </c>
      <c r="G24" s="20">
        <f t="shared" si="0"/>
        <v>0</v>
      </c>
      <c r="H24" s="20">
        <f t="shared" si="0"/>
        <v>54612.85215189874</v>
      </c>
      <c r="I24" s="20">
        <f t="shared" si="0"/>
        <v>0</v>
      </c>
      <c r="J24" s="20">
        <f t="shared" si="0"/>
        <v>1013.276338359516</v>
      </c>
      <c r="K24" s="24">
        <f>SUM(C24:J24)</f>
        <v>65660.534124094207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163.96</v>
      </c>
      <c r="D29" s="11">
        <v>0.95</v>
      </c>
      <c r="E29" s="19">
        <f>C29*D29</f>
        <v>155.762</v>
      </c>
      <c r="F29" s="21">
        <f>E29/SUM($E$29:$E$36)</f>
        <v>8.2082367310381177E-4</v>
      </c>
      <c r="G29" s="21"/>
    </row>
    <row r="30" spans="2:11">
      <c r="B30" t="s">
        <v>45</v>
      </c>
      <c r="C30" s="19">
        <f>F21</f>
        <v>6832.69</v>
      </c>
      <c r="D30" s="11">
        <v>0.82</v>
      </c>
      <c r="E30" s="19">
        <f t="shared" ref="E30:E36" si="1">C30*D30</f>
        <v>5602.8057999999992</v>
      </c>
      <c r="F30" s="21">
        <f>E30/SUM($E$29:$E$36)</f>
        <v>2.952527340714256E-2</v>
      </c>
      <c r="G30" s="21"/>
    </row>
    <row r="31" spans="2:11">
      <c r="B31" t="s">
        <v>46</v>
      </c>
      <c r="C31" s="19">
        <f>I21</f>
        <v>40451.640264597401</v>
      </c>
      <c r="D31" s="11">
        <v>1</v>
      </c>
      <c r="E31" s="19">
        <f t="shared" si="1"/>
        <v>40451.640264597401</v>
      </c>
      <c r="F31" s="21">
        <f>E31/SUM($E$29:$E$36)</f>
        <v>0.21316921935427693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70333.601704523564</v>
      </c>
      <c r="D33" s="11">
        <v>1.0669999999999999</v>
      </c>
      <c r="E33" s="19">
        <f t="shared" si="1"/>
        <v>75045.953018726635</v>
      </c>
      <c r="F33" s="21">
        <f>E33/SUM($E$29:$E$36)</f>
        <v>0.39547190462633558</v>
      </c>
      <c r="G33" s="22">
        <f>F33/SUM($F$33:$F$36)</f>
        <v>0.52277582509984277</v>
      </c>
    </row>
    <row r="34" spans="2:7">
      <c r="B34" t="s">
        <v>47</v>
      </c>
      <c r="C34" s="19">
        <f>H21</f>
        <v>24272.378734177215</v>
      </c>
      <c r="D34" s="11">
        <v>1</v>
      </c>
      <c r="E34" s="19">
        <f t="shared" si="1"/>
        <v>24272.378734177215</v>
      </c>
      <c r="F34" s="21">
        <f>E34/SUM($E$29:$E$36)</f>
        <v>0.12790888064838785</v>
      </c>
      <c r="G34" s="22">
        <f>F34/SUM($F$33:$F$36)</f>
        <v>0.16908323912855114</v>
      </c>
    </row>
    <row r="35" spans="2:7">
      <c r="B35" t="s">
        <v>6</v>
      </c>
      <c r="C35" s="19">
        <f>C21</f>
        <v>34068.58</v>
      </c>
      <c r="D35" s="11">
        <v>0.8</v>
      </c>
      <c r="E35" s="19">
        <f t="shared" si="1"/>
        <v>27254.864000000001</v>
      </c>
      <c r="F35" s="21">
        <f>E35/SUM($E$29:$E$36)</f>
        <v>0.14362577251463673</v>
      </c>
      <c r="G35" s="22">
        <f>F35/SUM($F$33:$F$36)</f>
        <v>0.18985945867099022</v>
      </c>
    </row>
    <row r="36" spans="2:7">
      <c r="B36" s="3" t="s">
        <v>8</v>
      </c>
      <c r="C36" s="20">
        <f>E21</f>
        <v>19976.049000000003</v>
      </c>
      <c r="D36" s="25">
        <v>0.85</v>
      </c>
      <c r="E36" s="20">
        <f t="shared" si="1"/>
        <v>16979.641650000001</v>
      </c>
      <c r="F36" s="26">
        <f>E36/SUM($E$29:$E$36)</f>
        <v>8.9478125776116552E-2</v>
      </c>
      <c r="G36" s="27">
        <f>F36/SUM($F$33:$F$36)</f>
        <v>0.11828147710061583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1:K2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2014-07-11T10:50:34Z</dcterms:modified>
</cp:coreProperties>
</file>