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berend/Dropbox (Quintel)/Quintel/Projects/201707_Flevoland/Dataset/"/>
    </mc:Choice>
  </mc:AlternateContent>
  <bookViews>
    <workbookView xWindow="28840" yWindow="460" windowWidth="37380" windowHeight="22440" tabRatio="500"/>
  </bookViews>
  <sheets>
    <sheet name="Input" sheetId="1" r:id="rId1"/>
    <sheet name="Analyse" sheetId="3" r:id="rId2"/>
    <sheet name=".ad" sheetId="2"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8" i="1" l="1"/>
  <c r="F67" i="1"/>
  <c r="F64" i="1"/>
  <c r="F65" i="1"/>
  <c r="F63" i="1"/>
  <c r="F66" i="1"/>
  <c r="B65" i="2"/>
  <c r="C65" i="2"/>
  <c r="B66" i="2"/>
  <c r="C66" i="2"/>
  <c r="B67" i="2"/>
  <c r="C67" i="2"/>
  <c r="F60" i="1"/>
  <c r="G64" i="3"/>
  <c r="F56" i="1"/>
  <c r="G61" i="3"/>
  <c r="F57" i="1"/>
  <c r="G62" i="3"/>
  <c r="F58" i="1"/>
  <c r="G63" i="3"/>
  <c r="F55" i="1"/>
  <c r="G60" i="3"/>
  <c r="F59" i="1"/>
  <c r="G59" i="3"/>
  <c r="G54" i="3"/>
  <c r="G55" i="3"/>
  <c r="G56" i="3"/>
  <c r="G53" i="3"/>
  <c r="G52" i="3"/>
  <c r="E20" i="3"/>
  <c r="F20" i="3"/>
  <c r="G20" i="3"/>
  <c r="B54" i="2"/>
  <c r="C54" i="2"/>
  <c r="E21" i="3"/>
  <c r="F21" i="3"/>
  <c r="G21" i="3"/>
  <c r="B55" i="2"/>
  <c r="C55" i="2"/>
  <c r="E22" i="3"/>
  <c r="F22" i="3"/>
  <c r="G22" i="3"/>
  <c r="B56" i="2"/>
  <c r="C56" i="2"/>
  <c r="E23" i="3"/>
  <c r="F23" i="3"/>
  <c r="G23" i="3"/>
  <c r="B57" i="2"/>
  <c r="C57" i="2"/>
  <c r="E24" i="3"/>
  <c r="F24" i="3"/>
  <c r="G24" i="3"/>
  <c r="B58" i="2"/>
  <c r="C58" i="2"/>
  <c r="E25" i="3"/>
  <c r="F25" i="3"/>
  <c r="G25" i="3"/>
  <c r="B59" i="2"/>
  <c r="C59" i="2"/>
  <c r="E26" i="3"/>
  <c r="F26" i="3"/>
  <c r="G26" i="3"/>
  <c r="B60" i="2"/>
  <c r="C60" i="2"/>
  <c r="E27" i="3"/>
  <c r="F27" i="3"/>
  <c r="G27" i="3"/>
  <c r="B61" i="2"/>
  <c r="C61" i="2"/>
  <c r="E28" i="3"/>
  <c r="F28" i="3"/>
  <c r="G28" i="3"/>
  <c r="B62" i="2"/>
  <c r="C62" i="2"/>
  <c r="E29" i="3"/>
  <c r="F29" i="3"/>
  <c r="G29" i="3"/>
  <c r="B63" i="2"/>
  <c r="C63" i="2"/>
  <c r="E30" i="3"/>
  <c r="F30" i="3"/>
  <c r="G30" i="3"/>
  <c r="B64" i="2"/>
  <c r="C64" i="2"/>
  <c r="F39" i="1"/>
  <c r="G40" i="3"/>
  <c r="B5" i="2"/>
  <c r="C5" i="2"/>
  <c r="F40" i="1"/>
  <c r="G41" i="3"/>
  <c r="B6" i="2"/>
  <c r="C6" i="2"/>
  <c r="F41" i="1"/>
  <c r="G42" i="3"/>
  <c r="B7" i="2"/>
  <c r="C7" i="2"/>
  <c r="F42" i="1"/>
  <c r="G43" i="3"/>
  <c r="B8" i="2"/>
  <c r="C8" i="2"/>
  <c r="F46" i="1"/>
  <c r="G46" i="3"/>
  <c r="B9" i="2"/>
  <c r="C9" i="2"/>
  <c r="F47" i="1"/>
  <c r="G47" i="3"/>
  <c r="B10" i="2"/>
  <c r="C10" i="2"/>
  <c r="F48" i="1"/>
  <c r="G48" i="3"/>
  <c r="B11" i="2"/>
  <c r="C11" i="2"/>
  <c r="F49" i="1"/>
  <c r="G49" i="3"/>
  <c r="B12" i="2"/>
  <c r="C12" i="2"/>
  <c r="F32" i="1"/>
  <c r="G34" i="3"/>
  <c r="B13" i="2"/>
  <c r="C13" i="2"/>
  <c r="F33" i="1"/>
  <c r="G35" i="3"/>
  <c r="B14" i="2"/>
  <c r="C14" i="2"/>
  <c r="F34" i="1"/>
  <c r="G36" i="3"/>
  <c r="B15" i="2"/>
  <c r="C15" i="2"/>
  <c r="F35" i="1"/>
  <c r="G37" i="3"/>
  <c r="B16" i="2"/>
  <c r="C16" i="2"/>
  <c r="F43" i="1"/>
  <c r="G44" i="3"/>
  <c r="B17" i="2"/>
  <c r="C17" i="2"/>
  <c r="F50" i="1"/>
  <c r="G50" i="3"/>
  <c r="B18" i="2"/>
  <c r="C18" i="2"/>
  <c r="F36" i="1"/>
  <c r="G38" i="3"/>
  <c r="B19" i="2"/>
  <c r="C19" i="2"/>
  <c r="B20" i="2"/>
  <c r="C20" i="2"/>
  <c r="B21" i="2"/>
  <c r="C21" i="2"/>
  <c r="B22" i="2"/>
  <c r="C22" i="2"/>
  <c r="B23" i="2"/>
  <c r="C23" i="2"/>
  <c r="B24" i="2"/>
  <c r="C24" i="2"/>
  <c r="B25" i="2"/>
  <c r="C25" i="2"/>
  <c r="G57" i="3"/>
  <c r="B26" i="2"/>
  <c r="C26" i="2"/>
  <c r="E8" i="3"/>
  <c r="F8" i="3"/>
  <c r="G8" i="3"/>
  <c r="B27" i="2"/>
  <c r="C27" i="2"/>
  <c r="B28" i="2"/>
  <c r="C28" i="2"/>
  <c r="B29" i="2"/>
  <c r="C29" i="2"/>
  <c r="B30" i="2"/>
  <c r="C30" i="2"/>
  <c r="B31" i="2"/>
  <c r="C31" i="2"/>
  <c r="B32" i="2"/>
  <c r="C32" i="2"/>
  <c r="E9" i="3"/>
  <c r="F9" i="3"/>
  <c r="G9" i="3"/>
  <c r="B33" i="2"/>
  <c r="C33" i="2"/>
  <c r="E12" i="3"/>
  <c r="F12" i="3"/>
  <c r="G12" i="3"/>
  <c r="B35" i="2"/>
  <c r="C35" i="2"/>
  <c r="E13" i="3"/>
  <c r="F13" i="3"/>
  <c r="G13" i="3"/>
  <c r="B36" i="2"/>
  <c r="C36" i="2"/>
  <c r="E14" i="3"/>
  <c r="F14" i="3"/>
  <c r="G14" i="3"/>
  <c r="B37" i="2"/>
  <c r="C37" i="2"/>
  <c r="E15" i="3"/>
  <c r="F15" i="3"/>
  <c r="G15" i="3"/>
  <c r="B38" i="2"/>
  <c r="C38" i="2"/>
  <c r="E16" i="3"/>
  <c r="F16" i="3"/>
  <c r="G16" i="3"/>
  <c r="B39" i="2"/>
  <c r="C39" i="2"/>
  <c r="E17" i="3"/>
  <c r="F17" i="3"/>
  <c r="G17" i="3"/>
  <c r="B40" i="2"/>
  <c r="C40" i="2"/>
  <c r="E18" i="3"/>
  <c r="F18" i="3"/>
  <c r="G18" i="3"/>
  <c r="B41" i="2"/>
  <c r="C41" i="2"/>
  <c r="E11" i="3"/>
  <c r="F11" i="3"/>
  <c r="G11" i="3"/>
  <c r="B42" i="2"/>
  <c r="C42" i="2"/>
  <c r="E7" i="3"/>
  <c r="F7" i="3"/>
  <c r="G7" i="3"/>
  <c r="B4" i="2"/>
  <c r="C4" i="2"/>
  <c r="B34" i="2"/>
  <c r="B43" i="2"/>
  <c r="B44" i="2"/>
  <c r="B45" i="2"/>
  <c r="B46" i="2"/>
  <c r="B47" i="2"/>
  <c r="B48" i="2"/>
  <c r="B49" i="2"/>
  <c r="B50" i="2"/>
  <c r="B51" i="2"/>
  <c r="B52" i="2"/>
  <c r="B53" i="2"/>
  <c r="F51" i="1"/>
  <c r="F52" i="1"/>
</calcChain>
</file>

<file path=xl/sharedStrings.xml><?xml version="1.0" encoding="utf-8"?>
<sst xmlns="http://schemas.openxmlformats.org/spreadsheetml/2006/main" count="227" uniqueCount="129">
  <si>
    <t>./industry:</t>
  </si>
  <si>
    <t>industry_aluminium_production.ad</t>
  </si>
  <si>
    <t>industry_chemicals_fertilizers_burner_coal_share.ad</t>
  </si>
  <si>
    <t>industry_chemicals_fertilizers_burner_crude_oil_share.ad</t>
  </si>
  <si>
    <t>industry_chemicals_fertilizers_burner_network_gas_share.ad</t>
  </si>
  <si>
    <t>industry_chemicals_fertilizers_burner_wood_pellets_share.ad</t>
  </si>
  <si>
    <t>industry_chemicals_other_burner_coal_share.ad</t>
  </si>
  <si>
    <t>industry_chemicals_other_burner_crude_oil_share.ad</t>
  </si>
  <si>
    <t>industry_chemicals_other_burner_network_gas_share.ad</t>
  </si>
  <si>
    <t>industry_chemicals_other_burner_wood_pellets_share.ad</t>
  </si>
  <si>
    <t>industry_chemicals_refineries_burner_coal_share.ad</t>
  </si>
  <si>
    <t>industry_chemicals_refineries_burner_crude_oil_share.ad</t>
  </si>
  <si>
    <t>industry_chemicals_refineries_burner_network_gas_share.ad</t>
  </si>
  <si>
    <t>industry_chemicals_refineries_burner_wood_pellets_share.ad</t>
  </si>
  <si>
    <t>industry_final_demand_for_chemical_fertilizers_steam_hot_water_share.ad</t>
  </si>
  <si>
    <t>industry_final_demand_for_chemical_other_steam_hot_water_share.ad</t>
  </si>
  <si>
    <t>industry_final_demand_for_chemical_refineries_steam_hot_water_share.ad</t>
  </si>
  <si>
    <t>industry_final_demand_for_other_food_steam_hot_water_share.ad</t>
  </si>
  <si>
    <t>industry_final_demand_for_other_paper_steam_hot_water_share.ad</t>
  </si>
  <si>
    <t>industry_other_food_burner_coal_share.ad</t>
  </si>
  <si>
    <t>industry_other_food_burner_crude_oil_share.ad</t>
  </si>
  <si>
    <t>industry_other_food_burner_network_gas_share.ad</t>
  </si>
  <si>
    <t>industry_other_food_burner_wood_pellets_share.ad</t>
  </si>
  <si>
    <t>industry_other_food_heater_electricity_share.ad</t>
  </si>
  <si>
    <t>industry_other_metals_production.ad</t>
  </si>
  <si>
    <t>industry_other_paper_burner_coal_share.ad</t>
  </si>
  <si>
    <t>industry_other_paper_burner_crude_oil_share.ad</t>
  </si>
  <si>
    <t>industry_other_paper_burner_network_gas_share.ad</t>
  </si>
  <si>
    <t>industry_other_paper_burner_wood_pellets_share.ad</t>
  </si>
  <si>
    <t>industry_other_paper_heater_electricity_share.ad</t>
  </si>
  <si>
    <t>industry_steel_production.ad</t>
  </si>
  <si>
    <t>industry_useful_demand_for_chemical_aggregated_industry.ad</t>
  </si>
  <si>
    <t>industry_useful_demand_for_chemical_fertilizers.ad</t>
  </si>
  <si>
    <t>industry_useful_demand_for_chemical_other_coal_non_energetic.ad</t>
  </si>
  <si>
    <t>industry_useful_demand_for_chemical_other_crude_oil_non_energetic.ad</t>
  </si>
  <si>
    <t>industry_useful_demand_for_chemical_other_electricity.ad</t>
  </si>
  <si>
    <t>industry_useful_demand_for_chemical_other_network_gas_non_energetic.ad</t>
  </si>
  <si>
    <t>industry_useful_demand_for_chemical_other_useable_heat.ad</t>
  </si>
  <si>
    <t>industry_useful_demand_for_chemical_other_wood_pellets_non_energetic.ad</t>
  </si>
  <si>
    <t>industry_useful_demand_for_chemical_refineries.ad</t>
  </si>
  <si>
    <t>industry_useful_demand_for_other_aggregated_industry_nl_coal.ad</t>
  </si>
  <si>
    <t>industry_useful_demand_for_other_aggregated_industry_nl_coal_non_energetic.ad</t>
  </si>
  <si>
    <t>industry_useful_demand_for_other_aggregated_industry_nl_crude_oil.ad</t>
  </si>
  <si>
    <t>industry_useful_demand_for_other_aggregated_industry_nl_crude_oil_non_energetic.ad</t>
  </si>
  <si>
    <t>industry_useful_demand_for_other_aggregated_industry_nl_electricity.ad</t>
  </si>
  <si>
    <t>industry_useful_demand_for_other_aggregated_industry_nl_network_gas.ad</t>
  </si>
  <si>
    <t>industry_useful_demand_for_other_aggregated_industry_nl_network_gas_non_energetic.ad</t>
  </si>
  <si>
    <t>industry_useful_demand_for_other_aggregated_industry_nl_useable_heat.ad</t>
  </si>
  <si>
    <t>industry_useful_demand_for_other_aggregated_industry_nl_wood_pellets.ad</t>
  </si>
  <si>
    <t>industry_useful_demand_for_other_aggregated_industry_nl_wood_pellets_non_energetic.ad</t>
  </si>
  <si>
    <t>industry_useful_demand_for_other_aggregated_industry_other.ad</t>
  </si>
  <si>
    <t>industry_useful_demand_for_other_construction.ad</t>
  </si>
  <si>
    <t>industry_useful_demand_for_other_food.ad</t>
  </si>
  <si>
    <t>industry_useful_demand_for_other_ict.ad</t>
  </si>
  <si>
    <t>industry_useful_demand_for_other_machinery.ad</t>
  </si>
  <si>
    <t>industry_useful_demand_for_other_minerals.ad</t>
  </si>
  <si>
    <t>industry_useful_demand_for_other_mining.ad</t>
  </si>
  <si>
    <t>industry_useful_demand_for_other_non_specified.ad</t>
  </si>
  <si>
    <t>industry_useful_demand_for_other_paper.ad</t>
  </si>
  <si>
    <t>industry_useful_demand_for_other_textile.ad</t>
  </si>
  <si>
    <t>industry_useful_demand_for_other_transport_equipment.ad</t>
  </si>
  <si>
    <t>industry_useful_demand_for_other_wood_products.ad</t>
  </si>
  <si>
    <t>number_of_industry_chp_combined_cycle_gas_power_fuelmix.ad</t>
  </si>
  <si>
    <t>number_of_industry_chp_engine_gas_power_fuelmix.ad</t>
  </si>
  <si>
    <t>number_of_industry_chp_turbine_gas_power_fuelmix.ad</t>
  </si>
  <si>
    <t>UPDATE_WITH_FACTOR</t>
  </si>
  <si>
    <t>Construction</t>
  </si>
  <si>
    <t>Textile</t>
  </si>
  <si>
    <t>Food</t>
  </si>
  <si>
    <t>Paper</t>
  </si>
  <si>
    <t xml:space="preserve">Value </t>
  </si>
  <si>
    <t>File output</t>
  </si>
  <si>
    <t>Hard op 0</t>
  </si>
  <si>
    <t>Niet gebruikt</t>
  </si>
  <si>
    <t>Data and assumptions</t>
  </si>
  <si>
    <t>Sector</t>
  </si>
  <si>
    <t>Unit</t>
  </si>
  <si>
    <t>National UD</t>
  </si>
  <si>
    <t>Value</t>
  </si>
  <si>
    <t>Source</t>
  </si>
  <si>
    <t>Electricity</t>
  </si>
  <si>
    <t>Industry</t>
  </si>
  <si>
    <t>Note</t>
  </si>
  <si>
    <t>Percentage of national total per sector</t>
  </si>
  <si>
    <t>Aluminium</t>
  </si>
  <si>
    <t xml:space="preserve">Other metals </t>
  </si>
  <si>
    <t>Steel</t>
  </si>
  <si>
    <t>Chemical: refineries</t>
  </si>
  <si>
    <t>Chemical: fertilizers</t>
  </si>
  <si>
    <t>Chemical others</t>
  </si>
  <si>
    <t>Machinery</t>
  </si>
  <si>
    <t>Minerals</t>
  </si>
  <si>
    <t>Mining</t>
  </si>
  <si>
    <t>Non-specified</t>
  </si>
  <si>
    <t>Transport equipment</t>
  </si>
  <si>
    <t xml:space="preserve">Wood products </t>
  </si>
  <si>
    <t>Energy use per carrier: Chemical refineries</t>
  </si>
  <si>
    <t>Coal</t>
  </si>
  <si>
    <t>Crude oil</t>
  </si>
  <si>
    <t>Network gas</t>
  </si>
  <si>
    <t>Wood pellets</t>
  </si>
  <si>
    <t>Steam hot water</t>
  </si>
  <si>
    <t>Energy use per carrier: Chemical fertilizers</t>
  </si>
  <si>
    <t>Energy use per carrier: Chemical others</t>
  </si>
  <si>
    <t>Energy use per carrier: Paper</t>
  </si>
  <si>
    <t>Energy use per carrier: Food</t>
  </si>
  <si>
    <t xml:space="preserve">This page logs percentages of total national demands and carrier shares. On the next page, these are converted into initializer inputs. Please note: for this project, we are using the per sector initializer inputs. That means, for most sectors other than chemical, food and paper, we cannot seperately set carrier demands. Since this information is not available, that is not a problem. However, if information were to become available, one could switch from using the per sector II's, and use the per carrier II's (marked red in the .ad tab). </t>
  </si>
  <si>
    <t>Steam recompression (electricity)</t>
  </si>
  <si>
    <t>Heat pump (electricity)</t>
  </si>
  <si>
    <t>Careful, this concerns the electricy burner share. There is a separate electricity demand for the food sector</t>
  </si>
  <si>
    <t>Careful, this concerns the electricy burner share. There is a separate electricity demand for the paper sector</t>
  </si>
  <si>
    <t xml:space="preserve">Hele kleine uitstoot in ER. In overleg met Joris op 0 gezet. </t>
  </si>
  <si>
    <t>Careful there is no initializer input for this share (yet)</t>
  </si>
  <si>
    <t>% of national total</t>
  </si>
  <si>
    <t>Scaling factor of area</t>
  </si>
  <si>
    <t>Inializer inputs</t>
  </si>
  <si>
    <t>ICT</t>
  </si>
  <si>
    <t>UD's</t>
  </si>
  <si>
    <t>Shares</t>
  </si>
  <si>
    <t>Share</t>
  </si>
  <si>
    <t>Burner Electricity</t>
  </si>
  <si>
    <t>CHPs</t>
  </si>
  <si>
    <t>Combined cycle network gas</t>
  </si>
  <si>
    <t>Gas engine</t>
  </si>
  <si>
    <t>Gas turbine</t>
  </si>
  <si>
    <t>Scaled:</t>
  </si>
  <si>
    <t>Op nul gezet, geen aanwijzingen voor CHPs in de industrie</t>
  </si>
  <si>
    <t>1.064 MW WKK heb ik in de burner gedaan (geen bio WKK in industrie). Gebaseerd op de landbouw WKK: 108 TJ bioverbruik/MW, dus 114.9 TJ. Op een totaalverbruik van deze sector wordt het 114.9/1135</t>
  </si>
  <si>
    <t>Nationaal, correctie voor bio WKK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</si>
</sst>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name val="Calibri"/>
    </font>
    <font>
      <sz val="12"/>
      <color indexed="8"/>
      <name val="Calibri"/>
      <family val="2"/>
    </font>
    <font>
      <b/>
      <sz val="16"/>
      <color theme="3"/>
      <name val="Calibri"/>
      <scheme val="minor"/>
    </font>
    <font>
      <b/>
      <sz val="12"/>
      <color theme="3"/>
      <name val="Calibri"/>
      <scheme val="minor"/>
    </font>
    <font>
      <b/>
      <sz val="12"/>
      <color rgb="FF000000"/>
      <name val="Calibri"/>
      <family val="2"/>
      <scheme val="minor"/>
    </font>
    <font>
      <u/>
      <sz val="12"/>
      <color theme="1"/>
      <name val="Calibri"/>
      <scheme val="minor"/>
    </font>
    <font>
      <i/>
      <sz val="12"/>
      <color theme="1"/>
      <name val="Calibri"/>
      <scheme val="min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9" tint="0.59999389629810485"/>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top/>
      <bottom style="medium">
        <color auto="1"/>
      </bottom>
      <diagonal/>
    </border>
    <border>
      <left/>
      <right style="medium">
        <color auto="1"/>
      </right>
      <top/>
      <bottom/>
      <diagonal/>
    </border>
    <border>
      <left/>
      <right style="thin">
        <color rgb="FF000000"/>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style="thin">
        <color theme="0"/>
      </left>
      <right/>
      <top/>
      <bottom/>
      <diagonal/>
    </border>
    <border>
      <left style="medium">
        <color auto="1"/>
      </left>
      <right style="medium">
        <color auto="1"/>
      </right>
      <top/>
      <bottom style="medium">
        <color auto="1"/>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medium">
        <color auto="1"/>
      </right>
      <top style="thin">
        <color auto="1"/>
      </top>
      <bottom/>
      <diagonal/>
    </border>
    <border>
      <left/>
      <right style="medium">
        <color auto="1"/>
      </right>
      <top/>
      <bottom style="medium">
        <color auto="1"/>
      </bottom>
      <diagonal/>
    </border>
  </borders>
  <cellStyleXfs count="3">
    <xf numFmtId="0" fontId="0" fillId="0" borderId="0"/>
    <xf numFmtId="9" fontId="2" fillId="0" borderId="0" applyFont="0" applyFill="0" applyBorder="0" applyAlignment="0" applyProtection="0"/>
    <xf numFmtId="0" fontId="5" fillId="0" borderId="0"/>
  </cellStyleXfs>
  <cellXfs count="100">
    <xf numFmtId="0" fontId="0" fillId="0" borderId="0" xfId="0"/>
    <xf numFmtId="0" fontId="4" fillId="2" borderId="0" xfId="0" applyFont="1" applyFill="1"/>
    <xf numFmtId="0" fontId="4" fillId="2" borderId="0" xfId="0" applyFont="1" applyFill="1" applyAlignment="1">
      <alignment horizontal="right"/>
    </xf>
    <xf numFmtId="0" fontId="4" fillId="2" borderId="0" xfId="0" applyFont="1" applyFill="1" applyBorder="1" applyAlignment="1">
      <alignment horizontal="left" vertical="top" wrapText="1"/>
    </xf>
    <xf numFmtId="0" fontId="4" fillId="2" borderId="0" xfId="0" applyFont="1" applyFill="1" applyBorder="1" applyAlignment="1">
      <alignment horizontal="right"/>
    </xf>
    <xf numFmtId="0" fontId="4" fillId="2" borderId="6" xfId="0" applyFont="1" applyFill="1" applyBorder="1"/>
    <xf numFmtId="0" fontId="4" fillId="0" borderId="0" xfId="0" applyFont="1"/>
    <xf numFmtId="0" fontId="0" fillId="2" borderId="0" xfId="0" applyFill="1" applyBorder="1"/>
    <xf numFmtId="0" fontId="6" fillId="2" borderId="0" xfId="0" applyFont="1" applyFill="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7" fillId="2" borderId="0" xfId="0" applyFont="1" applyFill="1"/>
    <xf numFmtId="0" fontId="0" fillId="2" borderId="2" xfId="0" applyFont="1" applyFill="1" applyBorder="1" applyAlignment="1">
      <alignment horizontal="center"/>
    </xf>
    <xf numFmtId="0" fontId="0" fillId="2" borderId="3" xfId="0" applyFont="1" applyFill="1" applyBorder="1" applyAlignment="1">
      <alignment horizontal="right"/>
    </xf>
    <xf numFmtId="0" fontId="0" fillId="2" borderId="0" xfId="0" applyFont="1" applyFill="1" applyBorder="1" applyAlignment="1">
      <alignment horizontal="right"/>
    </xf>
    <xf numFmtId="0" fontId="0" fillId="2" borderId="0" xfId="0" applyFont="1" applyFill="1" applyBorder="1" applyAlignment="1">
      <alignment horizontal="left" vertical="top" wrapText="1"/>
    </xf>
    <xf numFmtId="0" fontId="3" fillId="2" borderId="1" xfId="0" applyFont="1" applyFill="1" applyBorder="1"/>
    <xf numFmtId="0" fontId="3" fillId="2" borderId="2" xfId="0" applyFont="1" applyFill="1" applyBorder="1"/>
    <xf numFmtId="0" fontId="0" fillId="2" borderId="2" xfId="0" applyFont="1" applyFill="1" applyBorder="1"/>
    <xf numFmtId="0" fontId="4" fillId="2" borderId="0" xfId="0" applyFont="1" applyFill="1" applyBorder="1"/>
    <xf numFmtId="0" fontId="0" fillId="2" borderId="10" xfId="0" applyFill="1" applyBorder="1"/>
    <xf numFmtId="0" fontId="4" fillId="2" borderId="13" xfId="0" applyFont="1" applyFill="1" applyBorder="1"/>
    <xf numFmtId="0" fontId="0" fillId="4" borderId="0" xfId="0" applyFill="1"/>
    <xf numFmtId="0" fontId="4" fillId="2" borderId="0" xfId="0" applyFont="1" applyFill="1" applyBorder="1" applyAlignment="1">
      <alignment wrapText="1"/>
    </xf>
    <xf numFmtId="0" fontId="0" fillId="0" borderId="0" xfId="0" applyAlignment="1">
      <alignment wrapText="1"/>
    </xf>
    <xf numFmtId="0" fontId="4" fillId="2" borderId="0" xfId="0" applyFont="1" applyFill="1" applyAlignment="1">
      <alignment wrapText="1"/>
    </xf>
    <xf numFmtId="0" fontId="4" fillId="0" borderId="0" xfId="0" applyFont="1" applyFill="1"/>
    <xf numFmtId="0" fontId="0" fillId="2" borderId="0" xfId="0" applyFill="1"/>
    <xf numFmtId="0" fontId="0" fillId="0" borderId="0" xfId="0" applyFill="1"/>
    <xf numFmtId="0" fontId="0" fillId="2" borderId="6" xfId="0" applyFill="1" applyBorder="1"/>
    <xf numFmtId="0" fontId="0" fillId="5" borderId="0" xfId="0" applyFill="1"/>
    <xf numFmtId="0" fontId="3" fillId="2" borderId="9" xfId="0" applyFont="1" applyFill="1" applyBorder="1"/>
    <xf numFmtId="0" fontId="0" fillId="2" borderId="10" xfId="0" applyFont="1" applyFill="1" applyBorder="1"/>
    <xf numFmtId="0" fontId="0" fillId="2" borderId="10" xfId="0" applyFont="1" applyFill="1" applyBorder="1" applyAlignment="1">
      <alignment horizontal="center"/>
    </xf>
    <xf numFmtId="0" fontId="0" fillId="2" borderId="10" xfId="0" applyFont="1" applyFill="1" applyBorder="1" applyAlignment="1">
      <alignment horizontal="left"/>
    </xf>
    <xf numFmtId="0" fontId="0" fillId="2" borderId="10" xfId="0" applyFont="1" applyFill="1" applyBorder="1" applyAlignment="1">
      <alignment horizontal="right"/>
    </xf>
    <xf numFmtId="0" fontId="0" fillId="2" borderId="11" xfId="0" applyFill="1" applyBorder="1"/>
    <xf numFmtId="0" fontId="0" fillId="2" borderId="12" xfId="0" applyFont="1" applyFill="1" applyBorder="1"/>
    <xf numFmtId="0" fontId="0" fillId="2" borderId="0" xfId="0" applyFont="1" applyFill="1" applyBorder="1"/>
    <xf numFmtId="0" fontId="0" fillId="2" borderId="0" xfId="0" applyFont="1" applyFill="1" applyBorder="1" applyAlignment="1">
      <alignment horizontal="center"/>
    </xf>
    <xf numFmtId="0" fontId="0" fillId="2" borderId="0" xfId="0" applyFont="1" applyFill="1" applyBorder="1" applyAlignment="1">
      <alignment horizontal="left"/>
    </xf>
    <xf numFmtId="0" fontId="0" fillId="2" borderId="7" xfId="0" applyFill="1" applyBorder="1"/>
    <xf numFmtId="0" fontId="8" fillId="3" borderId="14" xfId="0" applyFont="1" applyFill="1" applyBorder="1"/>
    <xf numFmtId="0" fontId="8" fillId="2" borderId="5" xfId="0" applyFont="1" applyFill="1" applyBorder="1"/>
    <xf numFmtId="0" fontId="8" fillId="2" borderId="5" xfId="0" applyFont="1" applyFill="1" applyBorder="1" applyAlignment="1">
      <alignment horizontal="left"/>
    </xf>
    <xf numFmtId="0" fontId="8" fillId="2" borderId="15" xfId="0" applyFont="1" applyFill="1" applyBorder="1"/>
    <xf numFmtId="0" fontId="9" fillId="2" borderId="12"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left"/>
    </xf>
    <xf numFmtId="0" fontId="3" fillId="2" borderId="0" xfId="0" applyFont="1" applyFill="1" applyBorder="1" applyAlignment="1">
      <alignment horizontal="right"/>
    </xf>
    <xf numFmtId="0" fontId="3" fillId="2" borderId="7" xfId="0" applyFont="1" applyFill="1" applyBorder="1"/>
    <xf numFmtId="0" fontId="0" fillId="2" borderId="16" xfId="0" applyFill="1" applyBorder="1"/>
    <xf numFmtId="0" fontId="0" fillId="2" borderId="17" xfId="0" applyFont="1" applyFill="1" applyBorder="1" applyAlignment="1">
      <alignment horizontal="center"/>
    </xf>
    <xf numFmtId="0" fontId="10" fillId="2" borderId="0" xfId="0" applyFont="1" applyFill="1" applyBorder="1" applyAlignment="1">
      <alignment horizontal="left"/>
    </xf>
    <xf numFmtId="0" fontId="0" fillId="2" borderId="0" xfId="0" applyFont="1" applyFill="1" applyBorder="1" applyAlignment="1">
      <alignment horizontal="left" indent="2"/>
    </xf>
    <xf numFmtId="3" fontId="0" fillId="2" borderId="0" xfId="0" applyNumberFormat="1" applyFont="1" applyFill="1" applyBorder="1" applyAlignment="1">
      <alignment horizontal="center"/>
    </xf>
    <xf numFmtId="3" fontId="0" fillId="2" borderId="7" xfId="0" applyNumberFormat="1" applyFont="1" applyFill="1" applyBorder="1" applyAlignment="1">
      <alignment horizontal="left"/>
    </xf>
    <xf numFmtId="3" fontId="0" fillId="2" borderId="0" xfId="0" applyNumberFormat="1" applyFont="1" applyFill="1" applyBorder="1" applyAlignment="1">
      <alignment horizontal="left"/>
    </xf>
    <xf numFmtId="3" fontId="0" fillId="2" borderId="17" xfId="0" applyNumberFormat="1" applyFont="1" applyFill="1" applyBorder="1" applyAlignment="1">
      <alignment horizontal="center"/>
    </xf>
    <xf numFmtId="0" fontId="0" fillId="2" borderId="0" xfId="0" applyFill="1" applyBorder="1" applyAlignment="1">
      <alignment horizontal="left"/>
    </xf>
    <xf numFmtId="0" fontId="9" fillId="2" borderId="14" xfId="0" applyFont="1" applyFill="1" applyBorder="1"/>
    <xf numFmtId="0" fontId="0" fillId="2" borderId="5" xfId="0" applyFont="1" applyFill="1" applyBorder="1"/>
    <xf numFmtId="0" fontId="0" fillId="2" borderId="19" xfId="0" applyFont="1" applyFill="1" applyBorder="1" applyAlignment="1">
      <alignment horizontal="center"/>
    </xf>
    <xf numFmtId="0" fontId="0" fillId="2" borderId="5" xfId="0" applyFont="1" applyFill="1" applyBorder="1" applyAlignment="1">
      <alignment horizontal="left"/>
    </xf>
    <xf numFmtId="0" fontId="0" fillId="2" borderId="5" xfId="0" applyFont="1" applyFill="1" applyBorder="1" applyAlignment="1">
      <alignment horizontal="right"/>
    </xf>
    <xf numFmtId="0" fontId="0" fillId="2" borderId="5" xfId="0" applyFill="1" applyBorder="1" applyAlignment="1">
      <alignment horizontal="left"/>
    </xf>
    <xf numFmtId="0" fontId="0" fillId="2" borderId="5" xfId="0" applyFill="1" applyBorder="1"/>
    <xf numFmtId="0" fontId="0" fillId="2" borderId="15" xfId="0" applyFill="1" applyBorder="1"/>
    <xf numFmtId="9" fontId="0" fillId="2" borderId="2" xfId="1" applyFont="1" applyFill="1" applyBorder="1" applyAlignment="1">
      <alignment horizontal="right"/>
    </xf>
    <xf numFmtId="10" fontId="0" fillId="2" borderId="0" xfId="0" applyNumberFormat="1" applyFill="1" applyBorder="1" applyAlignment="1">
      <alignment horizontal="left"/>
    </xf>
    <xf numFmtId="10" fontId="0" fillId="2" borderId="16" xfId="1" applyNumberFormat="1" applyFont="1" applyFill="1" applyBorder="1"/>
    <xf numFmtId="3" fontId="0" fillId="2" borderId="0" xfId="0" applyNumberFormat="1" applyFont="1" applyFill="1" applyBorder="1" applyAlignment="1">
      <alignment horizontal="right"/>
    </xf>
    <xf numFmtId="0" fontId="9" fillId="2" borderId="20" xfId="0" applyFont="1" applyFill="1" applyBorder="1"/>
    <xf numFmtId="0" fontId="0" fillId="2" borderId="21" xfId="0" applyFont="1" applyFill="1" applyBorder="1" applyAlignment="1">
      <alignment horizontal="center"/>
    </xf>
    <xf numFmtId="0" fontId="0" fillId="2" borderId="2" xfId="0" applyFont="1" applyFill="1" applyBorder="1" applyAlignment="1">
      <alignment horizontal="left"/>
    </xf>
    <xf numFmtId="0" fontId="0" fillId="2" borderId="2" xfId="0" applyFill="1" applyBorder="1" applyAlignment="1">
      <alignment horizontal="left"/>
    </xf>
    <xf numFmtId="0" fontId="0" fillId="2" borderId="2" xfId="0" applyFill="1" applyBorder="1"/>
    <xf numFmtId="0" fontId="0" fillId="2" borderId="22" xfId="0" applyFill="1" applyBorder="1"/>
    <xf numFmtId="0" fontId="0" fillId="2" borderId="5" xfId="0" applyFont="1" applyFill="1" applyBorder="1" applyAlignment="1">
      <alignment horizontal="left" indent="2"/>
    </xf>
    <xf numFmtId="10" fontId="0" fillId="2" borderId="5" xfId="0" applyNumberFormat="1" applyFill="1" applyBorder="1" applyAlignment="1">
      <alignment horizontal="left"/>
    </xf>
    <xf numFmtId="0" fontId="4" fillId="0" borderId="5" xfId="0" applyFont="1" applyBorder="1"/>
    <xf numFmtId="0" fontId="4" fillId="2" borderId="5" xfId="0" applyFont="1" applyFill="1" applyBorder="1"/>
    <xf numFmtId="10" fontId="0" fillId="2" borderId="0" xfId="0" applyNumberFormat="1" applyFont="1" applyFill="1" applyBorder="1" applyAlignment="1">
      <alignment horizontal="left"/>
    </xf>
    <xf numFmtId="10" fontId="0" fillId="2" borderId="16" xfId="0" applyNumberFormat="1" applyFont="1" applyFill="1" applyBorder="1" applyAlignment="1">
      <alignment horizontal="right"/>
    </xf>
    <xf numFmtId="10" fontId="1" fillId="2" borderId="16" xfId="1" applyNumberFormat="1" applyFont="1" applyFill="1" applyBorder="1" applyAlignment="1">
      <alignment horizontal="right"/>
    </xf>
    <xf numFmtId="10" fontId="0" fillId="2" borderId="18" xfId="0" applyNumberFormat="1" applyFont="1" applyFill="1" applyBorder="1" applyAlignment="1">
      <alignment horizontal="right"/>
    </xf>
    <xf numFmtId="10" fontId="0" fillId="2" borderId="16" xfId="0" applyNumberFormat="1" applyFill="1" applyBorder="1"/>
    <xf numFmtId="0" fontId="3" fillId="2" borderId="0" xfId="0" applyFont="1" applyFill="1"/>
    <xf numFmtId="10" fontId="0" fillId="2" borderId="0" xfId="0" applyNumberFormat="1" applyFill="1"/>
    <xf numFmtId="0" fontId="3" fillId="2" borderId="0" xfId="0" applyFont="1" applyFill="1" applyAlignment="1">
      <alignment horizontal="right"/>
    </xf>
    <xf numFmtId="0" fontId="4" fillId="0" borderId="0" xfId="0" applyFont="1" applyBorder="1"/>
    <xf numFmtId="2" fontId="0" fillId="2" borderId="16" xfId="1" applyNumberFormat="1" applyFont="1" applyFill="1" applyBorder="1"/>
    <xf numFmtId="2" fontId="0" fillId="2" borderId="0" xfId="0" applyNumberFormat="1" applyFill="1" applyBorder="1" applyAlignment="1">
      <alignment horizontal="left"/>
    </xf>
    <xf numFmtId="0" fontId="4" fillId="2" borderId="23" xfId="0" applyFont="1" applyFill="1" applyBorder="1"/>
    <xf numFmtId="2" fontId="0" fillId="0" borderId="0" xfId="0" applyNumberFormat="1"/>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8" xfId="0" applyFill="1" applyBorder="1" applyAlignment="1">
      <alignment horizontal="left" vertical="top" wrapText="1"/>
    </xf>
  </cellXfs>
  <cellStyles count="3">
    <cellStyle name="Normal" xfId="0" builtinId="0"/>
    <cellStyle name="Normal 2_Sheet3" xfId="2"/>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tabSelected="1" topLeftCell="A35" workbookViewId="0">
      <selection activeCell="H67" sqref="H67"/>
    </sheetView>
  </sheetViews>
  <sheetFormatPr baseColWidth="10" defaultRowHeight="16" x14ac:dyDescent="0.2"/>
  <cols>
    <col min="1" max="1" width="10.83203125" style="6"/>
    <col min="2" max="2" width="39.33203125" style="6" customWidth="1"/>
    <col min="3" max="3" width="35.83203125" style="6" customWidth="1"/>
    <col min="4" max="5" width="24.33203125" style="6" customWidth="1"/>
    <col min="6" max="6" width="17.83203125" style="6" customWidth="1"/>
    <col min="7" max="7" width="24.83203125" style="6" customWidth="1"/>
    <col min="8" max="8" width="106.33203125" style="6" customWidth="1"/>
    <col min="9" max="9" width="25.6640625" style="6" customWidth="1"/>
    <col min="10" max="10" width="88" style="6" bestFit="1" customWidth="1"/>
    <col min="11" max="11" width="10.83203125" style="6"/>
  </cols>
  <sheetData>
    <row r="1" spans="1:11" ht="21" x14ac:dyDescent="0.25">
      <c r="A1" s="1"/>
      <c r="B1" s="8" t="s">
        <v>81</v>
      </c>
      <c r="C1" s="8"/>
      <c r="D1" s="9"/>
      <c r="E1" s="10"/>
      <c r="F1" s="11"/>
      <c r="G1" s="11"/>
      <c r="H1" s="2"/>
      <c r="I1" s="2"/>
      <c r="J1" s="2"/>
      <c r="K1" s="2"/>
    </row>
    <row r="2" spans="1:11" x14ac:dyDescent="0.2">
      <c r="A2" s="1"/>
      <c r="B2" s="12"/>
      <c r="C2" s="12"/>
      <c r="D2" s="9"/>
      <c r="E2" s="10"/>
      <c r="F2" s="11"/>
      <c r="G2" s="11"/>
      <c r="H2" s="2"/>
      <c r="I2" s="2"/>
      <c r="J2" s="2"/>
      <c r="K2" s="2"/>
    </row>
    <row r="3" spans="1:11" x14ac:dyDescent="0.2">
      <c r="A3" s="1"/>
      <c r="B3" s="17" t="s">
        <v>82</v>
      </c>
      <c r="C3" s="18"/>
      <c r="D3" s="19"/>
      <c r="E3" s="13"/>
      <c r="F3" s="14"/>
      <c r="G3" s="15"/>
      <c r="H3" s="4"/>
      <c r="I3" s="4"/>
      <c r="J3" s="4"/>
      <c r="K3" s="4"/>
    </row>
    <row r="4" spans="1:11" ht="66" customHeight="1" x14ac:dyDescent="0.2">
      <c r="A4" s="1"/>
      <c r="B4" s="97" t="s">
        <v>106</v>
      </c>
      <c r="C4" s="98"/>
      <c r="D4" s="98"/>
      <c r="E4" s="98"/>
      <c r="F4" s="99"/>
      <c r="G4" s="16"/>
      <c r="H4" s="3"/>
      <c r="I4" s="3"/>
      <c r="J4" s="3"/>
      <c r="K4" s="3"/>
    </row>
    <row r="5" spans="1:11" ht="17" thickBot="1" x14ac:dyDescent="0.25">
      <c r="A5" s="1"/>
      <c r="B5" s="7"/>
      <c r="C5" s="7"/>
      <c r="D5" s="7"/>
      <c r="E5" s="7"/>
      <c r="F5" s="7"/>
      <c r="G5" s="7"/>
      <c r="H5" s="3"/>
      <c r="I5" s="3"/>
      <c r="J5" s="3"/>
      <c r="K5" s="3"/>
    </row>
    <row r="6" spans="1:11" x14ac:dyDescent="0.2">
      <c r="A6" s="1"/>
      <c r="B6" s="32" t="s">
        <v>74</v>
      </c>
      <c r="C6" s="33"/>
      <c r="D6" s="34"/>
      <c r="E6" s="35"/>
      <c r="F6" s="36"/>
      <c r="G6" s="21"/>
      <c r="H6" s="21"/>
      <c r="I6" s="37"/>
      <c r="J6" s="3"/>
      <c r="K6" s="3"/>
    </row>
    <row r="7" spans="1:11" x14ac:dyDescent="0.2">
      <c r="A7" s="1"/>
      <c r="B7" s="38"/>
      <c r="C7" s="39"/>
      <c r="D7" s="40"/>
      <c r="E7" s="41"/>
      <c r="F7" s="15"/>
      <c r="G7" s="7"/>
      <c r="H7" s="7"/>
      <c r="I7" s="42"/>
      <c r="J7" s="3"/>
      <c r="K7" s="3"/>
    </row>
    <row r="8" spans="1:11" x14ac:dyDescent="0.2">
      <c r="A8" s="1"/>
      <c r="B8" s="43" t="s">
        <v>75</v>
      </c>
      <c r="C8" s="44"/>
      <c r="D8" s="44" t="s">
        <v>76</v>
      </c>
      <c r="E8" s="45" t="s">
        <v>77</v>
      </c>
      <c r="F8" s="44" t="s">
        <v>78</v>
      </c>
      <c r="G8" s="44"/>
      <c r="H8" s="44" t="s">
        <v>79</v>
      </c>
      <c r="I8" s="46"/>
      <c r="J8" s="3"/>
      <c r="K8" s="3"/>
    </row>
    <row r="9" spans="1:11" x14ac:dyDescent="0.2">
      <c r="A9" s="1"/>
      <c r="B9" s="47" t="s">
        <v>83</v>
      </c>
      <c r="C9" s="48"/>
      <c r="D9" s="49"/>
      <c r="E9" s="50"/>
      <c r="F9" s="51"/>
      <c r="G9" s="48"/>
      <c r="H9" s="48"/>
      <c r="I9" s="52"/>
      <c r="J9" s="3"/>
      <c r="K9" s="3"/>
    </row>
    <row r="10" spans="1:11" s="25" customFormat="1" ht="17" thickBot="1" x14ac:dyDescent="0.25">
      <c r="A10" s="26"/>
      <c r="B10" s="47"/>
      <c r="C10" s="48"/>
      <c r="D10" s="49"/>
      <c r="E10" s="50"/>
      <c r="F10" s="51"/>
      <c r="G10" s="48"/>
      <c r="H10" s="48"/>
      <c r="I10" s="52"/>
      <c r="J10" s="24"/>
      <c r="K10" s="24"/>
    </row>
    <row r="11" spans="1:11" s="25" customFormat="1" ht="17" thickBot="1" x14ac:dyDescent="0.25">
      <c r="A11" s="24"/>
      <c r="B11" s="47"/>
      <c r="C11" s="48" t="s">
        <v>84</v>
      </c>
      <c r="D11" s="49"/>
      <c r="E11" s="50"/>
      <c r="F11" s="85">
        <v>1.2699999999999999E-2</v>
      </c>
      <c r="G11" s="48"/>
      <c r="H11" s="53"/>
      <c r="I11" s="52"/>
      <c r="J11" s="24"/>
      <c r="K11" s="24"/>
    </row>
    <row r="12" spans="1:11" ht="17" thickBot="1" x14ac:dyDescent="0.25">
      <c r="A12" s="20"/>
      <c r="B12" s="47"/>
      <c r="C12" s="48" t="s">
        <v>85</v>
      </c>
      <c r="D12" s="49"/>
      <c r="E12" s="50"/>
      <c r="F12" s="85">
        <v>1.2699999999999999E-2</v>
      </c>
      <c r="G12" s="48"/>
      <c r="H12" s="53"/>
      <c r="I12" s="52"/>
      <c r="J12" s="20"/>
      <c r="K12" s="20"/>
    </row>
    <row r="13" spans="1:11" ht="17" thickBot="1" x14ac:dyDescent="0.25">
      <c r="A13" s="20"/>
      <c r="B13" s="47"/>
      <c r="C13" s="48" t="s">
        <v>86</v>
      </c>
      <c r="D13" s="49"/>
      <c r="E13" s="50"/>
      <c r="F13" s="85">
        <v>0</v>
      </c>
      <c r="G13" s="48"/>
      <c r="H13" s="53"/>
      <c r="I13" s="52"/>
      <c r="J13" s="20"/>
      <c r="K13" s="20"/>
    </row>
    <row r="14" spans="1:11" ht="17" thickBot="1" x14ac:dyDescent="0.25">
      <c r="A14" s="20"/>
      <c r="B14" s="47"/>
      <c r="C14" s="39"/>
      <c r="D14" s="49"/>
      <c r="E14" s="50"/>
      <c r="F14" s="73"/>
      <c r="G14" s="48"/>
      <c r="H14" s="92"/>
      <c r="I14" s="52"/>
      <c r="J14" s="20"/>
      <c r="K14" s="20"/>
    </row>
    <row r="15" spans="1:11" ht="17" thickBot="1" x14ac:dyDescent="0.25">
      <c r="A15" s="20"/>
      <c r="B15" s="47"/>
      <c r="C15" s="48" t="s">
        <v>87</v>
      </c>
      <c r="D15" s="54"/>
      <c r="E15" s="41"/>
      <c r="F15" s="86">
        <v>0</v>
      </c>
      <c r="G15" s="55"/>
      <c r="H15" s="53" t="s">
        <v>111</v>
      </c>
      <c r="I15" s="42"/>
      <c r="J15" s="20"/>
      <c r="K15" s="20"/>
    </row>
    <row r="16" spans="1:11" ht="17" thickBot="1" x14ac:dyDescent="0.25">
      <c r="A16" s="20"/>
      <c r="B16" s="47"/>
      <c r="C16" s="50" t="s">
        <v>88</v>
      </c>
      <c r="D16" s="54"/>
      <c r="E16" s="41"/>
      <c r="F16" s="86">
        <v>4.0000000000000002E-4</v>
      </c>
      <c r="G16" s="55"/>
      <c r="H16" s="53"/>
      <c r="I16" s="42"/>
      <c r="J16" s="20"/>
      <c r="K16" s="20"/>
    </row>
    <row r="17" spans="1:11" ht="17" thickBot="1" x14ac:dyDescent="0.25">
      <c r="A17" s="20"/>
      <c r="B17" s="47"/>
      <c r="C17" s="50" t="s">
        <v>89</v>
      </c>
      <c r="D17" s="57"/>
      <c r="E17" s="58"/>
      <c r="F17" s="85">
        <v>4.0000000000000002E-4</v>
      </c>
      <c r="G17" s="55"/>
      <c r="H17" s="53"/>
      <c r="I17" s="42"/>
      <c r="J17" s="20"/>
      <c r="K17" s="20"/>
    </row>
    <row r="18" spans="1:11" ht="17" thickBot="1" x14ac:dyDescent="0.25">
      <c r="A18" s="20"/>
      <c r="B18" s="47"/>
      <c r="C18" s="56"/>
      <c r="D18" s="57"/>
      <c r="E18" s="59"/>
      <c r="F18" s="73"/>
      <c r="G18" s="55"/>
      <c r="H18" s="92"/>
      <c r="I18" s="42"/>
      <c r="J18" s="20"/>
      <c r="K18" s="20"/>
    </row>
    <row r="19" spans="1:11" ht="17" thickBot="1" x14ac:dyDescent="0.25">
      <c r="A19" s="20"/>
      <c r="B19" s="47"/>
      <c r="C19" s="50" t="s">
        <v>66</v>
      </c>
      <c r="D19" s="57"/>
      <c r="E19" s="59"/>
      <c r="F19" s="85">
        <v>1.83E-2</v>
      </c>
      <c r="G19" s="55"/>
      <c r="H19" s="53"/>
      <c r="I19" s="42"/>
      <c r="J19" s="20"/>
      <c r="K19" s="20"/>
    </row>
    <row r="20" spans="1:11" ht="17" thickBot="1" x14ac:dyDescent="0.25">
      <c r="A20" s="20"/>
      <c r="B20" s="47"/>
      <c r="C20" s="50" t="s">
        <v>68</v>
      </c>
      <c r="D20" s="57"/>
      <c r="E20" s="59"/>
      <c r="F20" s="87">
        <v>2.3900000000000001E-2</v>
      </c>
      <c r="G20" s="55"/>
      <c r="H20" s="53"/>
      <c r="I20" s="42"/>
      <c r="J20" s="20"/>
      <c r="K20" s="20"/>
    </row>
    <row r="21" spans="1:11" ht="17" thickBot="1" x14ac:dyDescent="0.25">
      <c r="A21" s="20"/>
      <c r="B21" s="47"/>
      <c r="C21" s="50" t="s">
        <v>116</v>
      </c>
      <c r="D21" s="57"/>
      <c r="E21" s="59"/>
      <c r="F21" s="87">
        <v>0</v>
      </c>
      <c r="G21" s="55"/>
      <c r="H21" s="53"/>
      <c r="I21" s="42"/>
      <c r="J21" s="20"/>
      <c r="K21" s="20"/>
    </row>
    <row r="22" spans="1:11" ht="17" thickBot="1" x14ac:dyDescent="0.25">
      <c r="A22" s="20"/>
      <c r="B22" s="47"/>
      <c r="C22" s="50" t="s">
        <v>90</v>
      </c>
      <c r="D22" s="57"/>
      <c r="E22" s="59"/>
      <c r="F22" s="85">
        <v>1.32E-2</v>
      </c>
      <c r="G22" s="55"/>
      <c r="H22" s="53"/>
      <c r="I22" s="42"/>
      <c r="J22" s="20"/>
      <c r="K22" s="20"/>
    </row>
    <row r="23" spans="1:11" ht="17" thickBot="1" x14ac:dyDescent="0.25">
      <c r="A23" s="20"/>
      <c r="B23" s="47"/>
      <c r="C23" s="50" t="s">
        <v>91</v>
      </c>
      <c r="D23" s="57"/>
      <c r="E23" s="59"/>
      <c r="F23" s="85">
        <v>2.2100000000000002E-2</v>
      </c>
      <c r="G23" s="55"/>
      <c r="H23" s="53"/>
      <c r="I23" s="42"/>
      <c r="J23" s="20"/>
      <c r="K23" s="20"/>
    </row>
    <row r="24" spans="1:11" ht="17" thickBot="1" x14ac:dyDescent="0.25">
      <c r="A24" s="20"/>
      <c r="B24" s="47"/>
      <c r="C24" s="50" t="s">
        <v>92</v>
      </c>
      <c r="D24" s="57"/>
      <c r="E24" s="59"/>
      <c r="F24" s="85">
        <v>0</v>
      </c>
      <c r="G24" s="55"/>
      <c r="H24" s="53"/>
      <c r="I24" s="42"/>
      <c r="J24" s="20"/>
      <c r="K24" s="20"/>
    </row>
    <row r="25" spans="1:11" ht="17" thickBot="1" x14ac:dyDescent="0.25">
      <c r="A25" s="20"/>
      <c r="B25" s="47"/>
      <c r="C25" s="50" t="s">
        <v>93</v>
      </c>
      <c r="D25" s="57"/>
      <c r="E25" s="59"/>
      <c r="F25" s="88">
        <v>4.4000000000000003E-3</v>
      </c>
      <c r="G25" s="55"/>
      <c r="H25" s="53"/>
      <c r="I25" s="42"/>
      <c r="J25" s="20"/>
      <c r="K25" s="20"/>
    </row>
    <row r="26" spans="1:11" ht="17" thickBot="1" x14ac:dyDescent="0.25">
      <c r="A26" s="20"/>
      <c r="B26" s="47"/>
      <c r="C26" s="50" t="s">
        <v>69</v>
      </c>
      <c r="D26" s="60"/>
      <c r="E26" s="59"/>
      <c r="F26" s="85">
        <v>1.5E-3</v>
      </c>
      <c r="G26" s="55"/>
      <c r="H26" s="53"/>
      <c r="I26" s="42"/>
      <c r="J26" s="20"/>
      <c r="K26" s="20"/>
    </row>
    <row r="27" spans="1:11" ht="17" thickBot="1" x14ac:dyDescent="0.25">
      <c r="A27" s="20"/>
      <c r="B27" s="47"/>
      <c r="C27" s="50" t="s">
        <v>67</v>
      </c>
      <c r="D27" s="54"/>
      <c r="E27" s="41"/>
      <c r="F27" s="87">
        <v>0.01</v>
      </c>
      <c r="G27" s="61"/>
      <c r="H27" s="53"/>
      <c r="I27" s="42"/>
      <c r="J27" s="20"/>
      <c r="K27" s="20"/>
    </row>
    <row r="28" spans="1:11" ht="17" thickBot="1" x14ac:dyDescent="0.25">
      <c r="A28" s="20"/>
      <c r="B28" s="47"/>
      <c r="C28" s="48" t="s">
        <v>94</v>
      </c>
      <c r="D28" s="54"/>
      <c r="E28" s="41"/>
      <c r="F28" s="87">
        <v>3.5999999999999997E-2</v>
      </c>
      <c r="G28" s="61"/>
      <c r="H28" s="53"/>
      <c r="I28" s="42"/>
      <c r="J28" s="20"/>
      <c r="K28" s="20"/>
    </row>
    <row r="29" spans="1:11" ht="17" thickBot="1" x14ac:dyDescent="0.25">
      <c r="A29" s="20"/>
      <c r="B29" s="47"/>
      <c r="C29" s="48" t="s">
        <v>95</v>
      </c>
      <c r="D29" s="54"/>
      <c r="E29" s="41"/>
      <c r="F29" s="87">
        <v>9.2999999999999992E-3</v>
      </c>
      <c r="G29" s="61"/>
      <c r="H29" s="53"/>
      <c r="I29" s="42"/>
      <c r="J29" s="20"/>
      <c r="K29" s="20"/>
    </row>
    <row r="30" spans="1:11" x14ac:dyDescent="0.2">
      <c r="A30" s="20"/>
      <c r="B30" s="62"/>
      <c r="C30" s="63"/>
      <c r="D30" s="64"/>
      <c r="E30" s="65"/>
      <c r="F30" s="66"/>
      <c r="G30" s="67"/>
      <c r="H30" s="68"/>
      <c r="I30" s="69"/>
      <c r="J30" s="20"/>
      <c r="K30" s="20"/>
    </row>
    <row r="31" spans="1:11" ht="17" thickBot="1" x14ac:dyDescent="0.25">
      <c r="A31" s="20"/>
      <c r="B31" s="74" t="s">
        <v>96</v>
      </c>
      <c r="C31" s="19"/>
      <c r="D31" s="75"/>
      <c r="E31" s="76"/>
      <c r="F31" s="70"/>
      <c r="G31" s="77"/>
      <c r="H31" s="78"/>
      <c r="I31" s="79"/>
      <c r="J31" s="20"/>
      <c r="K31" s="20"/>
    </row>
    <row r="32" spans="1:11" ht="17" thickBot="1" x14ac:dyDescent="0.25">
      <c r="A32" s="20"/>
      <c r="B32" s="47"/>
      <c r="C32" s="41" t="s">
        <v>97</v>
      </c>
      <c r="D32" s="54"/>
      <c r="E32" s="84">
        <v>0</v>
      </c>
      <c r="F32" s="72">
        <f>E32</f>
        <v>0</v>
      </c>
      <c r="G32" s="61"/>
      <c r="H32" s="53"/>
      <c r="I32" s="42"/>
      <c r="J32" s="20"/>
      <c r="K32" s="20"/>
    </row>
    <row r="33" spans="1:11" ht="17" thickBot="1" x14ac:dyDescent="0.25">
      <c r="A33" s="1"/>
      <c r="B33" s="47"/>
      <c r="C33" s="41" t="s">
        <v>98</v>
      </c>
      <c r="D33" s="7"/>
      <c r="E33" s="71">
        <v>0.57820000000000005</v>
      </c>
      <c r="F33" s="72">
        <f t="shared" ref="F33:F36" si="0">E33</f>
        <v>0.57820000000000005</v>
      </c>
      <c r="G33" s="61"/>
      <c r="H33" s="53"/>
      <c r="I33" s="42"/>
      <c r="J33" s="20"/>
      <c r="K33" s="20"/>
    </row>
    <row r="34" spans="1:11" ht="17" thickBot="1" x14ac:dyDescent="0.25">
      <c r="A34" s="1"/>
      <c r="B34" s="47"/>
      <c r="C34" s="41" t="s">
        <v>99</v>
      </c>
      <c r="D34" s="7"/>
      <c r="E34" s="71">
        <v>0.3095</v>
      </c>
      <c r="F34" s="72">
        <f t="shared" si="0"/>
        <v>0.3095</v>
      </c>
      <c r="G34" s="61"/>
      <c r="H34" s="53"/>
      <c r="I34" s="42"/>
      <c r="J34" s="20"/>
      <c r="K34" s="20"/>
    </row>
    <row r="35" spans="1:11" ht="17" thickBot="1" x14ac:dyDescent="0.25">
      <c r="A35" s="1"/>
      <c r="B35" s="47"/>
      <c r="C35" s="41" t="s">
        <v>100</v>
      </c>
      <c r="D35" s="7"/>
      <c r="E35" s="71">
        <v>0</v>
      </c>
      <c r="F35" s="72">
        <f t="shared" si="0"/>
        <v>0</v>
      </c>
      <c r="G35" s="61"/>
      <c r="H35" s="53"/>
      <c r="I35" s="42"/>
      <c r="J35" s="20"/>
      <c r="K35" s="20"/>
    </row>
    <row r="36" spans="1:11" ht="17" thickBot="1" x14ac:dyDescent="0.25">
      <c r="A36" s="1"/>
      <c r="B36" s="47"/>
      <c r="C36" s="41" t="s">
        <v>101</v>
      </c>
      <c r="D36" s="7"/>
      <c r="E36" s="71">
        <v>0.1124</v>
      </c>
      <c r="F36" s="72">
        <f t="shared" si="0"/>
        <v>0.1124</v>
      </c>
      <c r="G36" s="61"/>
      <c r="H36" s="53"/>
      <c r="I36" s="42"/>
      <c r="J36" s="20"/>
      <c r="K36" s="20"/>
    </row>
    <row r="37" spans="1:11" x14ac:dyDescent="0.2">
      <c r="A37" s="1"/>
      <c r="B37" s="62"/>
      <c r="C37" s="80"/>
      <c r="D37" s="68"/>
      <c r="E37" s="81"/>
      <c r="F37" s="82"/>
      <c r="G37" s="83"/>
      <c r="H37" s="82"/>
      <c r="I37" s="69"/>
      <c r="J37" s="20"/>
      <c r="K37" s="20"/>
    </row>
    <row r="38" spans="1:11" ht="17" thickBot="1" x14ac:dyDescent="0.25">
      <c r="A38" s="1"/>
      <c r="B38" s="74" t="s">
        <v>102</v>
      </c>
      <c r="C38" s="19"/>
      <c r="D38" s="75"/>
      <c r="E38" s="76"/>
      <c r="F38" s="70"/>
      <c r="G38" s="77"/>
      <c r="H38" s="78"/>
      <c r="I38" s="79"/>
      <c r="J38" s="20"/>
      <c r="K38" s="20"/>
    </row>
    <row r="39" spans="1:11" ht="17" thickBot="1" x14ac:dyDescent="0.25">
      <c r="A39" s="1"/>
      <c r="B39" s="47"/>
      <c r="C39" s="41" t="s">
        <v>97</v>
      </c>
      <c r="D39" s="54"/>
      <c r="E39" s="84">
        <v>0</v>
      </c>
      <c r="F39" s="72">
        <f>E39</f>
        <v>0</v>
      </c>
      <c r="G39" s="61"/>
      <c r="H39" s="53"/>
      <c r="I39" s="42"/>
      <c r="J39" s="20"/>
      <c r="K39" s="20"/>
    </row>
    <row r="40" spans="1:11" ht="17" thickBot="1" x14ac:dyDescent="0.25">
      <c r="A40" s="1"/>
      <c r="B40" s="47"/>
      <c r="C40" s="41" t="s">
        <v>98</v>
      </c>
      <c r="D40" s="7"/>
      <c r="E40" s="71">
        <v>0</v>
      </c>
      <c r="F40" s="72">
        <f t="shared" ref="F40:F43" si="1">E40</f>
        <v>0</v>
      </c>
      <c r="G40" s="61"/>
      <c r="H40" s="53"/>
      <c r="I40" s="42"/>
      <c r="J40" s="20"/>
      <c r="K40" s="20"/>
    </row>
    <row r="41" spans="1:11" ht="17" thickBot="1" x14ac:dyDescent="0.25">
      <c r="A41" s="1"/>
      <c r="B41" s="47"/>
      <c r="C41" s="41" t="s">
        <v>99</v>
      </c>
      <c r="D41" s="7"/>
      <c r="E41" s="71">
        <v>1</v>
      </c>
      <c r="F41" s="72">
        <f t="shared" si="1"/>
        <v>1</v>
      </c>
      <c r="G41" s="61"/>
      <c r="H41" s="53"/>
      <c r="I41" s="42"/>
      <c r="J41" s="20"/>
      <c r="K41" s="20"/>
    </row>
    <row r="42" spans="1:11" ht="17" thickBot="1" x14ac:dyDescent="0.25">
      <c r="A42" s="1"/>
      <c r="B42" s="47"/>
      <c r="C42" s="41" t="s">
        <v>100</v>
      </c>
      <c r="D42" s="7"/>
      <c r="E42" s="71">
        <v>0</v>
      </c>
      <c r="F42" s="72">
        <f t="shared" si="1"/>
        <v>0</v>
      </c>
      <c r="G42" s="61"/>
      <c r="H42" s="53"/>
      <c r="I42" s="42"/>
      <c r="J42" s="20"/>
      <c r="K42" s="20"/>
    </row>
    <row r="43" spans="1:11" ht="17" thickBot="1" x14ac:dyDescent="0.25">
      <c r="A43" s="1"/>
      <c r="B43" s="47"/>
      <c r="C43" s="41" t="s">
        <v>101</v>
      </c>
      <c r="D43" s="7"/>
      <c r="E43" s="71">
        <v>0</v>
      </c>
      <c r="F43" s="72">
        <f t="shared" si="1"/>
        <v>0</v>
      </c>
      <c r="G43" s="61"/>
      <c r="H43" s="53"/>
      <c r="I43" s="42"/>
      <c r="J43" s="20"/>
      <c r="K43" s="20"/>
    </row>
    <row r="44" spans="1:11" x14ac:dyDescent="0.2">
      <c r="A44" s="1"/>
      <c r="B44" s="62"/>
      <c r="C44" s="80"/>
      <c r="D44" s="68"/>
      <c r="E44" s="81"/>
      <c r="F44" s="82"/>
      <c r="G44" s="83"/>
      <c r="H44" s="82"/>
      <c r="I44" s="69"/>
      <c r="J44" s="20"/>
      <c r="K44" s="20"/>
    </row>
    <row r="45" spans="1:11" ht="17" thickBot="1" x14ac:dyDescent="0.25">
      <c r="A45" s="1"/>
      <c r="B45" s="74" t="s">
        <v>103</v>
      </c>
      <c r="C45" s="19"/>
      <c r="D45" s="75"/>
      <c r="E45" s="76"/>
      <c r="F45" s="70"/>
      <c r="G45" s="77"/>
      <c r="H45" s="78"/>
      <c r="I45" s="79"/>
      <c r="J45" s="20"/>
      <c r="K45" s="20"/>
    </row>
    <row r="46" spans="1:11" ht="17" thickBot="1" x14ac:dyDescent="0.25">
      <c r="A46" s="1"/>
      <c r="B46" s="47"/>
      <c r="C46" s="41" t="s">
        <v>97</v>
      </c>
      <c r="D46" s="54"/>
      <c r="E46" s="84">
        <v>0</v>
      </c>
      <c r="F46" s="72">
        <f>E46</f>
        <v>0</v>
      </c>
      <c r="G46" s="61"/>
      <c r="H46" s="53"/>
      <c r="I46" s="42"/>
      <c r="J46" s="1"/>
      <c r="K46" s="1"/>
    </row>
    <row r="47" spans="1:11" ht="17" thickBot="1" x14ac:dyDescent="0.25">
      <c r="A47" s="1"/>
      <c r="B47" s="47"/>
      <c r="C47" s="41" t="s">
        <v>98</v>
      </c>
      <c r="D47" s="7"/>
      <c r="E47" s="71">
        <v>0.50839999999999996</v>
      </c>
      <c r="F47" s="72">
        <f t="shared" ref="F47:F52" si="2">E47</f>
        <v>0.50839999999999996</v>
      </c>
      <c r="G47" s="61"/>
      <c r="H47" s="53"/>
      <c r="I47" s="42"/>
      <c r="J47" s="1"/>
      <c r="K47" s="1"/>
    </row>
    <row r="48" spans="1:11" ht="17" thickBot="1" x14ac:dyDescent="0.25">
      <c r="A48" s="1"/>
      <c r="B48" s="47"/>
      <c r="C48" s="41" t="s">
        <v>99</v>
      </c>
      <c r="D48" s="7"/>
      <c r="E48" s="71">
        <v>0.27160000000000001</v>
      </c>
      <c r="F48" s="72">
        <f t="shared" si="2"/>
        <v>0.27160000000000001</v>
      </c>
      <c r="G48" s="61"/>
      <c r="H48" s="53"/>
      <c r="I48" s="42"/>
      <c r="J48" s="1"/>
      <c r="K48" s="1"/>
    </row>
    <row r="49" spans="1:11" ht="17" thickBot="1" x14ac:dyDescent="0.25">
      <c r="A49" s="1"/>
      <c r="B49" s="47"/>
      <c r="C49" s="41" t="s">
        <v>100</v>
      </c>
      <c r="D49" s="7"/>
      <c r="E49" s="71">
        <v>0</v>
      </c>
      <c r="F49" s="72">
        <f t="shared" si="2"/>
        <v>0</v>
      </c>
      <c r="G49" s="61"/>
      <c r="H49" s="53"/>
      <c r="I49" s="42"/>
    </row>
    <row r="50" spans="1:11" ht="17" thickBot="1" x14ac:dyDescent="0.25">
      <c r="A50" s="1"/>
      <c r="B50" s="47"/>
      <c r="C50" s="41" t="s">
        <v>101</v>
      </c>
      <c r="D50" s="7"/>
      <c r="E50" s="71">
        <v>0.22</v>
      </c>
      <c r="F50" s="72">
        <f t="shared" si="2"/>
        <v>0.22</v>
      </c>
      <c r="G50" s="61"/>
      <c r="H50" s="53"/>
      <c r="I50" s="42"/>
    </row>
    <row r="51" spans="1:11" ht="17" thickBot="1" x14ac:dyDescent="0.25">
      <c r="A51" s="1"/>
      <c r="B51" s="47"/>
      <c r="C51" s="41" t="s">
        <v>108</v>
      </c>
      <c r="D51" s="7"/>
      <c r="E51" s="71">
        <v>0</v>
      </c>
      <c r="F51" s="72">
        <f t="shared" si="2"/>
        <v>0</v>
      </c>
      <c r="G51" s="61"/>
      <c r="H51" s="53" t="s">
        <v>112</v>
      </c>
      <c r="I51" s="42"/>
      <c r="J51" s="20"/>
      <c r="K51" s="20"/>
    </row>
    <row r="52" spans="1:11" ht="17" thickBot="1" x14ac:dyDescent="0.25">
      <c r="A52" s="1"/>
      <c r="B52" s="47"/>
      <c r="C52" s="41" t="s">
        <v>107</v>
      </c>
      <c r="D52" s="7"/>
      <c r="E52" s="71">
        <v>0</v>
      </c>
      <c r="F52" s="72">
        <f t="shared" si="2"/>
        <v>0</v>
      </c>
      <c r="G52" s="61"/>
      <c r="H52" s="53" t="s">
        <v>112</v>
      </c>
      <c r="I52" s="42"/>
      <c r="J52" s="20"/>
      <c r="K52" s="20"/>
    </row>
    <row r="53" spans="1:11" x14ac:dyDescent="0.2">
      <c r="A53" s="1"/>
      <c r="B53" s="62"/>
      <c r="C53" s="80"/>
      <c r="D53" s="68"/>
      <c r="E53" s="81"/>
      <c r="F53" s="82"/>
      <c r="G53" s="83"/>
      <c r="H53" s="82"/>
      <c r="I53" s="69"/>
    </row>
    <row r="54" spans="1:11" ht="17" thickBot="1" x14ac:dyDescent="0.25">
      <c r="A54" s="20"/>
      <c r="B54" s="74" t="s">
        <v>104</v>
      </c>
      <c r="C54" s="19"/>
      <c r="D54" s="75"/>
      <c r="E54" s="76"/>
      <c r="F54" s="70"/>
      <c r="G54" s="77"/>
      <c r="H54" s="78"/>
      <c r="I54" s="79"/>
    </row>
    <row r="55" spans="1:11" ht="17" thickBot="1" x14ac:dyDescent="0.25">
      <c r="A55" s="20"/>
      <c r="B55" s="47"/>
      <c r="C55" s="41" t="s">
        <v>97</v>
      </c>
      <c r="D55" s="54"/>
      <c r="E55" s="84">
        <v>0</v>
      </c>
      <c r="F55" s="72">
        <f>E55</f>
        <v>0</v>
      </c>
      <c r="G55" s="61"/>
      <c r="H55" s="53"/>
      <c r="I55" s="42"/>
    </row>
    <row r="56" spans="1:11" ht="17" thickBot="1" x14ac:dyDescent="0.25">
      <c r="A56" s="1"/>
      <c r="B56" s="47"/>
      <c r="C56" s="41" t="s">
        <v>98</v>
      </c>
      <c r="D56" s="7"/>
      <c r="E56" s="71">
        <v>0</v>
      </c>
      <c r="F56" s="72">
        <f t="shared" ref="F56:F60" si="3">E56</f>
        <v>0</v>
      </c>
      <c r="G56" s="61"/>
      <c r="H56" s="53"/>
      <c r="I56" s="42"/>
    </row>
    <row r="57" spans="1:11" ht="17" thickBot="1" x14ac:dyDescent="0.25">
      <c r="A57" s="1"/>
      <c r="B57" s="47"/>
      <c r="C57" s="41" t="s">
        <v>99</v>
      </c>
      <c r="D57" s="7"/>
      <c r="E57" s="71">
        <v>0.68100000000000005</v>
      </c>
      <c r="F57" s="72">
        <f t="shared" si="3"/>
        <v>0.68100000000000005</v>
      </c>
      <c r="G57" s="61"/>
      <c r="H57" s="53"/>
      <c r="I57" s="42"/>
    </row>
    <row r="58" spans="1:11" ht="17" thickBot="1" x14ac:dyDescent="0.25">
      <c r="A58" s="1"/>
      <c r="B58" s="47"/>
      <c r="C58" s="41" t="s">
        <v>100</v>
      </c>
      <c r="D58" s="7"/>
      <c r="E58" s="71">
        <v>0</v>
      </c>
      <c r="F58" s="72">
        <f t="shared" si="3"/>
        <v>0</v>
      </c>
      <c r="G58" s="61"/>
      <c r="H58" s="53"/>
      <c r="I58" s="42"/>
    </row>
    <row r="59" spans="1:11" ht="17" thickBot="1" x14ac:dyDescent="0.25">
      <c r="A59" s="1"/>
      <c r="B59" s="47"/>
      <c r="C59" s="41" t="s">
        <v>101</v>
      </c>
      <c r="D59" s="7"/>
      <c r="E59" s="71">
        <v>0.31900000000000001</v>
      </c>
      <c r="F59" s="72">
        <f t="shared" si="3"/>
        <v>0.31900000000000001</v>
      </c>
      <c r="G59" s="61"/>
      <c r="H59" s="53"/>
      <c r="I59" s="42"/>
    </row>
    <row r="60" spans="1:11" ht="17" thickBot="1" x14ac:dyDescent="0.25">
      <c r="A60" s="1"/>
      <c r="B60" s="47"/>
      <c r="C60" s="41" t="s">
        <v>120</v>
      </c>
      <c r="D60" s="7"/>
      <c r="E60" s="71">
        <v>0</v>
      </c>
      <c r="F60" s="72">
        <f t="shared" si="3"/>
        <v>0</v>
      </c>
      <c r="G60" s="61"/>
      <c r="H60" s="53" t="s">
        <v>110</v>
      </c>
      <c r="I60" s="42"/>
    </row>
    <row r="61" spans="1:11" x14ac:dyDescent="0.2">
      <c r="A61" s="1"/>
      <c r="B61" s="62"/>
      <c r="C61" s="80"/>
      <c r="D61" s="68"/>
      <c r="E61" s="81"/>
      <c r="F61" s="82"/>
      <c r="G61" s="83"/>
      <c r="H61" s="82"/>
      <c r="I61" s="69"/>
    </row>
    <row r="62" spans="1:11" ht="17" thickBot="1" x14ac:dyDescent="0.25">
      <c r="A62" s="1"/>
      <c r="B62" s="74" t="s">
        <v>105</v>
      </c>
      <c r="C62" s="19"/>
      <c r="D62" s="75"/>
      <c r="E62" s="76"/>
      <c r="F62" s="70"/>
      <c r="G62" s="77"/>
      <c r="H62" s="78"/>
      <c r="I62" s="79"/>
    </row>
    <row r="63" spans="1:11" ht="17" thickBot="1" x14ac:dyDescent="0.25">
      <c r="A63" s="1"/>
      <c r="B63" s="47"/>
      <c r="C63" s="41" t="s">
        <v>97</v>
      </c>
      <c r="D63" s="54"/>
      <c r="E63" s="84">
        <v>1.43E-2</v>
      </c>
      <c r="F63" s="72">
        <f>E63*(1-F$66)</f>
        <v>1.2852361233480176E-2</v>
      </c>
      <c r="G63" s="61"/>
      <c r="H63" s="53" t="s">
        <v>128</v>
      </c>
      <c r="I63" s="42"/>
    </row>
    <row r="64" spans="1:11" ht="17" thickBot="1" x14ac:dyDescent="0.25">
      <c r="A64" s="1"/>
      <c r="B64" s="47"/>
      <c r="C64" s="41" t="s">
        <v>98</v>
      </c>
      <c r="D64" s="7"/>
      <c r="E64" s="71">
        <v>1.5E-3</v>
      </c>
      <c r="F64" s="72">
        <f t="shared" ref="F64:F68" si="4">E64*(1-F$66)</f>
        <v>1.3481497797356828E-3</v>
      </c>
      <c r="G64" s="61"/>
      <c r="H64" s="53" t="s">
        <v>128</v>
      </c>
      <c r="I64" s="42"/>
    </row>
    <row r="65" spans="1:9" ht="17" thickBot="1" x14ac:dyDescent="0.25">
      <c r="A65" s="1"/>
      <c r="B65" s="47"/>
      <c r="C65" s="41" t="s">
        <v>99</v>
      </c>
      <c r="D65" s="7"/>
      <c r="E65" s="71">
        <v>0.90610000000000002</v>
      </c>
      <c r="F65" s="72">
        <f t="shared" si="4"/>
        <v>0.81437234361233479</v>
      </c>
      <c r="G65" s="61"/>
      <c r="H65" s="53" t="s">
        <v>128</v>
      </c>
      <c r="I65" s="42"/>
    </row>
    <row r="66" spans="1:9" ht="17" thickBot="1" x14ac:dyDescent="0.25">
      <c r="A66" s="1"/>
      <c r="B66" s="47"/>
      <c r="C66" s="41" t="s">
        <v>100</v>
      </c>
      <c r="D66" s="7"/>
      <c r="E66" s="71">
        <v>0</v>
      </c>
      <c r="F66" s="72">
        <f>114.9/1135</f>
        <v>0.10123348017621146</v>
      </c>
      <c r="G66" s="61"/>
      <c r="H66" s="53" t="s">
        <v>127</v>
      </c>
      <c r="I66" s="42"/>
    </row>
    <row r="67" spans="1:9" ht="17" thickBot="1" x14ac:dyDescent="0.25">
      <c r="A67" s="1"/>
      <c r="B67" s="47"/>
      <c r="C67" s="41" t="s">
        <v>101</v>
      </c>
      <c r="D67" s="7"/>
      <c r="E67" s="71">
        <v>7.8E-2</v>
      </c>
      <c r="F67" s="72">
        <f t="shared" si="4"/>
        <v>7.0103788546255499E-2</v>
      </c>
      <c r="G67" s="61"/>
      <c r="H67" s="53" t="s">
        <v>128</v>
      </c>
      <c r="I67" s="42"/>
    </row>
    <row r="68" spans="1:9" ht="17" thickBot="1" x14ac:dyDescent="0.25">
      <c r="A68" s="1"/>
      <c r="B68" s="47"/>
      <c r="C68" s="41" t="s">
        <v>80</v>
      </c>
      <c r="D68" s="7"/>
      <c r="E68" s="71">
        <v>0</v>
      </c>
      <c r="F68" s="72">
        <f t="shared" si="4"/>
        <v>0</v>
      </c>
      <c r="G68" s="61"/>
      <c r="H68" s="53" t="s">
        <v>109</v>
      </c>
      <c r="I68" s="42"/>
    </row>
    <row r="69" spans="1:9" x14ac:dyDescent="0.2">
      <c r="A69" s="1"/>
      <c r="B69" s="62"/>
      <c r="C69" s="80"/>
      <c r="D69" s="68"/>
      <c r="E69" s="81"/>
      <c r="F69" s="82"/>
      <c r="G69" s="83"/>
      <c r="H69" s="82"/>
      <c r="I69" s="69"/>
    </row>
    <row r="70" spans="1:9" ht="17" thickBot="1" x14ac:dyDescent="0.25">
      <c r="A70" s="1"/>
      <c r="B70" s="47" t="s">
        <v>121</v>
      </c>
      <c r="C70" s="56"/>
      <c r="D70" s="7"/>
      <c r="E70" s="71" t="s">
        <v>125</v>
      </c>
      <c r="F70" s="92"/>
      <c r="G70" s="20"/>
      <c r="H70" s="92"/>
      <c r="I70" s="42"/>
    </row>
    <row r="71" spans="1:9" ht="17" thickBot="1" x14ac:dyDescent="0.25">
      <c r="A71" s="1"/>
      <c r="B71" s="47"/>
      <c r="C71" s="56" t="s">
        <v>122</v>
      </c>
      <c r="D71" s="7"/>
      <c r="E71" s="94">
        <v>0.47299999999999998</v>
      </c>
      <c r="F71" s="93">
        <v>0</v>
      </c>
      <c r="G71" s="61"/>
      <c r="H71" s="53" t="s">
        <v>126</v>
      </c>
      <c r="I71" s="42"/>
    </row>
    <row r="72" spans="1:9" ht="17" thickBot="1" x14ac:dyDescent="0.25">
      <c r="A72" s="1"/>
      <c r="B72" s="47"/>
      <c r="C72" s="56" t="s">
        <v>123</v>
      </c>
      <c r="D72" s="7"/>
      <c r="E72" s="94">
        <v>0.378</v>
      </c>
      <c r="F72" s="93">
        <v>0</v>
      </c>
      <c r="G72" s="61"/>
      <c r="H72" s="53" t="s">
        <v>126</v>
      </c>
      <c r="I72" s="42"/>
    </row>
    <row r="73" spans="1:9" ht="17" thickBot="1" x14ac:dyDescent="0.25">
      <c r="A73" s="1"/>
      <c r="B73" s="47"/>
      <c r="C73" s="56" t="s">
        <v>124</v>
      </c>
      <c r="D73" s="7"/>
      <c r="E73" s="94">
        <v>1.587</v>
      </c>
      <c r="F73" s="93">
        <v>0</v>
      </c>
      <c r="G73" s="61"/>
      <c r="H73" s="53" t="s">
        <v>126</v>
      </c>
      <c r="I73" s="42"/>
    </row>
    <row r="74" spans="1:9" ht="17" thickBot="1" x14ac:dyDescent="0.25">
      <c r="A74" s="1"/>
      <c r="B74" s="22"/>
      <c r="C74" s="5"/>
      <c r="D74" s="5"/>
      <c r="E74" s="30"/>
      <c r="F74" s="5"/>
      <c r="G74" s="5"/>
      <c r="H74" s="5"/>
      <c r="I74" s="95"/>
    </row>
    <row r="75" spans="1:9" x14ac:dyDescent="0.2">
      <c r="A75" s="1"/>
      <c r="B75" s="1"/>
      <c r="C75" s="1"/>
      <c r="D75" s="1"/>
      <c r="E75" s="28"/>
      <c r="F75" s="1"/>
      <c r="G75" s="1"/>
      <c r="H75" s="1"/>
      <c r="I75" s="1"/>
    </row>
    <row r="76" spans="1:9" x14ac:dyDescent="0.2">
      <c r="A76" s="1"/>
      <c r="B76" s="1"/>
      <c r="C76" s="1"/>
      <c r="D76" s="1"/>
      <c r="E76" s="28"/>
      <c r="F76" s="1"/>
      <c r="G76" s="1"/>
      <c r="H76" s="1"/>
      <c r="I76" s="1"/>
    </row>
    <row r="77" spans="1:9" x14ac:dyDescent="0.2">
      <c r="A77" s="1"/>
      <c r="B77" s="1"/>
      <c r="C77" s="1"/>
      <c r="D77" s="1"/>
      <c r="E77" s="28"/>
      <c r="F77" s="1"/>
      <c r="G77" s="1"/>
      <c r="H77" s="1"/>
      <c r="I77" s="1"/>
    </row>
    <row r="78" spans="1:9" x14ac:dyDescent="0.2">
      <c r="E78" s="28"/>
    </row>
    <row r="79" spans="1:9" x14ac:dyDescent="0.2">
      <c r="E79" s="29"/>
    </row>
    <row r="80" spans="1:9" x14ac:dyDescent="0.2">
      <c r="E80" s="29"/>
    </row>
    <row r="81" spans="5:5" x14ac:dyDescent="0.2">
      <c r="E81" s="29"/>
    </row>
    <row r="82" spans="5:5" x14ac:dyDescent="0.2">
      <c r="E82" s="29"/>
    </row>
    <row r="83" spans="5:5" x14ac:dyDescent="0.2">
      <c r="E83" s="29"/>
    </row>
    <row r="84" spans="5:5" x14ac:dyDescent="0.2">
      <c r="E84" s="29"/>
    </row>
    <row r="85" spans="5:5" x14ac:dyDescent="0.2">
      <c r="E85" s="29"/>
    </row>
    <row r="86" spans="5:5" x14ac:dyDescent="0.2">
      <c r="E86" s="29"/>
    </row>
    <row r="87" spans="5:5" x14ac:dyDescent="0.2">
      <c r="E87" s="29"/>
    </row>
    <row r="88" spans="5:5" x14ac:dyDescent="0.2">
      <c r="E88" s="27"/>
    </row>
    <row r="89" spans="5:5" x14ac:dyDescent="0.2">
      <c r="E89" s="27"/>
    </row>
  </sheetData>
  <mergeCells count="1">
    <mergeCell ref="B4:F4"/>
  </mergeCells>
  <dataValidations count="2">
    <dataValidation type="decimal" operator="greaterThanOrEqual" allowBlank="1" showInputMessage="1" showErrorMessage="1" errorTitle="Number Range" error="You may only enter positive numbers here. " sqref="F17:F26 F11:F14">
      <formula1>0</formula1>
    </dataValidation>
    <dataValidation type="decimal" operator="greaterThanOrEqual" showInputMessage="1" showErrorMessage="1" errorTitle="Number Range" error="You may only add positive numbers. _x000d_" sqref="F46:F52 F32:F36 F55:F60 F39:F43 F71:F73 F63:F68">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opLeftCell="A13" workbookViewId="0">
      <selection activeCell="H56" sqref="H56"/>
    </sheetView>
  </sheetViews>
  <sheetFormatPr baseColWidth="10" defaultRowHeight="16" x14ac:dyDescent="0.2"/>
  <cols>
    <col min="3" max="3" width="36.5" customWidth="1"/>
    <col min="4" max="4" width="72.5" customWidth="1"/>
    <col min="5" max="5" width="19.6640625" customWidth="1"/>
    <col min="6" max="6" width="23.1640625" customWidth="1"/>
    <col min="7" max="7" width="28.5" customWidth="1"/>
  </cols>
  <sheetData>
    <row r="1" spans="1:9" x14ac:dyDescent="0.2">
      <c r="A1" s="28"/>
      <c r="B1" s="28"/>
      <c r="C1" s="28"/>
      <c r="D1" s="28"/>
      <c r="E1" s="28"/>
      <c r="F1" s="28"/>
      <c r="G1" s="28"/>
      <c r="H1" s="28"/>
      <c r="I1" s="28"/>
    </row>
    <row r="2" spans="1:9" x14ac:dyDescent="0.2">
      <c r="A2" s="28"/>
      <c r="B2" s="28"/>
      <c r="C2" s="28"/>
      <c r="D2" s="28"/>
      <c r="E2" s="28"/>
      <c r="F2" s="28"/>
      <c r="G2" s="28"/>
      <c r="H2" s="28"/>
      <c r="I2" s="28"/>
    </row>
    <row r="3" spans="1:9" x14ac:dyDescent="0.2">
      <c r="A3" s="28"/>
      <c r="B3" s="28"/>
      <c r="C3" s="28"/>
      <c r="D3" s="28"/>
      <c r="E3" s="28"/>
      <c r="F3" s="28"/>
      <c r="G3" s="28"/>
      <c r="H3" s="28"/>
      <c r="I3" s="28"/>
    </row>
    <row r="4" spans="1:9" x14ac:dyDescent="0.2">
      <c r="A4" s="28"/>
      <c r="B4" s="28"/>
      <c r="C4" s="89" t="s">
        <v>75</v>
      </c>
      <c r="D4" s="89" t="s">
        <v>115</v>
      </c>
      <c r="E4" s="89" t="s">
        <v>113</v>
      </c>
      <c r="F4" s="89" t="s">
        <v>114</v>
      </c>
      <c r="G4" s="89" t="s">
        <v>65</v>
      </c>
      <c r="H4" s="28"/>
      <c r="I4" s="28"/>
    </row>
    <row r="5" spans="1:9" x14ac:dyDescent="0.2">
      <c r="A5" s="28"/>
      <c r="B5" s="28"/>
      <c r="C5" s="89"/>
      <c r="D5" s="89"/>
      <c r="E5" s="89"/>
      <c r="F5" s="89"/>
      <c r="G5" s="89"/>
      <c r="H5" s="28"/>
      <c r="I5" s="28"/>
    </row>
    <row r="6" spans="1:9" x14ac:dyDescent="0.2">
      <c r="A6" s="28"/>
      <c r="B6" s="28"/>
      <c r="C6" s="89" t="s">
        <v>117</v>
      </c>
      <c r="D6" s="28"/>
      <c r="E6" s="28"/>
      <c r="F6" s="28"/>
      <c r="G6" s="28"/>
      <c r="H6" s="28"/>
      <c r="I6" s="28"/>
    </row>
    <row r="7" spans="1:9" x14ac:dyDescent="0.2">
      <c r="A7" s="28"/>
      <c r="B7" s="28"/>
      <c r="C7" s="48" t="s">
        <v>84</v>
      </c>
      <c r="D7" s="28" t="s">
        <v>1</v>
      </c>
      <c r="E7" s="90">
        <f>Input!F11</f>
        <v>1.2699999999999999E-2</v>
      </c>
      <c r="F7" s="28">
        <f>165196/7449298</f>
        <v>2.2176049340488189E-2</v>
      </c>
      <c r="G7" s="28">
        <f>E7/F7</f>
        <v>0.57268992348483017</v>
      </c>
      <c r="H7" s="28"/>
      <c r="I7" s="28"/>
    </row>
    <row r="8" spans="1:9" x14ac:dyDescent="0.2">
      <c r="A8" s="28"/>
      <c r="B8" s="28"/>
      <c r="C8" s="48" t="s">
        <v>85</v>
      </c>
      <c r="D8" s="28" t="s">
        <v>24</v>
      </c>
      <c r="E8" s="90">
        <f>Input!F12</f>
        <v>1.2699999999999999E-2</v>
      </c>
      <c r="F8" s="28">
        <f t="shared" ref="F8:F30" si="0">165196/7449298</f>
        <v>2.2176049340488189E-2</v>
      </c>
      <c r="G8" s="28">
        <f t="shared" ref="G8:G30" si="1">E8/F8</f>
        <v>0.57268992348483017</v>
      </c>
      <c r="H8" s="28"/>
      <c r="I8" s="28"/>
    </row>
    <row r="9" spans="1:9" x14ac:dyDescent="0.2">
      <c r="A9" s="28"/>
      <c r="B9" s="28"/>
      <c r="C9" s="48" t="s">
        <v>86</v>
      </c>
      <c r="D9" s="28" t="s">
        <v>30</v>
      </c>
      <c r="E9" s="90">
        <f>Input!F13</f>
        <v>0</v>
      </c>
      <c r="F9" s="28">
        <f t="shared" si="0"/>
        <v>2.2176049340488189E-2</v>
      </c>
      <c r="G9" s="28">
        <f t="shared" si="1"/>
        <v>0</v>
      </c>
      <c r="H9" s="28"/>
      <c r="I9" s="28"/>
    </row>
    <row r="10" spans="1:9" x14ac:dyDescent="0.2">
      <c r="A10" s="28"/>
      <c r="B10" s="28"/>
      <c r="C10" s="39"/>
      <c r="D10" s="39"/>
      <c r="E10" s="28"/>
      <c r="F10" s="28"/>
      <c r="G10" s="28"/>
      <c r="H10" s="28"/>
      <c r="I10" s="28"/>
    </row>
    <row r="11" spans="1:9" x14ac:dyDescent="0.2">
      <c r="A11" s="28"/>
      <c r="B11" s="28"/>
      <c r="C11" s="48" t="s">
        <v>87</v>
      </c>
      <c r="D11" s="28" t="s">
        <v>39</v>
      </c>
      <c r="E11" s="90">
        <f>Input!F15</f>
        <v>0</v>
      </c>
      <c r="F11" s="28">
        <f t="shared" si="0"/>
        <v>2.2176049340488189E-2</v>
      </c>
      <c r="G11" s="28">
        <f t="shared" si="1"/>
        <v>0</v>
      </c>
      <c r="H11" s="28"/>
      <c r="I11" s="28"/>
    </row>
    <row r="12" spans="1:9" x14ac:dyDescent="0.2">
      <c r="A12" s="28"/>
      <c r="B12" s="28"/>
      <c r="C12" s="50" t="s">
        <v>88</v>
      </c>
      <c r="D12" s="28" t="s">
        <v>32</v>
      </c>
      <c r="E12" s="90">
        <f>Input!F16</f>
        <v>4.0000000000000002E-4</v>
      </c>
      <c r="F12" s="28">
        <f t="shared" si="0"/>
        <v>2.2176049340488189E-2</v>
      </c>
      <c r="G12" s="28">
        <f t="shared" si="1"/>
        <v>1.8037477905034023E-2</v>
      </c>
      <c r="H12" s="28"/>
      <c r="I12" s="28"/>
    </row>
    <row r="13" spans="1:9" x14ac:dyDescent="0.2">
      <c r="A13" s="28"/>
      <c r="B13" s="28"/>
      <c r="C13" s="50" t="s">
        <v>89</v>
      </c>
      <c r="D13" s="28" t="s">
        <v>33</v>
      </c>
      <c r="E13" s="90">
        <f>Input!F$17</f>
        <v>4.0000000000000002E-4</v>
      </c>
      <c r="F13" s="28">
        <f t="shared" si="0"/>
        <v>2.2176049340488189E-2</v>
      </c>
      <c r="G13" s="28">
        <f t="shared" si="1"/>
        <v>1.8037477905034023E-2</v>
      </c>
      <c r="H13" s="28"/>
      <c r="I13" s="28"/>
    </row>
    <row r="14" spans="1:9" x14ac:dyDescent="0.2">
      <c r="A14" s="28"/>
      <c r="B14" s="28"/>
      <c r="C14" s="50"/>
      <c r="D14" s="28" t="s">
        <v>34</v>
      </c>
      <c r="E14" s="90">
        <f>Input!F$17</f>
        <v>4.0000000000000002E-4</v>
      </c>
      <c r="F14" s="28">
        <f t="shared" si="0"/>
        <v>2.2176049340488189E-2</v>
      </c>
      <c r="G14" s="28">
        <f t="shared" si="1"/>
        <v>1.8037477905034023E-2</v>
      </c>
      <c r="H14" s="28"/>
      <c r="I14" s="28"/>
    </row>
    <row r="15" spans="1:9" x14ac:dyDescent="0.2">
      <c r="A15" s="28"/>
      <c r="B15" s="28"/>
      <c r="C15" s="50"/>
      <c r="D15" s="28" t="s">
        <v>35</v>
      </c>
      <c r="E15" s="90">
        <f>Input!F$17</f>
        <v>4.0000000000000002E-4</v>
      </c>
      <c r="F15" s="28">
        <f t="shared" si="0"/>
        <v>2.2176049340488189E-2</v>
      </c>
      <c r="G15" s="28">
        <f t="shared" si="1"/>
        <v>1.8037477905034023E-2</v>
      </c>
      <c r="H15" s="28"/>
      <c r="I15" s="28"/>
    </row>
    <row r="16" spans="1:9" x14ac:dyDescent="0.2">
      <c r="A16" s="28"/>
      <c r="B16" s="28"/>
      <c r="C16" s="50"/>
      <c r="D16" s="28" t="s">
        <v>36</v>
      </c>
      <c r="E16" s="90">
        <f>Input!F$17</f>
        <v>4.0000000000000002E-4</v>
      </c>
      <c r="F16" s="28">
        <f t="shared" si="0"/>
        <v>2.2176049340488189E-2</v>
      </c>
      <c r="G16" s="28">
        <f t="shared" si="1"/>
        <v>1.8037477905034023E-2</v>
      </c>
      <c r="H16" s="28"/>
      <c r="I16" s="28"/>
    </row>
    <row r="17" spans="1:9" x14ac:dyDescent="0.2">
      <c r="A17" s="28"/>
      <c r="B17" s="28"/>
      <c r="C17" s="50"/>
      <c r="D17" s="28" t="s">
        <v>37</v>
      </c>
      <c r="E17" s="90">
        <f>Input!F$17</f>
        <v>4.0000000000000002E-4</v>
      </c>
      <c r="F17" s="28">
        <f t="shared" si="0"/>
        <v>2.2176049340488189E-2</v>
      </c>
      <c r="G17" s="28">
        <f t="shared" si="1"/>
        <v>1.8037477905034023E-2</v>
      </c>
      <c r="H17" s="28"/>
      <c r="I17" s="28"/>
    </row>
    <row r="18" spans="1:9" x14ac:dyDescent="0.2">
      <c r="A18" s="28"/>
      <c r="B18" s="28"/>
      <c r="C18" s="50"/>
      <c r="D18" s="28" t="s">
        <v>38</v>
      </c>
      <c r="E18" s="90">
        <f>Input!F$17</f>
        <v>4.0000000000000002E-4</v>
      </c>
      <c r="F18" s="28">
        <f t="shared" si="0"/>
        <v>2.2176049340488189E-2</v>
      </c>
      <c r="G18" s="28">
        <f t="shared" si="1"/>
        <v>1.8037477905034023E-2</v>
      </c>
      <c r="H18" s="28"/>
      <c r="I18" s="28"/>
    </row>
    <row r="19" spans="1:9" x14ac:dyDescent="0.2">
      <c r="A19" s="28"/>
      <c r="B19" s="28"/>
      <c r="C19" s="50"/>
      <c r="D19" s="50"/>
      <c r="E19" s="28"/>
      <c r="F19" s="28"/>
      <c r="G19" s="28"/>
      <c r="H19" s="28"/>
      <c r="I19" s="28"/>
    </row>
    <row r="20" spans="1:9" x14ac:dyDescent="0.2">
      <c r="A20" s="28"/>
      <c r="B20" s="28"/>
      <c r="C20" s="50" t="s">
        <v>66</v>
      </c>
      <c r="D20" s="28" t="s">
        <v>51</v>
      </c>
      <c r="E20" s="90">
        <f>Input!F19</f>
        <v>1.83E-2</v>
      </c>
      <c r="F20" s="28">
        <f t="shared" si="0"/>
        <v>2.2176049340488189E-2</v>
      </c>
      <c r="G20" s="28">
        <f t="shared" si="1"/>
        <v>0.8252146141553065</v>
      </c>
      <c r="H20" s="28"/>
      <c r="I20" s="28"/>
    </row>
    <row r="21" spans="1:9" x14ac:dyDescent="0.2">
      <c r="A21" s="28"/>
      <c r="B21" s="28"/>
      <c r="C21" s="50" t="s">
        <v>68</v>
      </c>
      <c r="D21" s="28" t="s">
        <v>52</v>
      </c>
      <c r="E21" s="90">
        <f>Input!F20</f>
        <v>2.3900000000000001E-2</v>
      </c>
      <c r="F21" s="28">
        <f t="shared" si="0"/>
        <v>2.2176049340488189E-2</v>
      </c>
      <c r="G21" s="28">
        <f t="shared" si="1"/>
        <v>1.0777393048257828</v>
      </c>
      <c r="H21" s="28"/>
      <c r="I21" s="28"/>
    </row>
    <row r="22" spans="1:9" x14ac:dyDescent="0.2">
      <c r="A22" s="28"/>
      <c r="B22" s="28"/>
      <c r="C22" s="50" t="s">
        <v>116</v>
      </c>
      <c r="D22" s="28" t="s">
        <v>53</v>
      </c>
      <c r="E22" s="90">
        <f>Input!F21</f>
        <v>0</v>
      </c>
      <c r="F22" s="28">
        <f t="shared" si="0"/>
        <v>2.2176049340488189E-2</v>
      </c>
      <c r="G22" s="28">
        <f t="shared" si="1"/>
        <v>0</v>
      </c>
      <c r="H22" s="28"/>
      <c r="I22" s="28"/>
    </row>
    <row r="23" spans="1:9" x14ac:dyDescent="0.2">
      <c r="A23" s="28"/>
      <c r="B23" s="28"/>
      <c r="C23" s="50" t="s">
        <v>90</v>
      </c>
      <c r="D23" s="28" t="s">
        <v>54</v>
      </c>
      <c r="E23" s="90">
        <f>Input!F22</f>
        <v>1.32E-2</v>
      </c>
      <c r="F23" s="28">
        <f t="shared" si="0"/>
        <v>2.2176049340488189E-2</v>
      </c>
      <c r="G23" s="28">
        <f t="shared" si="1"/>
        <v>0.5952367708661227</v>
      </c>
      <c r="H23" s="28"/>
      <c r="I23" s="28"/>
    </row>
    <row r="24" spans="1:9" x14ac:dyDescent="0.2">
      <c r="A24" s="28"/>
      <c r="B24" s="28"/>
      <c r="C24" s="50" t="s">
        <v>91</v>
      </c>
      <c r="D24" s="28" t="s">
        <v>55</v>
      </c>
      <c r="E24" s="90">
        <f>Input!F23</f>
        <v>2.2100000000000002E-2</v>
      </c>
      <c r="F24" s="28">
        <f t="shared" si="0"/>
        <v>2.2176049340488189E-2</v>
      </c>
      <c r="G24" s="28">
        <f t="shared" si="1"/>
        <v>0.99657065425312974</v>
      </c>
      <c r="H24" s="28"/>
      <c r="I24" s="28"/>
    </row>
    <row r="25" spans="1:9" x14ac:dyDescent="0.2">
      <c r="A25" s="28"/>
      <c r="B25" s="28"/>
      <c r="C25" s="50" t="s">
        <v>92</v>
      </c>
      <c r="D25" s="28" t="s">
        <v>56</v>
      </c>
      <c r="E25" s="90">
        <f>Input!F24</f>
        <v>0</v>
      </c>
      <c r="F25" s="28">
        <f t="shared" si="0"/>
        <v>2.2176049340488189E-2</v>
      </c>
      <c r="G25" s="28">
        <f t="shared" si="1"/>
        <v>0</v>
      </c>
      <c r="H25" s="28"/>
      <c r="I25" s="28"/>
    </row>
    <row r="26" spans="1:9" x14ac:dyDescent="0.2">
      <c r="A26" s="28"/>
      <c r="B26" s="28"/>
      <c r="C26" s="50" t="s">
        <v>93</v>
      </c>
      <c r="D26" s="28" t="s">
        <v>57</v>
      </c>
      <c r="E26" s="90">
        <f>Input!F25</f>
        <v>4.4000000000000003E-3</v>
      </c>
      <c r="F26" s="28">
        <f t="shared" si="0"/>
        <v>2.2176049340488189E-2</v>
      </c>
      <c r="G26" s="28">
        <f t="shared" si="1"/>
        <v>0.19841225695537426</v>
      </c>
      <c r="H26" s="28"/>
      <c r="I26" s="28"/>
    </row>
    <row r="27" spans="1:9" x14ac:dyDescent="0.2">
      <c r="A27" s="28"/>
      <c r="B27" s="28"/>
      <c r="C27" s="50" t="s">
        <v>69</v>
      </c>
      <c r="D27" s="28" t="s">
        <v>58</v>
      </c>
      <c r="E27" s="90">
        <f>Input!F26</f>
        <v>1.5E-3</v>
      </c>
      <c r="F27" s="28">
        <f t="shared" si="0"/>
        <v>2.2176049340488189E-2</v>
      </c>
      <c r="G27" s="28">
        <f t="shared" si="1"/>
        <v>6.7640542143877588E-2</v>
      </c>
      <c r="H27" s="28"/>
      <c r="I27" s="28"/>
    </row>
    <row r="28" spans="1:9" x14ac:dyDescent="0.2">
      <c r="A28" s="28"/>
      <c r="B28" s="28"/>
      <c r="C28" s="50" t="s">
        <v>67</v>
      </c>
      <c r="D28" s="28" t="s">
        <v>59</v>
      </c>
      <c r="E28" s="90">
        <f>Input!F27</f>
        <v>0.01</v>
      </c>
      <c r="F28" s="28">
        <f t="shared" si="0"/>
        <v>2.2176049340488189E-2</v>
      </c>
      <c r="G28" s="28">
        <f t="shared" si="1"/>
        <v>0.45093694762585057</v>
      </c>
      <c r="H28" s="28"/>
      <c r="I28" s="28"/>
    </row>
    <row r="29" spans="1:9" x14ac:dyDescent="0.2">
      <c r="A29" s="28"/>
      <c r="B29" s="28"/>
      <c r="C29" s="48" t="s">
        <v>94</v>
      </c>
      <c r="D29" s="28" t="s">
        <v>60</v>
      </c>
      <c r="E29" s="90">
        <f>Input!F28</f>
        <v>3.5999999999999997E-2</v>
      </c>
      <c r="F29" s="28">
        <f t="shared" si="0"/>
        <v>2.2176049340488189E-2</v>
      </c>
      <c r="G29" s="28">
        <f t="shared" si="1"/>
        <v>1.6233730114530618</v>
      </c>
      <c r="H29" s="28"/>
      <c r="I29" s="28"/>
    </row>
    <row r="30" spans="1:9" x14ac:dyDescent="0.2">
      <c r="A30" s="28"/>
      <c r="B30" s="28"/>
      <c r="C30" s="48" t="s">
        <v>95</v>
      </c>
      <c r="D30" s="28" t="s">
        <v>61</v>
      </c>
      <c r="E30" s="90">
        <f>Input!F29</f>
        <v>9.2999999999999992E-3</v>
      </c>
      <c r="F30" s="28">
        <f t="shared" si="0"/>
        <v>2.2176049340488189E-2</v>
      </c>
      <c r="G30" s="28">
        <f t="shared" si="1"/>
        <v>0.41937136129204095</v>
      </c>
      <c r="H30" s="28"/>
      <c r="I30" s="28"/>
    </row>
    <row r="31" spans="1:9" x14ac:dyDescent="0.2">
      <c r="A31" s="28"/>
      <c r="B31" s="28"/>
      <c r="C31" s="28"/>
      <c r="D31" s="28"/>
      <c r="E31" s="28"/>
      <c r="F31" s="28"/>
      <c r="G31" s="28"/>
      <c r="H31" s="28"/>
      <c r="I31" s="28"/>
    </row>
    <row r="32" spans="1:9" x14ac:dyDescent="0.2">
      <c r="A32" s="28"/>
      <c r="B32" s="28"/>
      <c r="C32" s="28" t="s">
        <v>118</v>
      </c>
      <c r="D32" s="28"/>
      <c r="E32" s="28"/>
      <c r="F32" s="28"/>
      <c r="G32" s="91" t="s">
        <v>119</v>
      </c>
      <c r="H32" s="28"/>
      <c r="I32" s="28"/>
    </row>
    <row r="33" spans="1:9" x14ac:dyDescent="0.2">
      <c r="A33" s="28"/>
      <c r="B33" s="28"/>
      <c r="C33" s="28"/>
      <c r="D33" s="28"/>
      <c r="E33" s="28"/>
      <c r="F33" s="28"/>
      <c r="G33" s="28"/>
      <c r="H33" s="28"/>
      <c r="I33" s="28"/>
    </row>
    <row r="34" spans="1:9" x14ac:dyDescent="0.2">
      <c r="A34" s="28"/>
      <c r="B34" s="28"/>
      <c r="C34" s="48" t="s">
        <v>87</v>
      </c>
      <c r="D34" s="28" t="s">
        <v>10</v>
      </c>
      <c r="E34" s="28"/>
      <c r="F34" s="28"/>
      <c r="G34" s="90">
        <f>Input!F32</f>
        <v>0</v>
      </c>
      <c r="H34" s="28"/>
      <c r="I34" s="28"/>
    </row>
    <row r="35" spans="1:9" x14ac:dyDescent="0.2">
      <c r="A35" s="28"/>
      <c r="B35" s="28"/>
      <c r="C35" s="28"/>
      <c r="D35" s="28" t="s">
        <v>11</v>
      </c>
      <c r="E35" s="28"/>
      <c r="F35" s="28"/>
      <c r="G35" s="90">
        <f>Input!F33</f>
        <v>0.57820000000000005</v>
      </c>
      <c r="H35" s="28"/>
      <c r="I35" s="28"/>
    </row>
    <row r="36" spans="1:9" x14ac:dyDescent="0.2">
      <c r="A36" s="28"/>
      <c r="B36" s="28"/>
      <c r="C36" s="28"/>
      <c r="D36" s="28" t="s">
        <v>12</v>
      </c>
      <c r="E36" s="28"/>
      <c r="F36" s="28"/>
      <c r="G36" s="90">
        <f>Input!F34</f>
        <v>0.3095</v>
      </c>
      <c r="H36" s="28"/>
      <c r="I36" s="28"/>
    </row>
    <row r="37" spans="1:9" x14ac:dyDescent="0.2">
      <c r="A37" s="28"/>
      <c r="B37" s="28"/>
      <c r="C37" s="28"/>
      <c r="D37" s="28" t="s">
        <v>13</v>
      </c>
      <c r="E37" s="28"/>
      <c r="F37" s="28"/>
      <c r="G37" s="90">
        <f>Input!F35</f>
        <v>0</v>
      </c>
      <c r="H37" s="28"/>
      <c r="I37" s="28"/>
    </row>
    <row r="38" spans="1:9" x14ac:dyDescent="0.2">
      <c r="A38" s="28"/>
      <c r="B38" s="28"/>
      <c r="C38" s="28"/>
      <c r="D38" s="28" t="s">
        <v>16</v>
      </c>
      <c r="E38" s="28"/>
      <c r="F38" s="28"/>
      <c r="G38" s="90">
        <f>Input!F36</f>
        <v>0.1124</v>
      </c>
      <c r="H38" s="28"/>
      <c r="I38" s="28"/>
    </row>
    <row r="39" spans="1:9" x14ac:dyDescent="0.2">
      <c r="A39" s="28"/>
      <c r="B39" s="28"/>
      <c r="C39" s="28"/>
      <c r="D39" s="28"/>
      <c r="E39" s="28"/>
      <c r="F39" s="28"/>
      <c r="G39" s="28"/>
      <c r="H39" s="28"/>
      <c r="I39" s="28"/>
    </row>
    <row r="40" spans="1:9" x14ac:dyDescent="0.2">
      <c r="A40" s="28"/>
      <c r="B40" s="28"/>
      <c r="C40" s="50" t="s">
        <v>88</v>
      </c>
      <c r="D40" s="28" t="s">
        <v>2</v>
      </c>
      <c r="E40" s="28"/>
      <c r="F40" s="28"/>
      <c r="G40" s="90">
        <f>Input!F39</f>
        <v>0</v>
      </c>
      <c r="H40" s="28"/>
      <c r="I40" s="28"/>
    </row>
    <row r="41" spans="1:9" x14ac:dyDescent="0.2">
      <c r="A41" s="28"/>
      <c r="B41" s="28"/>
      <c r="C41" s="28"/>
      <c r="D41" s="28" t="s">
        <v>3</v>
      </c>
      <c r="E41" s="28"/>
      <c r="F41" s="28"/>
      <c r="G41" s="90">
        <f>Input!F40</f>
        <v>0</v>
      </c>
      <c r="H41" s="28"/>
      <c r="I41" s="28"/>
    </row>
    <row r="42" spans="1:9" x14ac:dyDescent="0.2">
      <c r="A42" s="28"/>
      <c r="B42" s="28"/>
      <c r="C42" s="28"/>
      <c r="D42" s="28" t="s">
        <v>4</v>
      </c>
      <c r="E42" s="28"/>
      <c r="F42" s="28"/>
      <c r="G42" s="90">
        <f>Input!F41</f>
        <v>1</v>
      </c>
      <c r="H42" s="28"/>
      <c r="I42" s="28"/>
    </row>
    <row r="43" spans="1:9" x14ac:dyDescent="0.2">
      <c r="A43" s="28"/>
      <c r="B43" s="28"/>
      <c r="C43" s="28"/>
      <c r="D43" s="28" t="s">
        <v>5</v>
      </c>
      <c r="E43" s="28"/>
      <c r="F43" s="28"/>
      <c r="G43" s="90">
        <f>Input!F42</f>
        <v>0</v>
      </c>
      <c r="H43" s="28"/>
      <c r="I43" s="28"/>
    </row>
    <row r="44" spans="1:9" x14ac:dyDescent="0.2">
      <c r="A44" s="28"/>
      <c r="B44" s="28"/>
      <c r="C44" s="28"/>
      <c r="D44" s="28" t="s">
        <v>14</v>
      </c>
      <c r="E44" s="28"/>
      <c r="F44" s="28"/>
      <c r="G44" s="90">
        <f>Input!F43</f>
        <v>0</v>
      </c>
      <c r="H44" s="28"/>
      <c r="I44" s="28"/>
    </row>
    <row r="45" spans="1:9" x14ac:dyDescent="0.2">
      <c r="A45" s="28"/>
      <c r="B45" s="28"/>
      <c r="C45" s="28"/>
      <c r="D45" s="28"/>
      <c r="E45" s="28"/>
      <c r="F45" s="28"/>
      <c r="G45" s="28"/>
      <c r="H45" s="28"/>
      <c r="I45" s="28"/>
    </row>
    <row r="46" spans="1:9" x14ac:dyDescent="0.2">
      <c r="A46" s="28"/>
      <c r="B46" s="28"/>
      <c r="C46" s="50" t="s">
        <v>89</v>
      </c>
      <c r="D46" s="28" t="s">
        <v>6</v>
      </c>
      <c r="E46" s="28"/>
      <c r="F46" s="28"/>
      <c r="G46" s="90">
        <f>Input!F46</f>
        <v>0</v>
      </c>
      <c r="H46" s="28"/>
      <c r="I46" s="28"/>
    </row>
    <row r="47" spans="1:9" x14ac:dyDescent="0.2">
      <c r="A47" s="28"/>
      <c r="B47" s="28"/>
      <c r="C47" s="28"/>
      <c r="D47" s="28" t="s">
        <v>7</v>
      </c>
      <c r="E47" s="28"/>
      <c r="F47" s="28"/>
      <c r="G47" s="90">
        <f>Input!F47</f>
        <v>0.50839999999999996</v>
      </c>
      <c r="H47" s="28"/>
      <c r="I47" s="28"/>
    </row>
    <row r="48" spans="1:9" x14ac:dyDescent="0.2">
      <c r="A48" s="28"/>
      <c r="B48" s="28"/>
      <c r="C48" s="28"/>
      <c r="D48" s="28" t="s">
        <v>8</v>
      </c>
      <c r="E48" s="28"/>
      <c r="F48" s="28"/>
      <c r="G48" s="90">
        <f>Input!F48</f>
        <v>0.27160000000000001</v>
      </c>
      <c r="H48" s="28"/>
      <c r="I48" s="28"/>
    </row>
    <row r="49" spans="1:9" x14ac:dyDescent="0.2">
      <c r="A49" s="28"/>
      <c r="B49" s="28"/>
      <c r="C49" s="28"/>
      <c r="D49" s="28" t="s">
        <v>9</v>
      </c>
      <c r="E49" s="28"/>
      <c r="F49" s="28"/>
      <c r="G49" s="90">
        <f>Input!F49</f>
        <v>0</v>
      </c>
      <c r="H49" s="28"/>
      <c r="I49" s="28"/>
    </row>
    <row r="50" spans="1:9" x14ac:dyDescent="0.2">
      <c r="A50" s="28"/>
      <c r="B50" s="28"/>
      <c r="C50" s="28"/>
      <c r="D50" s="28" t="s">
        <v>15</v>
      </c>
      <c r="E50" s="28"/>
      <c r="F50" s="28"/>
      <c r="G50" s="90">
        <f>Input!F50</f>
        <v>0.22</v>
      </c>
      <c r="H50" s="28"/>
      <c r="I50" s="28"/>
    </row>
    <row r="51" spans="1:9" x14ac:dyDescent="0.2">
      <c r="A51" s="28"/>
      <c r="B51" s="28"/>
      <c r="C51" s="28"/>
      <c r="D51" s="28"/>
      <c r="E51" s="28"/>
      <c r="F51" s="28"/>
      <c r="G51" s="28"/>
      <c r="H51" s="28"/>
      <c r="I51" s="28"/>
    </row>
    <row r="52" spans="1:9" x14ac:dyDescent="0.2">
      <c r="A52" s="28"/>
      <c r="B52" s="28"/>
      <c r="C52" s="50" t="s">
        <v>68</v>
      </c>
      <c r="D52" s="28" t="s">
        <v>17</v>
      </c>
      <c r="E52" s="28"/>
      <c r="F52" s="28"/>
      <c r="G52" s="90">
        <f>Input!F67</f>
        <v>7.0103788546255499E-2</v>
      </c>
      <c r="H52" s="28"/>
      <c r="I52" s="28"/>
    </row>
    <row r="53" spans="1:9" x14ac:dyDescent="0.2">
      <c r="A53" s="28"/>
      <c r="B53" s="28"/>
      <c r="C53" s="28"/>
      <c r="D53" s="28" t="s">
        <v>19</v>
      </c>
      <c r="E53" s="28"/>
      <c r="F53" s="28"/>
      <c r="G53" s="90">
        <f>Input!F63</f>
        <v>1.2852361233480176E-2</v>
      </c>
      <c r="H53" s="28"/>
      <c r="I53" s="28"/>
    </row>
    <row r="54" spans="1:9" x14ac:dyDescent="0.2">
      <c r="A54" s="28"/>
      <c r="B54" s="28"/>
      <c r="C54" s="28"/>
      <c r="D54" s="28" t="s">
        <v>20</v>
      </c>
      <c r="E54" s="28"/>
      <c r="F54" s="28"/>
      <c r="G54" s="90">
        <f>Input!F64</f>
        <v>1.3481497797356828E-3</v>
      </c>
      <c r="H54" s="28"/>
      <c r="I54" s="28"/>
    </row>
    <row r="55" spans="1:9" x14ac:dyDescent="0.2">
      <c r="A55" s="28"/>
      <c r="B55" s="28"/>
      <c r="C55" s="28"/>
      <c r="D55" s="28" t="s">
        <v>21</v>
      </c>
      <c r="E55" s="28"/>
      <c r="F55" s="28"/>
      <c r="G55" s="90">
        <f>Input!F65</f>
        <v>0.81437234361233479</v>
      </c>
      <c r="H55" s="28"/>
      <c r="I55" s="28"/>
    </row>
    <row r="56" spans="1:9" x14ac:dyDescent="0.2">
      <c r="A56" s="28"/>
      <c r="B56" s="28"/>
      <c r="C56" s="28"/>
      <c r="D56" s="28" t="s">
        <v>22</v>
      </c>
      <c r="E56" s="28"/>
      <c r="F56" s="28"/>
      <c r="G56" s="90">
        <f>Input!F66</f>
        <v>0.10123348017621146</v>
      </c>
      <c r="H56" s="28"/>
      <c r="I56" s="28"/>
    </row>
    <row r="57" spans="1:9" x14ac:dyDescent="0.2">
      <c r="A57" s="28"/>
      <c r="B57" s="28"/>
      <c r="C57" s="28"/>
      <c r="D57" s="28" t="s">
        <v>23</v>
      </c>
      <c r="E57" s="28"/>
      <c r="F57" s="28"/>
      <c r="G57" s="90">
        <f>Input!F68</f>
        <v>0</v>
      </c>
      <c r="H57" s="28"/>
      <c r="I57" s="28"/>
    </row>
    <row r="58" spans="1:9" x14ac:dyDescent="0.2">
      <c r="A58" s="28"/>
      <c r="B58" s="28"/>
      <c r="C58" s="28"/>
      <c r="D58" s="28"/>
      <c r="E58" s="28"/>
      <c r="F58" s="28"/>
      <c r="G58" s="28"/>
      <c r="H58" s="28"/>
      <c r="I58" s="28"/>
    </row>
    <row r="59" spans="1:9" x14ac:dyDescent="0.2">
      <c r="A59" s="28"/>
      <c r="B59" s="28"/>
      <c r="C59" s="50" t="s">
        <v>69</v>
      </c>
      <c r="D59" s="28" t="s">
        <v>18</v>
      </c>
      <c r="E59" s="28"/>
      <c r="F59" s="28"/>
      <c r="G59" s="90">
        <f>Input!F59</f>
        <v>0.31900000000000001</v>
      </c>
      <c r="H59" s="28"/>
      <c r="I59" s="28"/>
    </row>
    <row r="60" spans="1:9" x14ac:dyDescent="0.2">
      <c r="A60" s="28"/>
      <c r="B60" s="28"/>
      <c r="C60" s="28"/>
      <c r="D60" s="28" t="s">
        <v>25</v>
      </c>
      <c r="E60" s="28"/>
      <c r="F60" s="28"/>
      <c r="G60" s="90">
        <f>Input!F55</f>
        <v>0</v>
      </c>
      <c r="H60" s="28"/>
      <c r="I60" s="28"/>
    </row>
    <row r="61" spans="1:9" x14ac:dyDescent="0.2">
      <c r="A61" s="28"/>
      <c r="B61" s="28"/>
      <c r="C61" s="28"/>
      <c r="D61" s="28" t="s">
        <v>26</v>
      </c>
      <c r="E61" s="28"/>
      <c r="F61" s="28"/>
      <c r="G61" s="90">
        <f>Input!F56</f>
        <v>0</v>
      </c>
      <c r="H61" s="28"/>
      <c r="I61" s="28"/>
    </row>
    <row r="62" spans="1:9" x14ac:dyDescent="0.2">
      <c r="A62" s="28"/>
      <c r="B62" s="28"/>
      <c r="C62" s="28"/>
      <c r="D62" s="28" t="s">
        <v>27</v>
      </c>
      <c r="E62" s="28"/>
      <c r="F62" s="28"/>
      <c r="G62" s="90">
        <f>Input!F57</f>
        <v>0.68100000000000005</v>
      </c>
      <c r="H62" s="28"/>
      <c r="I62" s="28"/>
    </row>
    <row r="63" spans="1:9" x14ac:dyDescent="0.2">
      <c r="A63" s="28"/>
      <c r="B63" s="28"/>
      <c r="C63" s="28"/>
      <c r="D63" s="28" t="s">
        <v>28</v>
      </c>
      <c r="E63" s="28"/>
      <c r="F63" s="28"/>
      <c r="G63" s="90">
        <f>Input!F58</f>
        <v>0</v>
      </c>
      <c r="H63" s="28"/>
      <c r="I63" s="28"/>
    </row>
    <row r="64" spans="1:9" x14ac:dyDescent="0.2">
      <c r="A64" s="28"/>
      <c r="B64" s="28"/>
      <c r="C64" s="28"/>
      <c r="D64" s="28" t="s">
        <v>29</v>
      </c>
      <c r="E64" s="28"/>
      <c r="F64" s="28"/>
      <c r="G64" s="90">
        <f>Input!F60</f>
        <v>0</v>
      </c>
      <c r="H64" s="28"/>
      <c r="I64" s="28"/>
    </row>
    <row r="65" spans="1:9" x14ac:dyDescent="0.2">
      <c r="A65" s="28"/>
      <c r="B65" s="28"/>
      <c r="C65" s="28"/>
      <c r="D65" s="28"/>
      <c r="E65" s="28"/>
      <c r="F65" s="28"/>
      <c r="G65" s="28"/>
      <c r="H65" s="28"/>
      <c r="I65" s="28"/>
    </row>
    <row r="66" spans="1:9" x14ac:dyDescent="0.2">
      <c r="A66" s="28"/>
      <c r="B66" s="28"/>
      <c r="C66" s="28"/>
      <c r="D66" s="28"/>
      <c r="E66" s="28"/>
      <c r="F66" s="28"/>
      <c r="G66" s="28"/>
      <c r="H66" s="28"/>
      <c r="I66" s="28"/>
    </row>
    <row r="67" spans="1:9" x14ac:dyDescent="0.2">
      <c r="A67" s="28"/>
      <c r="B67" s="28"/>
      <c r="C67" s="28"/>
      <c r="D67" s="28"/>
      <c r="E67" s="28"/>
      <c r="F67" s="28"/>
      <c r="G67" s="28"/>
      <c r="H67" s="28"/>
      <c r="I67" s="28"/>
    </row>
    <row r="68" spans="1:9" x14ac:dyDescent="0.2">
      <c r="A68" s="28"/>
      <c r="B68" s="28"/>
      <c r="C68" s="28"/>
      <c r="D68" s="28"/>
      <c r="E68" s="28"/>
      <c r="F68" s="28"/>
      <c r="G68" s="28"/>
      <c r="H68" s="28"/>
      <c r="I68" s="28"/>
    </row>
    <row r="69" spans="1:9" x14ac:dyDescent="0.2">
      <c r="A69" s="28"/>
      <c r="B69" s="28"/>
      <c r="C69" s="28"/>
      <c r="D69" s="28"/>
      <c r="E69" s="28"/>
      <c r="F69" s="28"/>
      <c r="G69" s="28"/>
      <c r="H69" s="28"/>
      <c r="I69" s="28"/>
    </row>
    <row r="70" spans="1:9" x14ac:dyDescent="0.2">
      <c r="A70" s="28"/>
      <c r="B70" s="28"/>
      <c r="C70" s="28"/>
      <c r="D70" s="28"/>
      <c r="E70" s="28"/>
      <c r="F70" s="28"/>
      <c r="G70" s="28"/>
      <c r="H70" s="28"/>
      <c r="I70" s="28"/>
    </row>
    <row r="71" spans="1:9" x14ac:dyDescent="0.2">
      <c r="A71" s="28"/>
      <c r="B71" s="28"/>
      <c r="C71" s="28"/>
      <c r="D71" s="28"/>
      <c r="E71" s="28"/>
      <c r="F71" s="28"/>
      <c r="G71" s="28"/>
      <c r="H71" s="28"/>
      <c r="I71" s="28"/>
    </row>
    <row r="72" spans="1:9" x14ac:dyDescent="0.2">
      <c r="A72" s="28"/>
      <c r="B72" s="28"/>
      <c r="C72" s="28"/>
      <c r="D72" s="28"/>
      <c r="E72" s="28"/>
      <c r="F72" s="28"/>
      <c r="G72" s="28"/>
      <c r="H72" s="28"/>
      <c r="I72" s="28"/>
    </row>
    <row r="73" spans="1:9" x14ac:dyDescent="0.2">
      <c r="A73" s="28"/>
      <c r="B73" s="28"/>
      <c r="C73" s="28"/>
      <c r="D73" s="28"/>
      <c r="E73" s="28"/>
      <c r="F73" s="28"/>
      <c r="G73" s="28"/>
      <c r="H73" s="28"/>
      <c r="I73" s="28"/>
    </row>
    <row r="74" spans="1:9" x14ac:dyDescent="0.2">
      <c r="A74" s="28"/>
      <c r="B74" s="28"/>
      <c r="C74" s="28"/>
      <c r="D74" s="28"/>
      <c r="E74" s="28"/>
      <c r="F74" s="28"/>
      <c r="G74" s="28"/>
      <c r="H74" s="28"/>
      <c r="I74" s="28"/>
    </row>
    <row r="75" spans="1:9" x14ac:dyDescent="0.2">
      <c r="A75" s="28"/>
      <c r="B75" s="28"/>
      <c r="C75" s="28"/>
      <c r="D75" s="28"/>
      <c r="E75" s="28"/>
      <c r="F75" s="28"/>
      <c r="G75" s="28"/>
      <c r="H75" s="28"/>
      <c r="I75" s="28"/>
    </row>
    <row r="76" spans="1:9" x14ac:dyDescent="0.2">
      <c r="A76" s="28"/>
      <c r="B76" s="28"/>
      <c r="C76" s="28"/>
      <c r="D76" s="28"/>
      <c r="E76" s="28"/>
      <c r="F76" s="28"/>
      <c r="G76" s="28"/>
      <c r="H76" s="28"/>
      <c r="I76" s="28"/>
    </row>
    <row r="77" spans="1:9" x14ac:dyDescent="0.2">
      <c r="A77" s="28"/>
      <c r="B77" s="28"/>
      <c r="C77" s="28"/>
      <c r="D77" s="28"/>
      <c r="E77" s="28"/>
      <c r="F77" s="28"/>
      <c r="G77" s="28"/>
      <c r="H77" s="28"/>
      <c r="I77" s="28"/>
    </row>
    <row r="78" spans="1:9" x14ac:dyDescent="0.2">
      <c r="A78" s="28"/>
      <c r="B78" s="28"/>
      <c r="C78" s="28"/>
      <c r="D78" s="28"/>
      <c r="E78" s="28"/>
      <c r="F78" s="28"/>
      <c r="G78" s="28"/>
      <c r="H78" s="28"/>
      <c r="I78" s="28"/>
    </row>
    <row r="79" spans="1:9" x14ac:dyDescent="0.2">
      <c r="A79" s="28"/>
      <c r="B79" s="28"/>
      <c r="C79" s="28"/>
      <c r="D79" s="28"/>
      <c r="E79" s="28"/>
      <c r="F79" s="28"/>
      <c r="G79" s="28"/>
      <c r="H79" s="28"/>
      <c r="I79" s="28"/>
    </row>
    <row r="80" spans="1:9" x14ac:dyDescent="0.2">
      <c r="A80" s="28"/>
      <c r="B80" s="28"/>
      <c r="C80" s="28"/>
      <c r="D80" s="28"/>
      <c r="E80" s="28"/>
      <c r="F80" s="28"/>
      <c r="G80" s="28"/>
      <c r="H80" s="28"/>
      <c r="I80" s="28"/>
    </row>
    <row r="81" spans="1:9" x14ac:dyDescent="0.2">
      <c r="A81" s="28"/>
      <c r="B81" s="28"/>
      <c r="C81" s="28"/>
      <c r="D81" s="28"/>
      <c r="E81" s="28"/>
      <c r="F81" s="28"/>
      <c r="G81" s="28"/>
      <c r="H81" s="28"/>
      <c r="I81" s="28"/>
    </row>
    <row r="82" spans="1:9" x14ac:dyDescent="0.2">
      <c r="A82" s="28"/>
      <c r="B82" s="28"/>
      <c r="C82" s="28"/>
      <c r="D82" s="28"/>
      <c r="E82" s="28"/>
      <c r="F82" s="28"/>
      <c r="G82" s="28"/>
      <c r="H82" s="28"/>
      <c r="I82" s="28"/>
    </row>
    <row r="83" spans="1:9" x14ac:dyDescent="0.2">
      <c r="A83" s="28"/>
      <c r="B83" s="28"/>
      <c r="C83" s="28"/>
      <c r="D83" s="28"/>
      <c r="E83" s="28"/>
      <c r="F83" s="28"/>
      <c r="G83" s="28"/>
      <c r="H83" s="28"/>
      <c r="I83" s="28"/>
    </row>
    <row r="84" spans="1:9" x14ac:dyDescent="0.2">
      <c r="A84" s="28"/>
      <c r="B84" s="28"/>
      <c r="C84" s="28"/>
      <c r="D84" s="28"/>
      <c r="E84" s="28"/>
      <c r="F84" s="28"/>
      <c r="G84" s="28"/>
      <c r="H84" s="28"/>
      <c r="I84" s="28"/>
    </row>
    <row r="85" spans="1:9" x14ac:dyDescent="0.2">
      <c r="A85" s="28"/>
      <c r="B85" s="28"/>
      <c r="C85" s="28"/>
      <c r="D85" s="28"/>
      <c r="E85" s="28"/>
      <c r="F85" s="28"/>
      <c r="G85" s="28"/>
      <c r="H85" s="28"/>
      <c r="I85" s="28"/>
    </row>
    <row r="86" spans="1:9" x14ac:dyDescent="0.2">
      <c r="A86" s="28"/>
      <c r="B86" s="28"/>
      <c r="C86" s="28"/>
      <c r="D86" s="28"/>
      <c r="E86" s="28"/>
      <c r="F86" s="28"/>
      <c r="G86" s="28"/>
      <c r="H86" s="28"/>
      <c r="I86" s="28"/>
    </row>
    <row r="87" spans="1:9" x14ac:dyDescent="0.2">
      <c r="A87" s="28"/>
      <c r="B87" s="28"/>
      <c r="C87" s="28"/>
      <c r="D87" s="28"/>
      <c r="E87" s="28"/>
      <c r="F87" s="28"/>
      <c r="G87" s="28"/>
      <c r="H87" s="28"/>
      <c r="I87" s="28"/>
    </row>
    <row r="88" spans="1:9" x14ac:dyDescent="0.2">
      <c r="A88" s="28"/>
      <c r="B88" s="28"/>
      <c r="C88" s="28"/>
      <c r="D88" s="28"/>
      <c r="E88" s="28"/>
      <c r="F88" s="28"/>
      <c r="G88" s="28"/>
      <c r="H88" s="28"/>
      <c r="I88" s="28"/>
    </row>
    <row r="89" spans="1:9" x14ac:dyDescent="0.2">
      <c r="A89" s="28"/>
      <c r="B89" s="28"/>
      <c r="C89" s="28"/>
      <c r="D89" s="28"/>
      <c r="E89" s="28"/>
      <c r="F89" s="28"/>
      <c r="G89" s="28"/>
      <c r="H89" s="28"/>
      <c r="I89" s="28"/>
    </row>
    <row r="90" spans="1:9" x14ac:dyDescent="0.2">
      <c r="A90" s="28"/>
      <c r="B90" s="28"/>
      <c r="C90" s="28"/>
      <c r="D90" s="28"/>
      <c r="E90" s="28"/>
      <c r="F90" s="28"/>
      <c r="G90" s="28"/>
      <c r="H90" s="28"/>
      <c r="I90" s="28"/>
    </row>
    <row r="91" spans="1:9" x14ac:dyDescent="0.2">
      <c r="A91" s="28"/>
      <c r="B91" s="28"/>
      <c r="C91" s="28"/>
      <c r="D91" s="28"/>
      <c r="E91" s="28"/>
      <c r="F91" s="28"/>
      <c r="G91" s="28"/>
      <c r="H91" s="28"/>
      <c r="I91" s="28"/>
    </row>
    <row r="92" spans="1:9" x14ac:dyDescent="0.2">
      <c r="A92" s="28"/>
      <c r="B92" s="28"/>
      <c r="C92" s="28"/>
      <c r="D92" s="28"/>
      <c r="E92" s="28"/>
      <c r="F92" s="28"/>
      <c r="G92" s="28"/>
      <c r="H92" s="28"/>
      <c r="I92" s="28"/>
    </row>
    <row r="93" spans="1:9" x14ac:dyDescent="0.2">
      <c r="A93" s="28"/>
      <c r="B93" s="28"/>
      <c r="C93" s="28"/>
      <c r="D93" s="28"/>
      <c r="E93" s="28"/>
      <c r="F93" s="28"/>
      <c r="G93" s="28"/>
      <c r="H93" s="28"/>
      <c r="I93" s="28"/>
    </row>
    <row r="94" spans="1:9" x14ac:dyDescent="0.2">
      <c r="A94" s="28"/>
      <c r="B94" s="28"/>
      <c r="C94" s="28"/>
      <c r="D94" s="28"/>
      <c r="E94" s="28"/>
      <c r="F94" s="28"/>
      <c r="G94" s="28"/>
      <c r="H94" s="28"/>
      <c r="I94" s="28"/>
    </row>
    <row r="95" spans="1:9" x14ac:dyDescent="0.2">
      <c r="A95" s="28"/>
      <c r="B95" s="28"/>
      <c r="C95" s="28"/>
      <c r="D95" s="28"/>
      <c r="E95" s="28"/>
      <c r="F95" s="28"/>
      <c r="G95" s="28"/>
      <c r="H95" s="28"/>
      <c r="I95" s="28"/>
    </row>
    <row r="96" spans="1:9" x14ac:dyDescent="0.2">
      <c r="A96" s="28"/>
      <c r="B96" s="28"/>
      <c r="C96" s="28"/>
      <c r="D96" s="28"/>
      <c r="E96" s="28"/>
      <c r="F96" s="28"/>
      <c r="G96" s="28"/>
      <c r="H96" s="28"/>
      <c r="I96" s="28"/>
    </row>
    <row r="97" spans="1:9" x14ac:dyDescent="0.2">
      <c r="A97" s="28"/>
      <c r="B97" s="28"/>
      <c r="C97" s="28"/>
      <c r="D97" s="28"/>
      <c r="E97" s="28"/>
      <c r="F97" s="28"/>
      <c r="G97" s="28"/>
      <c r="H97" s="28"/>
      <c r="I97" s="28"/>
    </row>
    <row r="98" spans="1:9" x14ac:dyDescent="0.2">
      <c r="A98" s="28"/>
      <c r="B98" s="28"/>
      <c r="C98" s="28"/>
      <c r="D98" s="28"/>
      <c r="E98" s="28"/>
      <c r="F98" s="28"/>
      <c r="G98" s="28"/>
      <c r="H98" s="28"/>
      <c r="I98" s="28"/>
    </row>
    <row r="99" spans="1:9" x14ac:dyDescent="0.2">
      <c r="A99" s="28"/>
      <c r="B99" s="28"/>
      <c r="C99" s="28"/>
      <c r="D99" s="28"/>
      <c r="E99" s="28"/>
      <c r="F99" s="28"/>
      <c r="G99" s="28"/>
      <c r="H99" s="28"/>
      <c r="I99" s="28"/>
    </row>
    <row r="100" spans="1:9" x14ac:dyDescent="0.2">
      <c r="A100" s="28"/>
      <c r="B100" s="28"/>
      <c r="C100" s="28"/>
      <c r="D100" s="28"/>
      <c r="E100" s="28"/>
      <c r="F100" s="28"/>
      <c r="G100" s="28"/>
      <c r="H100" s="28"/>
      <c r="I100" s="28"/>
    </row>
    <row r="101" spans="1:9" x14ac:dyDescent="0.2">
      <c r="A101" s="28"/>
      <c r="B101" s="28"/>
      <c r="C101" s="28"/>
      <c r="D101" s="28"/>
      <c r="E101" s="28"/>
      <c r="F101" s="28"/>
      <c r="G101" s="28"/>
      <c r="H101" s="28"/>
      <c r="I101" s="28"/>
    </row>
    <row r="102" spans="1:9" x14ac:dyDescent="0.2">
      <c r="A102" s="28"/>
      <c r="B102" s="28"/>
      <c r="C102" s="28"/>
      <c r="D102" s="28"/>
      <c r="E102" s="28"/>
      <c r="F102" s="28"/>
      <c r="G102" s="28"/>
      <c r="H102" s="28"/>
      <c r="I102" s="28"/>
    </row>
    <row r="103" spans="1:9" x14ac:dyDescent="0.2">
      <c r="A103" s="28"/>
      <c r="B103" s="28"/>
      <c r="C103" s="28"/>
      <c r="D103" s="28"/>
      <c r="E103" s="28"/>
      <c r="F103" s="28"/>
      <c r="G103" s="28"/>
      <c r="H103" s="28"/>
      <c r="I103" s="28"/>
    </row>
    <row r="104" spans="1:9" x14ac:dyDescent="0.2">
      <c r="A104" s="28"/>
      <c r="B104" s="28"/>
      <c r="C104" s="28"/>
      <c r="D104" s="28"/>
      <c r="E104" s="28"/>
      <c r="F104" s="28"/>
      <c r="G104" s="28"/>
      <c r="H104" s="28"/>
      <c r="I104" s="28"/>
    </row>
    <row r="105" spans="1:9" x14ac:dyDescent="0.2">
      <c r="A105" s="28"/>
      <c r="B105" s="28"/>
      <c r="C105" s="28"/>
      <c r="D105" s="28"/>
      <c r="E105" s="28"/>
      <c r="F105" s="28"/>
      <c r="G105" s="28"/>
      <c r="H105" s="28"/>
      <c r="I105" s="28"/>
    </row>
    <row r="106" spans="1:9" x14ac:dyDescent="0.2">
      <c r="A106" s="28"/>
      <c r="B106" s="28"/>
      <c r="C106" s="28"/>
      <c r="D106" s="28"/>
      <c r="E106" s="28"/>
      <c r="F106" s="28"/>
      <c r="G106" s="28"/>
      <c r="H106" s="28"/>
      <c r="I106" s="28"/>
    </row>
    <row r="107" spans="1:9" x14ac:dyDescent="0.2">
      <c r="A107" s="28"/>
      <c r="B107" s="28"/>
      <c r="C107" s="28"/>
      <c r="D107" s="28"/>
      <c r="E107" s="28"/>
      <c r="F107" s="28"/>
      <c r="G107" s="28"/>
      <c r="H107" s="28"/>
      <c r="I107" s="28"/>
    </row>
    <row r="108" spans="1:9" x14ac:dyDescent="0.2">
      <c r="A108" s="28"/>
      <c r="B108" s="28"/>
      <c r="C108" s="28"/>
      <c r="D108" s="28"/>
      <c r="E108" s="28"/>
      <c r="F108" s="28"/>
      <c r="G108" s="28"/>
      <c r="H108" s="28"/>
      <c r="I108" s="28"/>
    </row>
    <row r="109" spans="1:9" x14ac:dyDescent="0.2">
      <c r="A109" s="28"/>
      <c r="B109" s="28"/>
      <c r="C109" s="28"/>
      <c r="D109" s="28"/>
      <c r="E109" s="28"/>
      <c r="F109" s="28"/>
      <c r="G109" s="28"/>
      <c r="H109" s="28"/>
      <c r="I109"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4"/>
  <sheetViews>
    <sheetView topLeftCell="A30" workbookViewId="0">
      <selection activeCell="A63" sqref="A63"/>
    </sheetView>
  </sheetViews>
  <sheetFormatPr baseColWidth="10" defaultRowHeight="16" x14ac:dyDescent="0.2"/>
  <cols>
    <col min="1" max="1" width="86.1640625" customWidth="1"/>
    <col min="2" max="2" width="28.6640625" customWidth="1"/>
    <col min="3" max="3" width="87.33203125" customWidth="1"/>
  </cols>
  <sheetData>
    <row r="3" spans="1:3" x14ac:dyDescent="0.2">
      <c r="A3" t="s">
        <v>0</v>
      </c>
      <c r="B3" t="s">
        <v>70</v>
      </c>
      <c r="C3" t="s">
        <v>71</v>
      </c>
    </row>
    <row r="4" spans="1:3" x14ac:dyDescent="0.2">
      <c r="A4" t="s">
        <v>1</v>
      </c>
      <c r="B4">
        <f>VLOOKUP(A:A,Analyse!D:G,4,0)</f>
        <v>0.57268992348483017</v>
      </c>
      <c r="C4" t="str">
        <f>"- init." &amp; LEFT(A4, LEN(A4)-3)&amp; " " &amp; "=" &amp;" " &amp; B4*100</f>
        <v>- init.industry_aluminium_production = 57.268992348483</v>
      </c>
    </row>
    <row r="5" spans="1:3" x14ac:dyDescent="0.2">
      <c r="A5" s="28" t="s">
        <v>2</v>
      </c>
      <c r="B5">
        <f>VLOOKUP(A:A,Analyse!D:G,4,0)</f>
        <v>0</v>
      </c>
      <c r="C5" t="str">
        <f t="shared" ref="C5:C67" si="0">"- init." &amp; LEFT(A5, LEN(A5)-3)&amp; " " &amp; "=" &amp;" " &amp; B5*100</f>
        <v>- init.industry_chemicals_fertilizers_burner_coal_share = 0</v>
      </c>
    </row>
    <row r="6" spans="1:3" x14ac:dyDescent="0.2">
      <c r="A6" s="28" t="s">
        <v>3</v>
      </c>
      <c r="B6">
        <f>VLOOKUP(A:A,Analyse!D:G,4,0)</f>
        <v>0</v>
      </c>
      <c r="C6" t="str">
        <f t="shared" si="0"/>
        <v>- init.industry_chemicals_fertilizers_burner_crude_oil_share = 0</v>
      </c>
    </row>
    <row r="7" spans="1:3" x14ac:dyDescent="0.2">
      <c r="A7" s="28" t="s">
        <v>4</v>
      </c>
      <c r="B7">
        <f>VLOOKUP(A:A,Analyse!D:G,4,0)</f>
        <v>1</v>
      </c>
      <c r="C7" t="str">
        <f t="shared" si="0"/>
        <v>- init.industry_chemicals_fertilizers_burner_network_gas_share = 100</v>
      </c>
    </row>
    <row r="8" spans="1:3" x14ac:dyDescent="0.2">
      <c r="A8" s="28" t="s">
        <v>5</v>
      </c>
      <c r="B8">
        <f>VLOOKUP(A:A,Analyse!D:G,4,0)</f>
        <v>0</v>
      </c>
      <c r="C8" t="str">
        <f t="shared" si="0"/>
        <v>- init.industry_chemicals_fertilizers_burner_wood_pellets_share = 0</v>
      </c>
    </row>
    <row r="9" spans="1:3" x14ac:dyDescent="0.2">
      <c r="A9" s="28" t="s">
        <v>6</v>
      </c>
      <c r="B9">
        <f>VLOOKUP(A:A,Analyse!D:G,4,0)</f>
        <v>0</v>
      </c>
      <c r="C9" t="str">
        <f t="shared" si="0"/>
        <v>- init.industry_chemicals_other_burner_coal_share = 0</v>
      </c>
    </row>
    <row r="10" spans="1:3" x14ac:dyDescent="0.2">
      <c r="A10" s="28" t="s">
        <v>7</v>
      </c>
      <c r="B10">
        <f>VLOOKUP(A:A,Analyse!D:G,4,0)</f>
        <v>0.50839999999999996</v>
      </c>
      <c r="C10" t="str">
        <f t="shared" si="0"/>
        <v>- init.industry_chemicals_other_burner_crude_oil_share = 50.84</v>
      </c>
    </row>
    <row r="11" spans="1:3" x14ac:dyDescent="0.2">
      <c r="A11" s="28" t="s">
        <v>8</v>
      </c>
      <c r="B11">
        <f>VLOOKUP(A:A,Analyse!D:G,4,0)</f>
        <v>0.27160000000000001</v>
      </c>
      <c r="C11" t="str">
        <f t="shared" si="0"/>
        <v>- init.industry_chemicals_other_burner_network_gas_share = 27.16</v>
      </c>
    </row>
    <row r="12" spans="1:3" x14ac:dyDescent="0.2">
      <c r="A12" s="28" t="s">
        <v>9</v>
      </c>
      <c r="B12">
        <f>VLOOKUP(A:A,Analyse!D:G,4,0)</f>
        <v>0</v>
      </c>
      <c r="C12" t="str">
        <f t="shared" si="0"/>
        <v>- init.industry_chemicals_other_burner_wood_pellets_share = 0</v>
      </c>
    </row>
    <row r="13" spans="1:3" x14ac:dyDescent="0.2">
      <c r="A13" s="28" t="s">
        <v>10</v>
      </c>
      <c r="B13">
        <f>VLOOKUP(A:A,Analyse!D:G,4,0)</f>
        <v>0</v>
      </c>
      <c r="C13" t="str">
        <f t="shared" si="0"/>
        <v>- init.industry_chemicals_refineries_burner_coal_share = 0</v>
      </c>
    </row>
    <row r="14" spans="1:3" x14ac:dyDescent="0.2">
      <c r="A14" s="28" t="s">
        <v>11</v>
      </c>
      <c r="B14">
        <f>VLOOKUP(A:A,Analyse!D:G,4,0)</f>
        <v>0.57820000000000005</v>
      </c>
      <c r="C14" t="str">
        <f t="shared" si="0"/>
        <v>- init.industry_chemicals_refineries_burner_crude_oil_share = 57.82</v>
      </c>
    </row>
    <row r="15" spans="1:3" x14ac:dyDescent="0.2">
      <c r="A15" s="28" t="s">
        <v>12</v>
      </c>
      <c r="B15">
        <f>VLOOKUP(A:A,Analyse!D:G,4,0)</f>
        <v>0.3095</v>
      </c>
      <c r="C15" t="str">
        <f t="shared" si="0"/>
        <v>- init.industry_chemicals_refineries_burner_network_gas_share = 30.95</v>
      </c>
    </row>
    <row r="16" spans="1:3" x14ac:dyDescent="0.2">
      <c r="A16" s="28" t="s">
        <v>13</v>
      </c>
      <c r="B16">
        <f>VLOOKUP(A:A,Analyse!D:G,4,0)</f>
        <v>0</v>
      </c>
      <c r="C16" t="str">
        <f t="shared" si="0"/>
        <v>- init.industry_chemicals_refineries_burner_wood_pellets_share = 0</v>
      </c>
    </row>
    <row r="17" spans="1:3" x14ac:dyDescent="0.2">
      <c r="A17" s="28" t="s">
        <v>14</v>
      </c>
      <c r="B17">
        <f>VLOOKUP(A:A,Analyse!D:G,4,0)</f>
        <v>0</v>
      </c>
      <c r="C17" t="str">
        <f t="shared" si="0"/>
        <v>- init.industry_final_demand_for_chemical_fertilizers_steam_hot_water_share = 0</v>
      </c>
    </row>
    <row r="18" spans="1:3" x14ac:dyDescent="0.2">
      <c r="A18" s="28" t="s">
        <v>15</v>
      </c>
      <c r="B18">
        <f>VLOOKUP(A:A,Analyse!D:G,4,0)</f>
        <v>0.22</v>
      </c>
      <c r="C18" t="str">
        <f t="shared" si="0"/>
        <v>- init.industry_final_demand_for_chemical_other_steam_hot_water_share = 22</v>
      </c>
    </row>
    <row r="19" spans="1:3" x14ac:dyDescent="0.2">
      <c r="A19" s="28" t="s">
        <v>16</v>
      </c>
      <c r="B19">
        <f>VLOOKUP(A:A,Analyse!D:G,4,0)</f>
        <v>0.1124</v>
      </c>
      <c r="C19" t="str">
        <f t="shared" si="0"/>
        <v>- init.industry_final_demand_for_chemical_refineries_steam_hot_water_share = 11.24</v>
      </c>
    </row>
    <row r="20" spans="1:3" x14ac:dyDescent="0.2">
      <c r="A20" s="28" t="s">
        <v>17</v>
      </c>
      <c r="B20">
        <f>VLOOKUP(A:A,Analyse!D:G,4,0)</f>
        <v>7.0103788546255499E-2</v>
      </c>
      <c r="C20" t="str">
        <f t="shared" si="0"/>
        <v>- init.industry_final_demand_for_other_food_steam_hot_water_share = 7.01037885462555</v>
      </c>
    </row>
    <row r="21" spans="1:3" x14ac:dyDescent="0.2">
      <c r="A21" s="28" t="s">
        <v>18</v>
      </c>
      <c r="B21">
        <f>VLOOKUP(A:A,Analyse!D:G,4,0)</f>
        <v>0.31900000000000001</v>
      </c>
      <c r="C21" t="str">
        <f t="shared" si="0"/>
        <v>- init.industry_final_demand_for_other_paper_steam_hot_water_share = 31.9</v>
      </c>
    </row>
    <row r="22" spans="1:3" x14ac:dyDescent="0.2">
      <c r="A22" s="28" t="s">
        <v>19</v>
      </c>
      <c r="B22">
        <f>VLOOKUP(A:A,Analyse!D:G,4,0)</f>
        <v>1.2852361233480176E-2</v>
      </c>
      <c r="C22" t="str">
        <f t="shared" si="0"/>
        <v>- init.industry_other_food_burner_coal_share = 1.28523612334802</v>
      </c>
    </row>
    <row r="23" spans="1:3" x14ac:dyDescent="0.2">
      <c r="A23" s="28" t="s">
        <v>20</v>
      </c>
      <c r="B23">
        <f>VLOOKUP(A:A,Analyse!D:G,4,0)</f>
        <v>1.3481497797356828E-3</v>
      </c>
      <c r="C23" t="str">
        <f t="shared" si="0"/>
        <v>- init.industry_other_food_burner_crude_oil_share = 0.134814977973568</v>
      </c>
    </row>
    <row r="24" spans="1:3" x14ac:dyDescent="0.2">
      <c r="A24" s="28" t="s">
        <v>21</v>
      </c>
      <c r="B24">
        <f>VLOOKUP(A:A,Analyse!D:G,4,0)</f>
        <v>0.81437234361233479</v>
      </c>
      <c r="C24" t="str">
        <f t="shared" si="0"/>
        <v>- init.industry_other_food_burner_network_gas_share = 81.4372343612335</v>
      </c>
    </row>
    <row r="25" spans="1:3" x14ac:dyDescent="0.2">
      <c r="A25" s="28" t="s">
        <v>22</v>
      </c>
      <c r="B25">
        <f>VLOOKUP(A:A,Analyse!D:G,4,0)</f>
        <v>0.10123348017621146</v>
      </c>
      <c r="C25" t="str">
        <f t="shared" si="0"/>
        <v>- init.industry_other_food_burner_wood_pellets_share = 10.1233480176211</v>
      </c>
    </row>
    <row r="26" spans="1:3" x14ac:dyDescent="0.2">
      <c r="A26" s="28" t="s">
        <v>23</v>
      </c>
      <c r="B26">
        <f>VLOOKUP(A:A,Analyse!D:G,4,0)</f>
        <v>0</v>
      </c>
      <c r="C26" t="str">
        <f t="shared" si="0"/>
        <v>- init.industry_other_food_heater_electricity_share = 0</v>
      </c>
    </row>
    <row r="27" spans="1:3" x14ac:dyDescent="0.2">
      <c r="A27" s="28" t="s">
        <v>24</v>
      </c>
      <c r="B27">
        <f>VLOOKUP(A:A,Analyse!D:G,4,0)</f>
        <v>0.57268992348483017</v>
      </c>
      <c r="C27" t="str">
        <f t="shared" si="0"/>
        <v>- init.industry_other_metals_production = 57.268992348483</v>
      </c>
    </row>
    <row r="28" spans="1:3" x14ac:dyDescent="0.2">
      <c r="A28" s="28" t="s">
        <v>25</v>
      </c>
      <c r="B28">
        <f>VLOOKUP(A:A,Analyse!D:G,4,0)</f>
        <v>0</v>
      </c>
      <c r="C28" t="str">
        <f t="shared" si="0"/>
        <v>- init.industry_other_paper_burner_coal_share = 0</v>
      </c>
    </row>
    <row r="29" spans="1:3" x14ac:dyDescent="0.2">
      <c r="A29" s="28" t="s">
        <v>26</v>
      </c>
      <c r="B29">
        <f>VLOOKUP(A:A,Analyse!D:G,4,0)</f>
        <v>0</v>
      </c>
      <c r="C29" t="str">
        <f t="shared" si="0"/>
        <v>- init.industry_other_paper_burner_crude_oil_share = 0</v>
      </c>
    </row>
    <row r="30" spans="1:3" x14ac:dyDescent="0.2">
      <c r="A30" s="28" t="s">
        <v>27</v>
      </c>
      <c r="B30">
        <f>VLOOKUP(A:A,Analyse!D:G,4,0)</f>
        <v>0.68100000000000005</v>
      </c>
      <c r="C30" t="str">
        <f t="shared" si="0"/>
        <v>- init.industry_other_paper_burner_network_gas_share = 68.1</v>
      </c>
    </row>
    <row r="31" spans="1:3" x14ac:dyDescent="0.2">
      <c r="A31" s="28" t="s">
        <v>28</v>
      </c>
      <c r="B31">
        <f>VLOOKUP(A:A,Analyse!D:G,4,0)</f>
        <v>0</v>
      </c>
      <c r="C31" t="str">
        <f t="shared" si="0"/>
        <v>- init.industry_other_paper_burner_wood_pellets_share = 0</v>
      </c>
    </row>
    <row r="32" spans="1:3" x14ac:dyDescent="0.2">
      <c r="A32" s="28" t="s">
        <v>29</v>
      </c>
      <c r="B32">
        <f>VLOOKUP(A:A,Analyse!D:G,4,0)</f>
        <v>0</v>
      </c>
      <c r="C32" t="str">
        <f t="shared" si="0"/>
        <v>- init.industry_other_paper_heater_electricity_share = 0</v>
      </c>
    </row>
    <row r="33" spans="1:3" x14ac:dyDescent="0.2">
      <c r="A33" t="s">
        <v>30</v>
      </c>
      <c r="B33">
        <f>VLOOKUP(A:A,Analyse!D:G,4,0)</f>
        <v>0</v>
      </c>
      <c r="C33" t="str">
        <f t="shared" si="0"/>
        <v>- init.industry_steel_production = 0</v>
      </c>
    </row>
    <row r="34" spans="1:3" x14ac:dyDescent="0.2">
      <c r="A34" s="23" t="s">
        <v>31</v>
      </c>
      <c r="B34" t="e">
        <f>VLOOKUP(A:A,Analyse!D:G,4,0)</f>
        <v>#N/A</v>
      </c>
    </row>
    <row r="35" spans="1:3" x14ac:dyDescent="0.2">
      <c r="A35" t="s">
        <v>32</v>
      </c>
      <c r="B35">
        <f>VLOOKUP(A:A,Analyse!D:G,4,0)</f>
        <v>1.8037477905034023E-2</v>
      </c>
      <c r="C35" t="str">
        <f t="shared" si="0"/>
        <v>- init.industry_useful_demand_for_chemical_fertilizers = 1.8037477905034</v>
      </c>
    </row>
    <row r="36" spans="1:3" x14ac:dyDescent="0.2">
      <c r="A36" t="s">
        <v>33</v>
      </c>
      <c r="B36">
        <f>VLOOKUP(A:A,Analyse!D:G,4,0)</f>
        <v>1.8037477905034023E-2</v>
      </c>
      <c r="C36" t="str">
        <f t="shared" si="0"/>
        <v>- init.industry_useful_demand_for_chemical_other_coal_non_energetic = 1.8037477905034</v>
      </c>
    </row>
    <row r="37" spans="1:3" x14ac:dyDescent="0.2">
      <c r="A37" t="s">
        <v>34</v>
      </c>
      <c r="B37">
        <f>VLOOKUP(A:A,Analyse!D:G,4,0)</f>
        <v>1.8037477905034023E-2</v>
      </c>
      <c r="C37" t="str">
        <f t="shared" si="0"/>
        <v>- init.industry_useful_demand_for_chemical_other_crude_oil_non_energetic = 1.8037477905034</v>
      </c>
    </row>
    <row r="38" spans="1:3" x14ac:dyDescent="0.2">
      <c r="A38" t="s">
        <v>35</v>
      </c>
      <c r="B38">
        <f>VLOOKUP(A:A,Analyse!D:G,4,0)</f>
        <v>1.8037477905034023E-2</v>
      </c>
      <c r="C38" t="str">
        <f t="shared" si="0"/>
        <v>- init.industry_useful_demand_for_chemical_other_electricity = 1.8037477905034</v>
      </c>
    </row>
    <row r="39" spans="1:3" x14ac:dyDescent="0.2">
      <c r="A39" t="s">
        <v>36</v>
      </c>
      <c r="B39">
        <f>VLOOKUP(A:A,Analyse!D:G,4,0)</f>
        <v>1.8037477905034023E-2</v>
      </c>
      <c r="C39" t="str">
        <f t="shared" si="0"/>
        <v>- init.industry_useful_demand_for_chemical_other_network_gas_non_energetic = 1.8037477905034</v>
      </c>
    </row>
    <row r="40" spans="1:3" x14ac:dyDescent="0.2">
      <c r="A40" t="s">
        <v>37</v>
      </c>
      <c r="B40">
        <f>VLOOKUP(A:A,Analyse!D:G,4,0)</f>
        <v>1.8037477905034023E-2</v>
      </c>
      <c r="C40" t="str">
        <f t="shared" si="0"/>
        <v>- init.industry_useful_demand_for_chemical_other_useable_heat = 1.8037477905034</v>
      </c>
    </row>
    <row r="41" spans="1:3" x14ac:dyDescent="0.2">
      <c r="A41" t="s">
        <v>38</v>
      </c>
      <c r="B41">
        <f>VLOOKUP(A:A,Analyse!D:G,4,0)</f>
        <v>1.8037477905034023E-2</v>
      </c>
      <c r="C41" t="str">
        <f t="shared" si="0"/>
        <v>- init.industry_useful_demand_for_chemical_other_wood_pellets_non_energetic = 1.8037477905034</v>
      </c>
    </row>
    <row r="42" spans="1:3" x14ac:dyDescent="0.2">
      <c r="A42" s="28" t="s">
        <v>39</v>
      </c>
      <c r="B42">
        <f>VLOOKUP(A:A,Analyse!D:G,4,0)</f>
        <v>0</v>
      </c>
      <c r="C42" t="str">
        <f t="shared" si="0"/>
        <v>- init.industry_useful_demand_for_chemical_refineries = 0</v>
      </c>
    </row>
    <row r="43" spans="1:3" x14ac:dyDescent="0.2">
      <c r="A43" s="23" t="s">
        <v>40</v>
      </c>
      <c r="B43" t="e">
        <f>VLOOKUP(A:A,Analyse!D:G,4,0)</f>
        <v>#N/A</v>
      </c>
    </row>
    <row r="44" spans="1:3" x14ac:dyDescent="0.2">
      <c r="A44" s="23" t="s">
        <v>41</v>
      </c>
      <c r="B44" t="e">
        <f>VLOOKUP(A:A,Analyse!D:G,4,0)</f>
        <v>#N/A</v>
      </c>
    </row>
    <row r="45" spans="1:3" x14ac:dyDescent="0.2">
      <c r="A45" s="23" t="s">
        <v>42</v>
      </c>
      <c r="B45" t="e">
        <f>VLOOKUP(A:A,Analyse!D:G,4,0)</f>
        <v>#N/A</v>
      </c>
    </row>
    <row r="46" spans="1:3" x14ac:dyDescent="0.2">
      <c r="A46" s="23" t="s">
        <v>43</v>
      </c>
      <c r="B46" t="e">
        <f>VLOOKUP(A:A,Analyse!D:G,4,0)</f>
        <v>#N/A</v>
      </c>
    </row>
    <row r="47" spans="1:3" x14ac:dyDescent="0.2">
      <c r="A47" s="23" t="s">
        <v>44</v>
      </c>
      <c r="B47" t="e">
        <f>VLOOKUP(A:A,Analyse!D:G,4,0)</f>
        <v>#N/A</v>
      </c>
    </row>
    <row r="48" spans="1:3" x14ac:dyDescent="0.2">
      <c r="A48" s="23" t="s">
        <v>45</v>
      </c>
      <c r="B48" t="e">
        <f>VLOOKUP(A:A,Analyse!D:G,4,0)</f>
        <v>#N/A</v>
      </c>
    </row>
    <row r="49" spans="1:3" x14ac:dyDescent="0.2">
      <c r="A49" s="23" t="s">
        <v>46</v>
      </c>
      <c r="B49" t="e">
        <f>VLOOKUP(A:A,Analyse!D:G,4,0)</f>
        <v>#N/A</v>
      </c>
    </row>
    <row r="50" spans="1:3" x14ac:dyDescent="0.2">
      <c r="A50" s="23" t="s">
        <v>47</v>
      </c>
      <c r="B50" t="e">
        <f>VLOOKUP(A:A,Analyse!D:G,4,0)</f>
        <v>#N/A</v>
      </c>
    </row>
    <row r="51" spans="1:3" x14ac:dyDescent="0.2">
      <c r="A51" s="23" t="s">
        <v>48</v>
      </c>
      <c r="B51" t="e">
        <f>VLOOKUP(A:A,Analyse!D:G,4,0)</f>
        <v>#N/A</v>
      </c>
    </row>
    <row r="52" spans="1:3" x14ac:dyDescent="0.2">
      <c r="A52" s="23" t="s">
        <v>49</v>
      </c>
      <c r="B52" t="e">
        <f>VLOOKUP(A:A,Analyse!D:G,4,0)</f>
        <v>#N/A</v>
      </c>
    </row>
    <row r="53" spans="1:3" x14ac:dyDescent="0.2">
      <c r="A53" s="23" t="s">
        <v>50</v>
      </c>
      <c r="B53" t="e">
        <f>VLOOKUP(A:A,Analyse!D:G,4,0)</f>
        <v>#N/A</v>
      </c>
    </row>
    <row r="54" spans="1:3" x14ac:dyDescent="0.2">
      <c r="A54" s="29" t="s">
        <v>51</v>
      </c>
      <c r="B54">
        <f>VLOOKUP(A:A,Analyse!D:G,4,0)</f>
        <v>0.8252146141553065</v>
      </c>
      <c r="C54" t="str">
        <f t="shared" si="0"/>
        <v>- init.industry_useful_demand_for_other_construction = 82.5214614155307</v>
      </c>
    </row>
    <row r="55" spans="1:3" x14ac:dyDescent="0.2">
      <c r="A55" s="29" t="s">
        <v>52</v>
      </c>
      <c r="B55">
        <f>VLOOKUP(A:A,Analyse!D:G,4,0)</f>
        <v>1.0777393048257828</v>
      </c>
      <c r="C55" t="str">
        <f t="shared" si="0"/>
        <v>- init.industry_useful_demand_for_other_food = 107.773930482578</v>
      </c>
    </row>
    <row r="56" spans="1:3" x14ac:dyDescent="0.2">
      <c r="A56" s="29" t="s">
        <v>53</v>
      </c>
      <c r="B56">
        <f>VLOOKUP(A:A,Analyse!D:G,4,0)</f>
        <v>0</v>
      </c>
      <c r="C56" t="str">
        <f t="shared" si="0"/>
        <v>- init.industry_useful_demand_for_other_ict = 0</v>
      </c>
    </row>
    <row r="57" spans="1:3" x14ac:dyDescent="0.2">
      <c r="A57" s="29" t="s">
        <v>54</v>
      </c>
      <c r="B57">
        <f>VLOOKUP(A:A,Analyse!D:G,4,0)</f>
        <v>0.5952367708661227</v>
      </c>
      <c r="C57" t="str">
        <f t="shared" si="0"/>
        <v>- init.industry_useful_demand_for_other_machinery = 59.5236770866123</v>
      </c>
    </row>
    <row r="58" spans="1:3" x14ac:dyDescent="0.2">
      <c r="A58" s="29" t="s">
        <v>55</v>
      </c>
      <c r="B58">
        <f>VLOOKUP(A:A,Analyse!D:G,4,0)</f>
        <v>0.99657065425312974</v>
      </c>
      <c r="C58" t="str">
        <f t="shared" si="0"/>
        <v>- init.industry_useful_demand_for_other_minerals = 99.657065425313</v>
      </c>
    </row>
    <row r="59" spans="1:3" x14ac:dyDescent="0.2">
      <c r="A59" s="29" t="s">
        <v>56</v>
      </c>
      <c r="B59">
        <f>VLOOKUP(A:A,Analyse!D:G,4,0)</f>
        <v>0</v>
      </c>
      <c r="C59" t="str">
        <f t="shared" si="0"/>
        <v>- init.industry_useful_demand_for_other_mining = 0</v>
      </c>
    </row>
    <row r="60" spans="1:3" x14ac:dyDescent="0.2">
      <c r="A60" s="29" t="s">
        <v>57</v>
      </c>
      <c r="B60">
        <f>VLOOKUP(A:A,Analyse!D:G,4,0)</f>
        <v>0.19841225695537426</v>
      </c>
      <c r="C60" t="str">
        <f t="shared" si="0"/>
        <v>- init.industry_useful_demand_for_other_non_specified = 19.8412256955374</v>
      </c>
    </row>
    <row r="61" spans="1:3" x14ac:dyDescent="0.2">
      <c r="A61" s="29" t="s">
        <v>58</v>
      </c>
      <c r="B61">
        <f>VLOOKUP(A:A,Analyse!D:G,4,0)</f>
        <v>6.7640542143877588E-2</v>
      </c>
      <c r="C61" t="str">
        <f t="shared" si="0"/>
        <v>- init.industry_useful_demand_for_other_paper = 6.76405421438776</v>
      </c>
    </row>
    <row r="62" spans="1:3" x14ac:dyDescent="0.2">
      <c r="A62" s="29" t="s">
        <v>59</v>
      </c>
      <c r="B62">
        <f>VLOOKUP(A:A,Analyse!D:G,4,0)</f>
        <v>0.45093694762585057</v>
      </c>
      <c r="C62" t="str">
        <f t="shared" si="0"/>
        <v>- init.industry_useful_demand_for_other_textile = 45.0936947625851</v>
      </c>
    </row>
    <row r="63" spans="1:3" x14ac:dyDescent="0.2">
      <c r="A63" s="29" t="s">
        <v>60</v>
      </c>
      <c r="B63">
        <f>VLOOKUP(A:A,Analyse!D:G,4,0)</f>
        <v>1.6233730114530618</v>
      </c>
      <c r="C63" t="str">
        <f t="shared" si="0"/>
        <v>- init.industry_useful_demand_for_other_transport_equipment = 162.337301145306</v>
      </c>
    </row>
    <row r="64" spans="1:3" x14ac:dyDescent="0.2">
      <c r="A64" s="29" t="s">
        <v>61</v>
      </c>
      <c r="B64">
        <f>VLOOKUP(A:A,Analyse!D:G,4,0)</f>
        <v>0.41937136129204095</v>
      </c>
      <c r="C64" t="str">
        <f t="shared" si="0"/>
        <v>- init.industry_useful_demand_for_other_wood_products = 41.9371361292041</v>
      </c>
    </row>
    <row r="65" spans="1:3" x14ac:dyDescent="0.2">
      <c r="A65" s="29" t="s">
        <v>62</v>
      </c>
      <c r="B65" s="96">
        <f>Input!F71</f>
        <v>0</v>
      </c>
      <c r="C65" t="str">
        <f t="shared" si="0"/>
        <v>- init.number_of_industry_chp_combined_cycle_gas_power_fuelmix = 0</v>
      </c>
    </row>
    <row r="66" spans="1:3" x14ac:dyDescent="0.2">
      <c r="A66" s="29" t="s">
        <v>63</v>
      </c>
      <c r="B66" s="96">
        <f>Input!F72</f>
        <v>0</v>
      </c>
      <c r="C66" t="str">
        <f t="shared" si="0"/>
        <v>- init.number_of_industry_chp_engine_gas_power_fuelmix = 0</v>
      </c>
    </row>
    <row r="67" spans="1:3" x14ac:dyDescent="0.2">
      <c r="A67" s="29" t="s">
        <v>64</v>
      </c>
      <c r="B67" s="96">
        <f>Input!F73</f>
        <v>0</v>
      </c>
      <c r="C67" t="str">
        <f t="shared" si="0"/>
        <v>- init.number_of_industry_chp_turbine_gas_power_fuelmix = 0</v>
      </c>
    </row>
    <row r="73" spans="1:3" x14ac:dyDescent="0.2">
      <c r="A73" s="23"/>
      <c r="B73" t="s">
        <v>73</v>
      </c>
    </row>
    <row r="74" spans="1:3" x14ac:dyDescent="0.2">
      <c r="A74" s="31"/>
      <c r="B7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Input</vt:lpstr>
      <vt:lpstr>Analyse</vt:lpstr>
      <vt:lpstr>.ad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2017-07-20T08:10:24Z</dcterms:created>
  <dcterms:modified xsi:type="dcterms:W3CDTF">2017-08-18T12:06:35Z</dcterms:modified>
</cp:coreProperties>
</file>