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exander/Dropbox (Quintel)/Quintel/Projects/201606_ETMoses voor Groningen/Dataset/ETM input/"/>
    </mc:Choice>
  </mc:AlternateContent>
  <bookViews>
    <workbookView xWindow="0" yWindow="460" windowWidth="28800" windowHeight="17460" tabRatio="500"/>
  </bookViews>
  <sheets>
    <sheet name="Samenvatting gebieden" sheetId="14" r:id="rId1"/>
    <sheet name="Overzicht gebieden" sheetId="1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5" i="14" l="1"/>
  <c r="E23" i="14"/>
  <c r="F23" i="14"/>
  <c r="C28" i="14"/>
  <c r="E28" i="14"/>
  <c r="C29" i="14"/>
  <c r="E29" i="14"/>
  <c r="C30" i="14"/>
  <c r="E30" i="14"/>
  <c r="C31" i="14"/>
  <c r="E31" i="14"/>
  <c r="C32" i="14"/>
  <c r="E32" i="14"/>
  <c r="C33" i="14"/>
  <c r="E33" i="14"/>
  <c r="C34" i="14"/>
  <c r="E34" i="14"/>
  <c r="C35" i="14"/>
  <c r="E35" i="14"/>
  <c r="C36" i="14"/>
  <c r="E36" i="14"/>
  <c r="C37" i="14"/>
  <c r="E37" i="14"/>
  <c r="E38" i="14"/>
  <c r="C43" i="14"/>
  <c r="D28" i="14"/>
  <c r="D29" i="14"/>
  <c r="D30" i="14"/>
  <c r="D31" i="14"/>
  <c r="D32" i="14"/>
  <c r="D33" i="14"/>
  <c r="D34" i="14"/>
  <c r="D35" i="14"/>
  <c r="D36" i="14"/>
  <c r="D37" i="14"/>
  <c r="D38" i="14"/>
  <c r="C42" i="14"/>
  <c r="C38" i="14"/>
  <c r="C67" i="14"/>
  <c r="T66" i="14"/>
  <c r="T68" i="14"/>
  <c r="D67" i="14"/>
  <c r="N68" i="14"/>
  <c r="N69" i="14"/>
  <c r="C66" i="14"/>
  <c r="D66" i="14"/>
  <c r="F66" i="14"/>
  <c r="J29" i="14"/>
  <c r="J30" i="14"/>
  <c r="J31" i="14"/>
  <c r="J32" i="14"/>
  <c r="J33" i="14"/>
  <c r="J34" i="14"/>
  <c r="J35" i="14"/>
  <c r="J36" i="14"/>
  <c r="J37" i="14"/>
  <c r="J38" i="14"/>
  <c r="J28" i="14"/>
  <c r="V31" i="14"/>
  <c r="V32" i="14"/>
  <c r="V33" i="14"/>
  <c r="V34" i="14"/>
  <c r="V35" i="14"/>
  <c r="V36" i="14"/>
  <c r="V37" i="14"/>
  <c r="V38" i="14"/>
  <c r="V39" i="14"/>
  <c r="V30" i="14"/>
  <c r="D53" i="14"/>
  <c r="D54" i="14"/>
  <c r="D56" i="14"/>
  <c r="F28" i="14"/>
  <c r="F29" i="14"/>
  <c r="F30" i="14"/>
  <c r="F31" i="14"/>
  <c r="F32" i="14"/>
  <c r="F33" i="14"/>
  <c r="F34" i="14"/>
  <c r="F35" i="14"/>
  <c r="F36" i="14"/>
  <c r="F37" i="14"/>
  <c r="F38" i="14"/>
  <c r="C44" i="14"/>
  <c r="G28" i="14"/>
  <c r="G29" i="14"/>
  <c r="G30" i="14"/>
  <c r="G31" i="14"/>
  <c r="G32" i="14"/>
  <c r="G33" i="14"/>
  <c r="G34" i="14"/>
  <c r="G35" i="14"/>
  <c r="G36" i="14"/>
  <c r="G37" i="14"/>
  <c r="G38" i="14"/>
  <c r="C45" i="14"/>
  <c r="H28" i="14"/>
  <c r="H29" i="14"/>
  <c r="H30" i="14"/>
  <c r="H31" i="14"/>
  <c r="H32" i="14"/>
  <c r="H33" i="14"/>
  <c r="H34" i="14"/>
  <c r="H35" i="14"/>
  <c r="H36" i="14"/>
  <c r="H37" i="14"/>
  <c r="H38" i="14"/>
  <c r="C46" i="14"/>
  <c r="I28" i="14"/>
  <c r="I29" i="14"/>
  <c r="I30" i="14"/>
  <c r="I31" i="14"/>
  <c r="I32" i="14"/>
  <c r="I33" i="14"/>
  <c r="I34" i="14"/>
  <c r="I35" i="14"/>
  <c r="I36" i="14"/>
  <c r="I37" i="14"/>
  <c r="I38" i="14"/>
  <c r="C47" i="14"/>
  <c r="D43" i="14"/>
  <c r="D44" i="14"/>
  <c r="D45" i="14"/>
  <c r="D46" i="14"/>
  <c r="D47" i="14"/>
  <c r="D42" i="14"/>
  <c r="E27" i="14"/>
  <c r="F27" i="14"/>
  <c r="G27" i="14"/>
  <c r="H27" i="14"/>
  <c r="I27" i="14"/>
  <c r="D27" i="14"/>
  <c r="F42" i="14"/>
  <c r="F46" i="14"/>
</calcChain>
</file>

<file path=xl/sharedStrings.xml><?xml version="1.0" encoding="utf-8"?>
<sst xmlns="http://schemas.openxmlformats.org/spreadsheetml/2006/main" count="754" uniqueCount="105">
  <si>
    <t>Uranusstraat</t>
  </si>
  <si>
    <t>Rijwoning</t>
  </si>
  <si>
    <t>Planetenlaan</t>
  </si>
  <si>
    <t>Gebied</t>
  </si>
  <si>
    <t>Type</t>
  </si>
  <si>
    <t>Flat</t>
  </si>
  <si>
    <t>311a</t>
  </si>
  <si>
    <t>321a</t>
  </si>
  <si>
    <t>Neptunusstraat</t>
  </si>
  <si>
    <t>Marsstraat</t>
  </si>
  <si>
    <t>Portiekflat</t>
  </si>
  <si>
    <t>Plutolaan</t>
  </si>
  <si>
    <t>137-1</t>
  </si>
  <si>
    <t>2-onder-1-kap</t>
  </si>
  <si>
    <t>SJV gasgebruik [m3]</t>
  </si>
  <si>
    <t>SJV elektriciteitsgebruik [kWh]</t>
  </si>
  <si>
    <t>Aantal</t>
  </si>
  <si>
    <t>Elektriciteit SJV</t>
  </si>
  <si>
    <t>GAS SJV</t>
  </si>
  <si>
    <t>Totaal</t>
  </si>
  <si>
    <t>Avondsterlaan</t>
  </si>
  <si>
    <t>Jupiterstraat</t>
  </si>
  <si>
    <t>Meteoorstraat</t>
  </si>
  <si>
    <t>Venuslaan</t>
  </si>
  <si>
    <t>Zonnelaan</t>
  </si>
  <si>
    <t>Huishoudens</t>
  </si>
  <si>
    <t>&lt; =27 jaar</t>
  </si>
  <si>
    <t>&gt; 27 jaar</t>
  </si>
  <si>
    <t>percentage gezinnen</t>
  </si>
  <si>
    <t>bevolking</t>
  </si>
  <si>
    <t>alleenstaande in studentikoze omgeving</t>
  </si>
  <si>
    <t>alleenwonend</t>
  </si>
  <si>
    <t>samenwonend</t>
  </si>
  <si>
    <t>gezinnen</t>
  </si>
  <si>
    <t>eenoudergezinnen</t>
  </si>
  <si>
    <t>overig</t>
  </si>
  <si>
    <t>totaal</t>
  </si>
  <si>
    <t>Aantal totaal</t>
  </si>
  <si>
    <t>Samenstelling</t>
  </si>
  <si>
    <t>aantal</t>
  </si>
  <si>
    <t>percentage</t>
  </si>
  <si>
    <t>Totaal energiegebruik</t>
  </si>
  <si>
    <t>Verwerking data</t>
  </si>
  <si>
    <t>Input data, uit andere bronnen</t>
  </si>
  <si>
    <t>Bevolkingssamenstelling (bron: Info planetenkwartier)</t>
  </si>
  <si>
    <t>Energiegebruik</t>
  </si>
  <si>
    <t>Bevolkinssamenstelling totaal gebied</t>
  </si>
  <si>
    <t>Bevolkinssamenstelling</t>
  </si>
  <si>
    <t>[-]</t>
  </si>
  <si>
    <t>[kWh]</t>
  </si>
  <si>
    <r>
      <t>[m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]</t>
    </r>
  </si>
  <si>
    <t>Personen / huishouden</t>
  </si>
  <si>
    <t>Energiegebruik auto's</t>
  </si>
  <si>
    <t>Totaal auto's</t>
  </si>
  <si>
    <t>TJ</t>
  </si>
  <si>
    <t>personenauto's</t>
  </si>
  <si>
    <t xml:space="preserve">Gemiddelde </t>
  </si>
  <si>
    <t>TJ/auto</t>
  </si>
  <si>
    <t>Aantal auto's per huishouden</t>
  </si>
  <si>
    <t>Aantal auto's paddepoel Noord (Bron: info plantenkwartier, CBS)</t>
  </si>
  <si>
    <t>Aantal huishoudens</t>
  </si>
  <si>
    <t>Auto's per huishouden</t>
  </si>
  <si>
    <t>Energriegebruik auto's totaal</t>
  </si>
  <si>
    <t>[TJ]</t>
  </si>
  <si>
    <t>Units</t>
  </si>
  <si>
    <t>Waarde</t>
  </si>
  <si>
    <t>Parameter</t>
  </si>
  <si>
    <t>Energiegebruik auto's gemodelleerd gebied</t>
  </si>
  <si>
    <t>Totaal [TJ]</t>
  </si>
  <si>
    <t>Personen per huishouden</t>
  </si>
  <si>
    <t>PV</t>
  </si>
  <si>
    <t>Aantal auto's en gemiddeld verbruik IABR regio (bron: 20161020_analyse gem energieverbruik autos IABR regio 2013)</t>
  </si>
  <si>
    <t>Personen in gebied</t>
  </si>
  <si>
    <t>bovenwaarde aardgas</t>
  </si>
  <si>
    <t>Bevolkingssamenstalling gemodelleerde gebied</t>
  </si>
  <si>
    <t>Bron: totaaloverzicht ontwikkeling zonnepanelen stad Groningen</t>
  </si>
  <si>
    <t>1 adres heeft zonnepanelen (Marsstraat 37)</t>
  </si>
  <si>
    <t>Totaal aantal panelen</t>
  </si>
  <si>
    <t>Geinstalleerd aan PV panelen</t>
  </si>
  <si>
    <t>Wp per paneel</t>
  </si>
  <si>
    <t>Potentieel aan zonnepanelen</t>
  </si>
  <si>
    <t>flh</t>
  </si>
  <si>
    <t>kWh</t>
  </si>
  <si>
    <t>% van dak nu bedekt</t>
  </si>
  <si>
    <t>Argumentatie: nu is 1 woning bedekt. Er zjn 87 rijwoningen. Verder ook nog daken op portiekflats en zelfs op flats.</t>
  </si>
  <si>
    <t>KAW Gemiddeld elektriciteitsgebruik [kWh]</t>
  </si>
  <si>
    <t>KAW Gemiddled gasgebruik [m3]</t>
  </si>
  <si>
    <t>Gemiddeld</t>
  </si>
  <si>
    <t>Elektriciteit KAW versie 2</t>
  </si>
  <si>
    <t>Gas KAW versie 2</t>
  </si>
  <si>
    <t>gas:elek</t>
  </si>
  <si>
    <t>Zonnepanelen analyse uitgevoerd in bestand: "20161031 - Analyse zonnepotentie plantetenbuurt Quintel"</t>
  </si>
  <si>
    <t>ZonPV</t>
  </si>
  <si>
    <t>km2</t>
  </si>
  <si>
    <t>conversion efficiency</t>
  </si>
  <si>
    <t>FLH</t>
  </si>
  <si>
    <t>uur</t>
  </si>
  <si>
    <t>W/m2</t>
  </si>
  <si>
    <t>Standaard vermogen</t>
  </si>
  <si>
    <t>kWh/m2</t>
  </si>
  <si>
    <t>Opbrengst/oppervlakte</t>
  </si>
  <si>
    <t>kWh/TJ</t>
  </si>
  <si>
    <t>Conversie</t>
  </si>
  <si>
    <t>km2/m2</t>
  </si>
  <si>
    <t>Aantal auto's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</si>
</sst>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"/>
    <numFmt numFmtId="166" formatCode="0.000"/>
    <numFmt numFmtId="167" formatCode="0.000%"/>
    <numFmt numFmtId="168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rgb="FF000000"/>
      <name val="Calibri"/>
      <scheme val="minor"/>
    </font>
    <font>
      <sz val="12"/>
      <color rgb="FF333333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5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auto="1"/>
      </right>
      <top/>
      <bottom style="thin">
        <color rgb="FF7F7F7F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9" fontId="2" fillId="0" borderId="0" applyFont="0" applyFill="0" applyBorder="0" applyAlignment="0" applyProtection="0"/>
    <xf numFmtId="0" fontId="1" fillId="7" borderId="0" applyNumberFormat="0" applyBorder="0" applyAlignment="0" applyProtection="0"/>
  </cellStyleXfs>
  <cellXfs count="139">
    <xf numFmtId="0" fontId="0" fillId="0" borderId="0" xfId="0"/>
    <xf numFmtId="0" fontId="0" fillId="4" borderId="0" xfId="0" applyFill="1"/>
    <xf numFmtId="0" fontId="0" fillId="4" borderId="0" xfId="0" applyFill="1" applyBorder="1"/>
    <xf numFmtId="0" fontId="0" fillId="0" borderId="0" xfId="0" applyFill="1" applyBorder="1"/>
    <xf numFmtId="0" fontId="0" fillId="4" borderId="10" xfId="0" applyFill="1" applyBorder="1"/>
    <xf numFmtId="0" fontId="0" fillId="0" borderId="11" xfId="0" applyFill="1" applyBorder="1"/>
    <xf numFmtId="0" fontId="0" fillId="4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4" xfId="0" applyFill="1" applyBorder="1"/>
    <xf numFmtId="0" fontId="0" fillId="4" borderId="17" xfId="0" applyFill="1" applyBorder="1"/>
    <xf numFmtId="0" fontId="0" fillId="4" borderId="4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19" xfId="0" applyFill="1" applyBorder="1"/>
    <xf numFmtId="0" fontId="0" fillId="4" borderId="15" xfId="0" applyFill="1" applyBorder="1"/>
    <xf numFmtId="0" fontId="0" fillId="4" borderId="4" xfId="0" applyFill="1" applyBorder="1" applyAlignment="1">
      <alignment horizontal="right"/>
    </xf>
    <xf numFmtId="0" fontId="4" fillId="3" borderId="0" xfId="0" applyFont="1" applyFill="1" applyBorder="1"/>
    <xf numFmtId="0" fontId="0" fillId="5" borderId="17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0" xfId="0" applyFill="1" applyBorder="1" applyAlignment="1">
      <alignment horizontal="right"/>
    </xf>
    <xf numFmtId="1" fontId="0" fillId="4" borderId="0" xfId="0" applyNumberFormat="1" applyFill="1"/>
    <xf numFmtId="9" fontId="0" fillId="4" borderId="0" xfId="2" applyFont="1" applyFill="1"/>
    <xf numFmtId="0" fontId="4" fillId="4" borderId="2" xfId="0" applyFont="1" applyFill="1" applyBorder="1"/>
    <xf numFmtId="0" fontId="0" fillId="4" borderId="2" xfId="0" applyFill="1" applyBorder="1"/>
    <xf numFmtId="1" fontId="0" fillId="4" borderId="2" xfId="0" applyNumberFormat="1" applyFill="1" applyBorder="1"/>
    <xf numFmtId="0" fontId="4" fillId="4" borderId="12" xfId="0" applyFont="1" applyFill="1" applyBorder="1"/>
    <xf numFmtId="0" fontId="4" fillId="4" borderId="13" xfId="0" applyFont="1" applyFill="1" applyBorder="1"/>
    <xf numFmtId="0" fontId="0" fillId="4" borderId="16" xfId="0" applyFill="1" applyBorder="1"/>
    <xf numFmtId="9" fontId="0" fillId="6" borderId="11" xfId="2" applyFont="1" applyFill="1" applyBorder="1"/>
    <xf numFmtId="9" fontId="0" fillId="6" borderId="16" xfId="2" applyFont="1" applyFill="1" applyBorder="1"/>
    <xf numFmtId="49" fontId="0" fillId="0" borderId="0" xfId="0" applyNumberFormat="1" applyFill="1" applyBorder="1"/>
    <xf numFmtId="1" fontId="0" fillId="0" borderId="0" xfId="0" applyNumberFormat="1" applyFill="1" applyBorder="1"/>
    <xf numFmtId="0" fontId="0" fillId="0" borderId="12" xfId="0" applyFill="1" applyBorder="1"/>
    <xf numFmtId="49" fontId="0" fillId="0" borderId="2" xfId="0" applyNumberFormat="1" applyFill="1" applyBorder="1"/>
    <xf numFmtId="0" fontId="0" fillId="0" borderId="2" xfId="0" applyFill="1" applyBorder="1"/>
    <xf numFmtId="1" fontId="0" fillId="0" borderId="2" xfId="0" applyNumberFormat="1" applyFill="1" applyBorder="1"/>
    <xf numFmtId="0" fontId="0" fillId="0" borderId="13" xfId="0" applyFill="1" applyBorder="1"/>
    <xf numFmtId="0" fontId="4" fillId="4" borderId="0" xfId="0" applyFont="1" applyFill="1" applyAlignment="1"/>
    <xf numFmtId="9" fontId="0" fillId="4" borderId="2" xfId="2" applyFont="1" applyFill="1" applyBorder="1"/>
    <xf numFmtId="0" fontId="4" fillId="0" borderId="0" xfId="0" applyFont="1" applyFill="1" applyBorder="1"/>
    <xf numFmtId="9" fontId="0" fillId="0" borderId="0" xfId="2" applyFont="1" applyFill="1" applyBorder="1"/>
    <xf numFmtId="0" fontId="0" fillId="0" borderId="0" xfId="0" applyFill="1"/>
    <xf numFmtId="0" fontId="0" fillId="4" borderId="3" xfId="0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4" fillId="0" borderId="12" xfId="0" applyFont="1" applyFill="1" applyBorder="1"/>
    <xf numFmtId="1" fontId="0" fillId="0" borderId="11" xfId="0" applyNumberFormat="1" applyFill="1" applyBorder="1"/>
    <xf numFmtId="0" fontId="4" fillId="0" borderId="2" xfId="0" applyFont="1" applyFill="1" applyBorder="1"/>
    <xf numFmtId="0" fontId="4" fillId="0" borderId="13" xfId="0" applyFont="1" applyFill="1" applyBorder="1"/>
    <xf numFmtId="1" fontId="4" fillId="6" borderId="0" xfId="0" applyNumberFormat="1" applyFont="1" applyFill="1" applyBorder="1"/>
    <xf numFmtId="2" fontId="0" fillId="0" borderId="11" xfId="0" applyNumberFormat="1" applyFill="1" applyBorder="1"/>
    <xf numFmtId="2" fontId="0" fillId="0" borderId="16" xfId="0" applyNumberFormat="1" applyFill="1" applyBorder="1"/>
    <xf numFmtId="0" fontId="4" fillId="0" borderId="3" xfId="0" applyFont="1" applyFill="1" applyBorder="1"/>
    <xf numFmtId="0" fontId="4" fillId="0" borderId="13" xfId="0" applyFont="1" applyFill="1" applyBorder="1" applyAlignment="1">
      <alignment wrapText="1"/>
    </xf>
    <xf numFmtId="0" fontId="4" fillId="3" borderId="25" xfId="0" applyFont="1" applyFill="1" applyBorder="1"/>
    <xf numFmtId="0" fontId="0" fillId="4" borderId="26" xfId="0" applyFill="1" applyBorder="1"/>
    <xf numFmtId="165" fontId="4" fillId="6" borderId="16" xfId="0" applyNumberFormat="1" applyFont="1" applyFill="1" applyBorder="1"/>
    <xf numFmtId="2" fontId="4" fillId="6" borderId="27" xfId="0" applyNumberFormat="1" applyFont="1" applyFill="1" applyBorder="1"/>
    <xf numFmtId="9" fontId="0" fillId="0" borderId="15" xfId="2" applyFont="1" applyFill="1" applyBorder="1"/>
    <xf numFmtId="0" fontId="0" fillId="0" borderId="3" xfId="0" applyFill="1" applyBorder="1"/>
    <xf numFmtId="2" fontId="0" fillId="4" borderId="0" xfId="2" applyNumberFormat="1" applyFont="1" applyFill="1" applyBorder="1"/>
    <xf numFmtId="9" fontId="0" fillId="4" borderId="11" xfId="2" applyFont="1" applyFill="1" applyBorder="1"/>
    <xf numFmtId="1" fontId="0" fillId="4" borderId="0" xfId="2" applyNumberFormat="1" applyFont="1" applyFill="1" applyBorder="1"/>
    <xf numFmtId="164" fontId="0" fillId="4" borderId="15" xfId="2" applyNumberFormat="1" applyFont="1" applyFill="1" applyBorder="1"/>
    <xf numFmtId="9" fontId="0" fillId="4" borderId="16" xfId="2" applyFont="1" applyFill="1" applyBorder="1"/>
    <xf numFmtId="1" fontId="4" fillId="6" borderId="27" xfId="0" applyNumberFormat="1" applyFont="1" applyFill="1" applyBorder="1"/>
    <xf numFmtId="2" fontId="4" fillId="6" borderId="15" xfId="0" applyNumberFormat="1" applyFont="1" applyFill="1" applyBorder="1"/>
    <xf numFmtId="166" fontId="4" fillId="6" borderId="15" xfId="0" applyNumberFormat="1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7" fillId="0" borderId="11" xfId="0" applyFont="1" applyFill="1" applyBorder="1"/>
    <xf numFmtId="0" fontId="0" fillId="0" borderId="14" xfId="0" applyFont="1" applyFill="1" applyBorder="1"/>
    <xf numFmtId="164" fontId="0" fillId="0" borderId="16" xfId="0" applyNumberFormat="1" applyFont="1" applyFill="1" applyBorder="1"/>
    <xf numFmtId="0" fontId="0" fillId="4" borderId="0" xfId="0" applyFont="1" applyFill="1"/>
    <xf numFmtId="0" fontId="4" fillId="4" borderId="0" xfId="0" applyFont="1" applyFill="1" applyAlignment="1">
      <alignment wrapText="1"/>
    </xf>
    <xf numFmtId="167" fontId="4" fillId="4" borderId="0" xfId="0" applyNumberFormat="1" applyFont="1" applyFill="1"/>
    <xf numFmtId="0" fontId="3" fillId="2" borderId="18" xfId="1" applyBorder="1" applyAlignment="1">
      <alignment horizontal="center"/>
    </xf>
    <xf numFmtId="0" fontId="3" fillId="2" borderId="31" xfId="1" applyBorder="1" applyAlignment="1">
      <alignment horizontal="center"/>
    </xf>
    <xf numFmtId="1" fontId="4" fillId="3" borderId="0" xfId="0" applyNumberFormat="1" applyFont="1" applyFill="1" applyBorder="1"/>
    <xf numFmtId="1" fontId="4" fillId="0" borderId="0" xfId="0" applyNumberFormat="1" applyFont="1" applyFill="1" applyBorder="1"/>
    <xf numFmtId="1" fontId="4" fillId="0" borderId="2" xfId="0" applyNumberFormat="1" applyFont="1" applyFill="1" applyBorder="1"/>
    <xf numFmtId="164" fontId="0" fillId="0" borderId="0" xfId="0" applyNumberFormat="1" applyFill="1" applyBorder="1"/>
    <xf numFmtId="166" fontId="0" fillId="0" borderId="15" xfId="0" applyNumberFormat="1" applyFill="1" applyBorder="1"/>
    <xf numFmtId="0" fontId="1" fillId="7" borderId="11" xfId="3" applyBorder="1"/>
    <xf numFmtId="0" fontId="1" fillId="7" borderId="16" xfId="3" applyBorder="1"/>
    <xf numFmtId="9" fontId="0" fillId="4" borderId="0" xfId="0" applyNumberFormat="1" applyFont="1" applyFill="1"/>
    <xf numFmtId="0" fontId="8" fillId="0" borderId="0" xfId="0" applyFont="1"/>
    <xf numFmtId="168" fontId="0" fillId="4" borderId="0" xfId="2" applyNumberFormat="1" applyFont="1" applyFill="1"/>
    <xf numFmtId="1" fontId="4" fillId="0" borderId="11" xfId="0" applyNumberFormat="1" applyFont="1" applyFill="1" applyBorder="1"/>
    <xf numFmtId="1" fontId="4" fillId="0" borderId="15" xfId="0" applyNumberFormat="1" applyFont="1" applyFill="1" applyBorder="1"/>
    <xf numFmtId="165" fontId="4" fillId="0" borderId="15" xfId="0" applyNumberFormat="1" applyFont="1" applyFill="1" applyBorder="1"/>
    <xf numFmtId="165" fontId="4" fillId="0" borderId="16" xfId="0" applyNumberFormat="1" applyFont="1" applyFill="1" applyBorder="1"/>
    <xf numFmtId="0" fontId="4" fillId="0" borderId="15" xfId="0" applyFont="1" applyFill="1" applyBorder="1"/>
    <xf numFmtId="165" fontId="0" fillId="0" borderId="0" xfId="0" applyNumberFormat="1" applyFill="1" applyBorder="1"/>
    <xf numFmtId="165" fontId="0" fillId="0" borderId="11" xfId="0" applyNumberFormat="1" applyFill="1" applyBorder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 wrapText="1"/>
    </xf>
    <xf numFmtId="0" fontId="4" fillId="3" borderId="30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5" fillId="4" borderId="0" xfId="0" applyFont="1" applyFill="1" applyAlignment="1">
      <alignment horizontal="center" vertical="center" textRotation="90"/>
    </xf>
    <xf numFmtId="0" fontId="5" fillId="4" borderId="2" xfId="0" applyFont="1" applyFill="1" applyBorder="1" applyAlignment="1">
      <alignment horizontal="center" vertical="center" textRotation="90"/>
    </xf>
    <xf numFmtId="0" fontId="5" fillId="4" borderId="24" xfId="0" applyFont="1" applyFill="1" applyBorder="1" applyAlignment="1">
      <alignment horizontal="center" vertical="center" textRotation="90"/>
    </xf>
    <xf numFmtId="0" fontId="5" fillId="4" borderId="0" xfId="0" applyFont="1" applyFill="1" applyBorder="1" applyAlignment="1">
      <alignment horizontal="center" vertical="center" textRotation="90"/>
    </xf>
    <xf numFmtId="0" fontId="4" fillId="3" borderId="28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" fontId="3" fillId="2" borderId="23" xfId="1" applyNumberFormat="1" applyBorder="1" applyAlignment="1">
      <alignment horizontal="center"/>
    </xf>
    <xf numFmtId="0" fontId="3" fillId="2" borderId="1" xfId="1" applyBorder="1" applyAlignment="1">
      <alignment horizontal="center"/>
    </xf>
    <xf numFmtId="2" fontId="3" fillId="2" borderId="23" xfId="1" applyNumberFormat="1" applyBorder="1" applyAlignment="1">
      <alignment horizontal="center"/>
    </xf>
    <xf numFmtId="0" fontId="3" fillId="2" borderId="32" xfId="1" applyBorder="1" applyAlignment="1">
      <alignment horizontal="center"/>
    </xf>
    <xf numFmtId="0" fontId="3" fillId="2" borderId="6" xfId="1" applyBorder="1" applyAlignment="1">
      <alignment horizontal="center"/>
    </xf>
    <xf numFmtId="1" fontId="3" fillId="2" borderId="32" xfId="1" applyNumberFormat="1" applyBorder="1" applyAlignment="1">
      <alignment horizontal="center"/>
    </xf>
    <xf numFmtId="1" fontId="3" fillId="2" borderId="31" xfId="1" applyNumberFormat="1" applyBorder="1" applyAlignment="1">
      <alignment horizontal="center"/>
    </xf>
    <xf numFmtId="2" fontId="3" fillId="2" borderId="32" xfId="1" applyNumberFormat="1" applyBorder="1" applyAlignment="1">
      <alignment horizontal="center"/>
    </xf>
    <xf numFmtId="2" fontId="3" fillId="2" borderId="31" xfId="1" applyNumberFormat="1" applyBorder="1" applyAlignment="1">
      <alignment horizontal="center"/>
    </xf>
    <xf numFmtId="0" fontId="3" fillId="2" borderId="23" xfId="1" applyBorder="1" applyAlignment="1">
      <alignment horizontal="center"/>
    </xf>
    <xf numFmtId="0" fontId="3" fillId="2" borderId="18" xfId="1" applyBorder="1" applyAlignment="1">
      <alignment horizontal="center"/>
    </xf>
    <xf numFmtId="0" fontId="3" fillId="2" borderId="31" xfId="1" applyBorder="1" applyAlignment="1">
      <alignment horizontal="center"/>
    </xf>
    <xf numFmtId="1" fontId="3" fillId="2" borderId="1" xfId="1" applyNumberFormat="1" applyBorder="1" applyAlignment="1">
      <alignment horizontal="center"/>
    </xf>
    <xf numFmtId="0" fontId="3" fillId="2" borderId="5" xfId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</cellXfs>
  <cellStyles count="4">
    <cellStyle name="40% - Accent6" xfId="3" builtinId="51"/>
    <cellStyle name="Input" xfId="1" builtinId="20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635000</xdr:colOff>
      <xdr:row>8</xdr:row>
      <xdr:rowOff>142875</xdr:rowOff>
    </xdr:from>
    <xdr:ext cx="3019778" cy="264560"/>
    <xdr:sp macro="" textlink="">
      <xdr:nvSpPr>
        <xdr:cNvPr id="2" name="TextBox 1"/>
        <xdr:cNvSpPr txBox="1"/>
      </xdr:nvSpPr>
      <xdr:spPr>
        <a:xfrm>
          <a:off x="17240250" y="1841500"/>
          <a:ext cx="3019778" cy="2645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 uit: </a:t>
          </a:r>
          <a:r>
            <a:rPr lang="en-US" sz="1100" baseline="0"/>
            <a:t>"Verwerking KAW gegevens v1"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529166</xdr:colOff>
      <xdr:row>26</xdr:row>
      <xdr:rowOff>21167</xdr:rowOff>
    </xdr:from>
    <xdr:to>
      <xdr:col>28</xdr:col>
      <xdr:colOff>588433</xdr:colOff>
      <xdr:row>52</xdr:row>
      <xdr:rowOff>110067</xdr:rowOff>
    </xdr:to>
    <xdr:grpSp>
      <xdr:nvGrpSpPr>
        <xdr:cNvPr id="2" name="Group 1"/>
        <xdr:cNvGrpSpPr/>
      </xdr:nvGrpSpPr>
      <xdr:grpSpPr>
        <a:xfrm>
          <a:off x="16531166" y="5304367"/>
          <a:ext cx="7526867" cy="5372100"/>
          <a:chOff x="965200" y="292100"/>
          <a:chExt cx="7556500" cy="5372100"/>
        </a:xfrm>
      </xdr:grpSpPr>
      <xdr:pic>
        <xdr:nvPicPr>
          <xdr:cNvPr id="3" name="Picture 2"/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65200" y="292100"/>
            <a:ext cx="7556500" cy="5372100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2476500" y="2819400"/>
            <a:ext cx="254000" cy="2921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6108700" y="2717800"/>
            <a:ext cx="254000" cy="2921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9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5384800" y="2501900"/>
            <a:ext cx="254000" cy="2921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6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5422900" y="546100"/>
            <a:ext cx="254000" cy="2921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7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6146800" y="1092200"/>
            <a:ext cx="342900" cy="3048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10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4699000" y="2032000"/>
            <a:ext cx="254000" cy="2921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4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3822700" y="1409700"/>
            <a:ext cx="254000" cy="2921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2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4508500" y="2959100"/>
            <a:ext cx="254000" cy="2921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3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5880100" y="4470400"/>
            <a:ext cx="254000" cy="2921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8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6502400" y="3695700"/>
            <a:ext cx="330200" cy="2794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11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5372100" y="3810000"/>
            <a:ext cx="254000" cy="2921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5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6629400" y="622300"/>
            <a:ext cx="381000" cy="2921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12</a:t>
            </a:r>
          </a:p>
        </xdr:txBody>
      </xdr:sp>
    </xdr:grpSp>
    <xdr:clientData/>
  </xdr:twoCellAnchor>
  <xdr:twoCellAnchor>
    <xdr:from>
      <xdr:col>33</xdr:col>
      <xdr:colOff>795868</xdr:colOff>
      <xdr:row>38</xdr:row>
      <xdr:rowOff>84668</xdr:rowOff>
    </xdr:from>
    <xdr:to>
      <xdr:col>37</xdr:col>
      <xdr:colOff>626534</xdr:colOff>
      <xdr:row>45</xdr:row>
      <xdr:rowOff>50801</xdr:rowOff>
    </xdr:to>
    <xdr:sp macro="" textlink="">
      <xdr:nvSpPr>
        <xdr:cNvPr id="16" name="TextBox 15"/>
        <xdr:cNvSpPr txBox="1"/>
      </xdr:nvSpPr>
      <xdr:spPr>
        <a:xfrm>
          <a:off x="26856268" y="7806268"/>
          <a:ext cx="2675466" cy="138853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</a:t>
          </a:r>
          <a:r>
            <a:rPr lang="en-US" sz="1100" baseline="0"/>
            <a:t> voor Quintel</a:t>
          </a:r>
          <a:endParaRPr lang="en-US" sz="1100"/>
        </a:p>
        <a:p>
          <a:r>
            <a:rPr lang="en-US" sz="1100"/>
            <a:t>Let</a:t>
          </a:r>
          <a:r>
            <a:rPr lang="en-US" sz="1100" baseline="0"/>
            <a:t> op:</a:t>
          </a:r>
        </a:p>
        <a:p>
          <a:r>
            <a:rPr lang="en-US" sz="1100" baseline="0"/>
            <a:t>In gebied 7 vallen de adressen:</a:t>
          </a:r>
        </a:p>
        <a:p>
          <a:r>
            <a:rPr lang="en-US" sz="1100" baseline="0"/>
            <a:t>Plutolaan 141, 143, 145</a:t>
          </a:r>
        </a:p>
        <a:p>
          <a:endParaRPr lang="en-US" sz="1100" baseline="0"/>
        </a:p>
        <a:p>
          <a:r>
            <a:rPr lang="en-US" sz="1100" baseline="0"/>
            <a:t>Deze zijn in dit overzicht verwerkt in gebied 10. Voor ETM-SA dit splitsen en bij de juiste node zetten. Zowel gebied 7 als gebied 10 aanpassen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41</xdr:col>
      <xdr:colOff>795866</xdr:colOff>
      <xdr:row>27</xdr:row>
      <xdr:rowOff>118534</xdr:rowOff>
    </xdr:from>
    <xdr:to>
      <xdr:col>43</xdr:col>
      <xdr:colOff>812799</xdr:colOff>
      <xdr:row>40</xdr:row>
      <xdr:rowOff>67734</xdr:rowOff>
    </xdr:to>
    <xdr:sp macro="" textlink="">
      <xdr:nvSpPr>
        <xdr:cNvPr id="17" name="TextBox 16"/>
        <xdr:cNvSpPr txBox="1"/>
      </xdr:nvSpPr>
      <xdr:spPr>
        <a:xfrm>
          <a:off x="31631466" y="5604934"/>
          <a:ext cx="1515533" cy="25908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voor Quintel</a:t>
          </a:r>
        </a:p>
        <a:p>
          <a:r>
            <a:rPr lang="en-US" sz="1100"/>
            <a:t>Let</a:t>
          </a:r>
          <a:r>
            <a:rPr lang="en-US" sz="1100" baseline="0"/>
            <a:t> op:</a:t>
          </a:r>
        </a:p>
        <a:p>
          <a:r>
            <a:rPr lang="en-US" sz="1100" baseline="0"/>
            <a:t>In gebied 7 vallen de adressen:</a:t>
          </a:r>
        </a:p>
        <a:p>
          <a:r>
            <a:rPr lang="en-US" sz="1100" baseline="0"/>
            <a:t>Plutolaan 141, 143, 145</a:t>
          </a:r>
        </a:p>
        <a:p>
          <a:endParaRPr lang="en-US" sz="1100" baseline="0"/>
        </a:p>
        <a:p>
          <a:r>
            <a:rPr lang="en-US" sz="1100" baseline="0"/>
            <a:t>Deze zijn in dit overzicht verwerkt in gebied 10. Voor ETM-SA dit splitsen en bij de juiste node zetten. Zowel gebied 7 als gebied 10 aanpassen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52</xdr:col>
      <xdr:colOff>50799</xdr:colOff>
      <xdr:row>88</xdr:row>
      <xdr:rowOff>152400</xdr:rowOff>
    </xdr:from>
    <xdr:to>
      <xdr:col>55</xdr:col>
      <xdr:colOff>139699</xdr:colOff>
      <xdr:row>101</xdr:row>
      <xdr:rowOff>101600</xdr:rowOff>
    </xdr:to>
    <xdr:sp macro="" textlink="">
      <xdr:nvSpPr>
        <xdr:cNvPr id="18" name="TextBox 17"/>
        <xdr:cNvSpPr txBox="1"/>
      </xdr:nvSpPr>
      <xdr:spPr>
        <a:xfrm>
          <a:off x="38468299" y="18034000"/>
          <a:ext cx="1968500" cy="25908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Wellicht hoort</a:t>
          </a:r>
          <a:r>
            <a:rPr lang="en-US" sz="1100" baseline="0"/>
            <a:t> deze flat niet bij dit gebied. Dan de data niet meenmen bij de node</a:t>
          </a:r>
          <a:endParaRPr lang="en-US" sz="1100"/>
        </a:p>
      </xdr:txBody>
    </xdr:sp>
    <xdr:clientData/>
  </xdr:twoCellAnchor>
  <xdr:oneCellAnchor>
    <xdr:from>
      <xdr:col>0</xdr:col>
      <xdr:colOff>239888</xdr:colOff>
      <xdr:row>9</xdr:row>
      <xdr:rowOff>28223</xdr:rowOff>
    </xdr:from>
    <xdr:ext cx="3019778" cy="436786"/>
    <xdr:sp macro="" textlink="">
      <xdr:nvSpPr>
        <xdr:cNvPr id="19" name="TextBox 18"/>
        <xdr:cNvSpPr txBox="1"/>
      </xdr:nvSpPr>
      <xdr:spPr>
        <a:xfrm>
          <a:off x="239888" y="1857023"/>
          <a:ext cx="3019778" cy="4367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Deze</a:t>
          </a:r>
          <a:r>
            <a:rPr lang="en-US" sz="1100" baseline="0"/>
            <a:t> sheet is gekopieerd uit de sheet "Verwerking KAW gegevens v5"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72"/>
  <sheetViews>
    <sheetView tabSelected="1" zoomScale="80" zoomScaleNormal="80" zoomScalePageLayoutView="80" workbookViewId="0">
      <selection activeCell="C66" sqref="C66"/>
    </sheetView>
  </sheetViews>
  <sheetFormatPr baseColWidth="10" defaultRowHeight="16" x14ac:dyDescent="0.2"/>
  <cols>
    <col min="1" max="1" width="10.83203125" style="1"/>
    <col min="2" max="2" width="33.83203125" style="1" bestFit="1" customWidth="1"/>
    <col min="3" max="3" width="12.6640625" style="1" bestFit="1" customWidth="1"/>
    <col min="4" max="4" width="34.5" style="1" bestFit="1" customWidth="1"/>
    <col min="5" max="5" width="23.1640625" style="1" bestFit="1" customWidth="1"/>
    <col min="6" max="6" width="21.5" style="1" bestFit="1" customWidth="1"/>
    <col min="7" max="7" width="13.83203125" style="1" bestFit="1" customWidth="1"/>
    <col min="8" max="8" width="16.5" style="1" bestFit="1" customWidth="1"/>
    <col min="9" max="9" width="9" style="1" customWidth="1"/>
    <col min="10" max="10" width="14.1640625" style="1" customWidth="1"/>
    <col min="11" max="11" width="10.83203125" style="11"/>
    <col min="12" max="12" width="10.83203125" style="1"/>
    <col min="13" max="13" width="18.83203125" style="1" bestFit="1" customWidth="1"/>
    <col min="14" max="14" width="16.33203125" style="1" bestFit="1" customWidth="1"/>
    <col min="15" max="15" width="33.83203125" style="1" bestFit="1" customWidth="1"/>
    <col min="16" max="16" width="13.6640625" style="1" bestFit="1" customWidth="1"/>
    <col min="17" max="17" width="13.1640625" style="1" bestFit="1" customWidth="1"/>
    <col min="18" max="18" width="8.33203125" style="1" bestFit="1" customWidth="1"/>
    <col min="19" max="19" width="16.33203125" style="1" bestFit="1" customWidth="1"/>
    <col min="20" max="20" width="9.83203125" style="1" bestFit="1" customWidth="1"/>
    <col min="21" max="21" width="18" style="1" bestFit="1" customWidth="1"/>
    <col min="22" max="22" width="22" style="1" bestFit="1" customWidth="1"/>
    <col min="23" max="16384" width="10.83203125" style="1"/>
  </cols>
  <sheetData>
    <row r="3" spans="1:22" x14ac:dyDescent="0.2">
      <c r="A3" s="107" t="s">
        <v>42</v>
      </c>
      <c r="B3" s="107"/>
      <c r="C3" s="107"/>
      <c r="D3" s="107"/>
      <c r="E3" s="107"/>
      <c r="F3" s="107"/>
      <c r="G3" s="107"/>
      <c r="H3" s="107"/>
      <c r="I3" s="107"/>
      <c r="J3" s="107"/>
      <c r="K3" s="108"/>
      <c r="L3" s="109" t="s">
        <v>43</v>
      </c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1:22" ht="17" thickBot="1" x14ac:dyDescent="0.25">
      <c r="A4" s="110" t="s">
        <v>45</v>
      </c>
    </row>
    <row r="5" spans="1:22" x14ac:dyDescent="0.2">
      <c r="A5" s="110"/>
      <c r="B5" s="99" t="s">
        <v>41</v>
      </c>
      <c r="C5" s="100"/>
      <c r="D5" s="100"/>
      <c r="E5" s="100"/>
      <c r="F5" s="100"/>
      <c r="G5" s="100"/>
      <c r="H5" s="100"/>
      <c r="I5" s="101"/>
    </row>
    <row r="6" spans="1:22" x14ac:dyDescent="0.2">
      <c r="A6" s="110"/>
      <c r="B6" s="45" t="s">
        <v>3</v>
      </c>
      <c r="C6" s="41" t="s">
        <v>4</v>
      </c>
      <c r="D6" s="41" t="s">
        <v>16</v>
      </c>
      <c r="E6" s="41" t="s">
        <v>88</v>
      </c>
      <c r="F6" s="41" t="s">
        <v>89</v>
      </c>
      <c r="G6" s="3"/>
      <c r="H6" s="41" t="s">
        <v>17</v>
      </c>
      <c r="I6" s="46" t="s">
        <v>18</v>
      </c>
    </row>
    <row r="7" spans="1:22" ht="19" x14ac:dyDescent="0.2">
      <c r="A7" s="110"/>
      <c r="B7" s="34" t="s">
        <v>48</v>
      </c>
      <c r="C7" s="36" t="s">
        <v>48</v>
      </c>
      <c r="D7" s="36" t="s">
        <v>48</v>
      </c>
      <c r="E7" s="49"/>
      <c r="F7" s="49"/>
      <c r="G7" s="36" t="s">
        <v>90</v>
      </c>
      <c r="H7" s="36" t="s">
        <v>49</v>
      </c>
      <c r="I7" s="38" t="s">
        <v>50</v>
      </c>
    </row>
    <row r="8" spans="1:22" x14ac:dyDescent="0.2">
      <c r="A8" s="110"/>
      <c r="B8" s="12">
        <v>1</v>
      </c>
      <c r="C8" s="32" t="s">
        <v>1</v>
      </c>
      <c r="D8" s="3">
        <v>23</v>
      </c>
      <c r="E8" s="83">
        <v>3126.501198471989</v>
      </c>
      <c r="F8" s="83">
        <v>2195.454629564309</v>
      </c>
      <c r="G8" s="33">
        <v>6.9635641764090161</v>
      </c>
      <c r="H8" s="3">
        <v>0</v>
      </c>
      <c r="I8" s="5">
        <v>6432.3107626514611</v>
      </c>
    </row>
    <row r="9" spans="1:22" x14ac:dyDescent="0.2">
      <c r="A9" s="110"/>
      <c r="B9" s="12">
        <v>2</v>
      </c>
      <c r="C9" s="32" t="s">
        <v>5</v>
      </c>
      <c r="D9" s="3">
        <v>89</v>
      </c>
      <c r="E9" s="83">
        <v>2098.7126375898956</v>
      </c>
      <c r="F9" s="83">
        <v>1299.379670196405</v>
      </c>
      <c r="G9" s="33">
        <v>6.196553918808168</v>
      </c>
      <c r="H9" s="3">
        <v>0</v>
      </c>
      <c r="I9" s="5">
        <v>0</v>
      </c>
    </row>
    <row r="10" spans="1:22" x14ac:dyDescent="0.2">
      <c r="A10" s="110"/>
      <c r="B10" s="12">
        <v>3</v>
      </c>
      <c r="C10" s="32" t="s">
        <v>1</v>
      </c>
      <c r="D10" s="3">
        <v>26</v>
      </c>
      <c r="E10" s="83">
        <v>2605.0398786468577</v>
      </c>
      <c r="F10" s="83">
        <v>1832.0821402687177</v>
      </c>
      <c r="G10" s="33">
        <v>7.0328372140712121</v>
      </c>
      <c r="H10" s="3">
        <v>0</v>
      </c>
      <c r="I10" s="5">
        <v>0</v>
      </c>
    </row>
    <row r="11" spans="1:22" x14ac:dyDescent="0.2">
      <c r="A11" s="110"/>
      <c r="B11" s="12">
        <v>3</v>
      </c>
      <c r="C11" s="32" t="s">
        <v>13</v>
      </c>
      <c r="D11" s="3">
        <v>8</v>
      </c>
      <c r="E11" s="83">
        <v>3448.5359827925686</v>
      </c>
      <c r="F11" s="83">
        <v>2223.6617807926586</v>
      </c>
      <c r="G11" s="33">
        <v>6.4481327493412826</v>
      </c>
      <c r="H11" s="3">
        <v>0</v>
      </c>
      <c r="I11" s="5">
        <v>0</v>
      </c>
    </row>
    <row r="12" spans="1:22" x14ac:dyDescent="0.2">
      <c r="A12" s="110"/>
      <c r="B12" s="12">
        <v>4</v>
      </c>
      <c r="C12" s="32" t="s">
        <v>1</v>
      </c>
      <c r="D12" s="3">
        <v>8</v>
      </c>
      <c r="E12" s="83">
        <v>2443.0000000000005</v>
      </c>
      <c r="F12" s="83">
        <v>1811.0000000000005</v>
      </c>
      <c r="G12" s="33">
        <v>7.4130167826442896</v>
      </c>
      <c r="H12" s="3">
        <v>0</v>
      </c>
      <c r="I12" s="5">
        <v>0</v>
      </c>
    </row>
    <row r="13" spans="1:22" x14ac:dyDescent="0.2">
      <c r="A13" s="110"/>
      <c r="B13" s="12">
        <v>5</v>
      </c>
      <c r="C13" s="32" t="s">
        <v>1</v>
      </c>
      <c r="D13" s="3">
        <v>14</v>
      </c>
      <c r="E13" s="83">
        <v>2557.0478161521137</v>
      </c>
      <c r="F13" s="83">
        <v>1845.4246583648751</v>
      </c>
      <c r="G13" s="33">
        <v>7.2170127078104445</v>
      </c>
      <c r="H13" s="3">
        <v>0</v>
      </c>
      <c r="I13" s="5">
        <v>0</v>
      </c>
    </row>
    <row r="14" spans="1:22" x14ac:dyDescent="0.2">
      <c r="A14" s="110"/>
      <c r="B14" s="12">
        <v>6</v>
      </c>
      <c r="C14" s="32" t="s">
        <v>10</v>
      </c>
      <c r="D14" s="3">
        <v>30</v>
      </c>
      <c r="E14" s="83">
        <v>1864.2000000000003</v>
      </c>
      <c r="F14" s="83">
        <v>1027.8000000000002</v>
      </c>
      <c r="G14" s="33">
        <v>5.5133569359510783</v>
      </c>
      <c r="H14" s="3">
        <v>0</v>
      </c>
      <c r="I14" s="5">
        <v>0</v>
      </c>
    </row>
    <row r="15" spans="1:22" x14ac:dyDescent="0.2">
      <c r="A15" s="110"/>
      <c r="B15" s="12">
        <v>7</v>
      </c>
      <c r="C15" s="32" t="s">
        <v>5</v>
      </c>
      <c r="D15" s="3">
        <v>88</v>
      </c>
      <c r="E15" s="83">
        <v>2135.5194087604509</v>
      </c>
      <c r="F15" s="83">
        <v>1378.0646973236962</v>
      </c>
      <c r="G15" s="33">
        <v>6.4283578432332336</v>
      </c>
      <c r="H15" s="97">
        <v>6431.1822595920348</v>
      </c>
      <c r="I15" s="98">
        <v>4134.1940919710887</v>
      </c>
    </row>
    <row r="16" spans="1:22" x14ac:dyDescent="0.2">
      <c r="A16" s="110"/>
      <c r="B16" s="12">
        <v>7</v>
      </c>
      <c r="C16" s="32" t="s">
        <v>1</v>
      </c>
      <c r="D16" s="3">
        <v>3</v>
      </c>
      <c r="E16" s="83">
        <v>2720.3209702552067</v>
      </c>
      <c r="F16" s="83">
        <v>2056.838814550596</v>
      </c>
      <c r="G16" s="33">
        <v>7.5610151781377244</v>
      </c>
      <c r="H16" s="3">
        <v>0</v>
      </c>
      <c r="I16" s="5">
        <v>0</v>
      </c>
    </row>
    <row r="17" spans="1:22" x14ac:dyDescent="0.2">
      <c r="A17" s="110"/>
      <c r="B17" s="12">
        <v>8</v>
      </c>
      <c r="C17" s="32" t="s">
        <v>10</v>
      </c>
      <c r="D17" s="3">
        <v>30</v>
      </c>
      <c r="E17" s="83">
        <v>1775.0000000000002</v>
      </c>
      <c r="F17" s="83">
        <v>1056.2</v>
      </c>
      <c r="G17" s="33">
        <v>5.950422535211267</v>
      </c>
      <c r="H17" s="3">
        <v>0</v>
      </c>
      <c r="I17" s="5">
        <v>0</v>
      </c>
    </row>
    <row r="18" spans="1:22" x14ac:dyDescent="0.2">
      <c r="A18" s="110"/>
      <c r="B18" s="12">
        <v>9</v>
      </c>
      <c r="C18" s="32" t="s">
        <v>10</v>
      </c>
      <c r="D18" s="3">
        <v>41</v>
      </c>
      <c r="E18" s="83">
        <v>1975.4328606139291</v>
      </c>
      <c r="F18" s="83">
        <v>1081.739174223688</v>
      </c>
      <c r="G18" s="33">
        <v>5.4759602099941924</v>
      </c>
      <c r="H18" s="3">
        <v>0</v>
      </c>
      <c r="I18" s="5">
        <v>0</v>
      </c>
    </row>
    <row r="19" spans="1:22" x14ac:dyDescent="0.2">
      <c r="A19" s="110"/>
      <c r="B19" s="12">
        <v>10</v>
      </c>
      <c r="C19" s="32" t="s">
        <v>1</v>
      </c>
      <c r="D19" s="3">
        <v>15</v>
      </c>
      <c r="E19" s="83">
        <v>2720.3209702552067</v>
      </c>
      <c r="F19" s="83">
        <v>2056.838814550596</v>
      </c>
      <c r="G19" s="33">
        <v>7.5610151781377244</v>
      </c>
      <c r="H19" s="3">
        <v>0</v>
      </c>
      <c r="I19" s="5">
        <v>0</v>
      </c>
    </row>
    <row r="20" spans="1:22" x14ac:dyDescent="0.2">
      <c r="A20" s="110"/>
      <c r="B20" s="12">
        <v>11</v>
      </c>
      <c r="C20" s="32" t="s">
        <v>10</v>
      </c>
      <c r="D20" s="3">
        <v>21</v>
      </c>
      <c r="E20" s="83">
        <v>1797</v>
      </c>
      <c r="F20" s="83">
        <v>1067</v>
      </c>
      <c r="G20" s="33">
        <v>5.9376739009460211</v>
      </c>
      <c r="H20" s="3">
        <v>0</v>
      </c>
      <c r="I20" s="5">
        <v>0</v>
      </c>
    </row>
    <row r="21" spans="1:22" x14ac:dyDescent="0.2">
      <c r="A21" s="110"/>
      <c r="B21" s="34">
        <v>12</v>
      </c>
      <c r="C21" s="35" t="s">
        <v>5</v>
      </c>
      <c r="D21" s="36">
        <v>108</v>
      </c>
      <c r="E21" s="84">
        <v>1278.2216797787507</v>
      </c>
      <c r="F21" s="84">
        <v>784.16591569649972</v>
      </c>
      <c r="G21" s="37">
        <v>6.12670092309535</v>
      </c>
      <c r="H21" s="36">
        <v>0</v>
      </c>
      <c r="I21" s="38">
        <v>0</v>
      </c>
    </row>
    <row r="22" spans="1:22" x14ac:dyDescent="0.2">
      <c r="A22" s="110"/>
      <c r="B22" s="12"/>
      <c r="C22" s="41" t="s">
        <v>19</v>
      </c>
      <c r="D22" s="51">
        <v>504</v>
      </c>
      <c r="E22" s="83">
        <v>1012202.1205804346</v>
      </c>
      <c r="F22" s="83">
        <v>644148.63930268458</v>
      </c>
      <c r="G22" s="83"/>
      <c r="H22" s="83">
        <v>6431.1822595920348</v>
      </c>
      <c r="I22" s="92">
        <v>10566.50485462255</v>
      </c>
    </row>
    <row r="23" spans="1:22" ht="17" thickBot="1" x14ac:dyDescent="0.25">
      <c r="A23" s="110"/>
      <c r="B23" s="13"/>
      <c r="C23" s="96" t="s">
        <v>68</v>
      </c>
      <c r="D23" s="93"/>
      <c r="E23" s="69">
        <f>E22*3.6/10^6</f>
        <v>3.6439276340895645</v>
      </c>
      <c r="F23" s="68">
        <f>F22*M23/10^6</f>
        <v>22.654707644275419</v>
      </c>
      <c r="G23" s="93"/>
      <c r="H23" s="94">
        <v>2.3152256134531323E-2</v>
      </c>
      <c r="I23" s="95">
        <v>0.3803941747664118</v>
      </c>
      <c r="M23" s="1">
        <v>35.17</v>
      </c>
      <c r="N23" s="1" t="s">
        <v>73</v>
      </c>
    </row>
    <row r="24" spans="1:22" s="25" customFormat="1" x14ac:dyDescent="0.2">
      <c r="A24" s="111"/>
      <c r="D24" s="26"/>
      <c r="E24" s="26"/>
      <c r="F24" s="26"/>
      <c r="G24" s="26"/>
      <c r="H24" s="26"/>
      <c r="K24" s="44"/>
    </row>
    <row r="25" spans="1:22" ht="17" thickBot="1" x14ac:dyDescent="0.25">
      <c r="A25" s="112" t="s">
        <v>47</v>
      </c>
      <c r="D25" s="22"/>
      <c r="E25" s="22"/>
      <c r="F25" s="22"/>
      <c r="G25" s="22"/>
      <c r="H25" s="22"/>
    </row>
    <row r="26" spans="1:22" x14ac:dyDescent="0.2">
      <c r="A26" s="113"/>
      <c r="B26" s="99" t="s">
        <v>74</v>
      </c>
      <c r="C26" s="100"/>
      <c r="D26" s="100"/>
      <c r="E26" s="100"/>
      <c r="F26" s="100"/>
      <c r="G26" s="100"/>
      <c r="H26" s="100"/>
      <c r="I26" s="100"/>
      <c r="J26" s="101"/>
      <c r="M26" s="99" t="s">
        <v>44</v>
      </c>
      <c r="N26" s="100"/>
      <c r="O26" s="100"/>
      <c r="P26" s="100"/>
      <c r="Q26" s="100"/>
      <c r="R26" s="100"/>
      <c r="S26" s="100"/>
      <c r="T26" s="100"/>
      <c r="U26" s="100"/>
      <c r="V26" s="101"/>
    </row>
    <row r="27" spans="1:22" ht="32" x14ac:dyDescent="0.2">
      <c r="A27" s="113"/>
      <c r="B27" s="47"/>
      <c r="C27" s="49" t="s">
        <v>37</v>
      </c>
      <c r="D27" s="49" t="str">
        <f t="shared" ref="D27:I27" si="0">O29</f>
        <v>alleenstaande in studentikoze omgeving</v>
      </c>
      <c r="E27" s="49" t="str">
        <f t="shared" si="0"/>
        <v>alleenwonend</v>
      </c>
      <c r="F27" s="49" t="str">
        <f t="shared" si="0"/>
        <v>samenwonend</v>
      </c>
      <c r="G27" s="49" t="str">
        <f t="shared" si="0"/>
        <v>gezinnen</v>
      </c>
      <c r="H27" s="49" t="str">
        <f t="shared" si="0"/>
        <v>eenoudergezinnen</v>
      </c>
      <c r="I27" s="54" t="str">
        <f t="shared" si="0"/>
        <v>overig</v>
      </c>
      <c r="J27" s="55" t="s">
        <v>51</v>
      </c>
      <c r="M27" s="12"/>
      <c r="N27" s="3"/>
      <c r="O27" s="3" t="s">
        <v>25</v>
      </c>
      <c r="P27" s="3"/>
      <c r="Q27" s="3"/>
      <c r="R27" s="3"/>
      <c r="S27" s="3"/>
      <c r="T27" s="9"/>
      <c r="U27" s="3"/>
      <c r="V27" s="5"/>
    </row>
    <row r="28" spans="1:22" x14ac:dyDescent="0.2">
      <c r="A28" s="113"/>
      <c r="B28" s="12" t="s">
        <v>20</v>
      </c>
      <c r="C28" s="3">
        <f>COUNTIF('Overzicht gebieden'!$E$9:$AX$200,'Samenvatting gebieden'!B28)</f>
        <v>0</v>
      </c>
      <c r="D28" s="3">
        <f t="shared" ref="D28:D37" si="1">ROUND($C28*(O30/SUM($O30:$T30)),0)</f>
        <v>0</v>
      </c>
      <c r="E28" s="3">
        <f t="shared" ref="E28:E37" si="2">ROUND($C28*(P30/SUM($O30:$T30)),0)</f>
        <v>0</v>
      </c>
      <c r="F28" s="3">
        <f t="shared" ref="F28:F37" si="3">ROUND($C28*(Q30/SUM($O30:$T30)),0)</f>
        <v>0</v>
      </c>
      <c r="G28" s="3">
        <f t="shared" ref="G28:G37" si="4">ROUND($C28*(R30/SUM($O30:$T30)),0)</f>
        <v>0</v>
      </c>
      <c r="H28" s="3">
        <f t="shared" ref="H28:H37" si="5">ROUND($C28*(S30/SUM($O30:$T30)),0)</f>
        <v>0</v>
      </c>
      <c r="I28" s="9">
        <f t="shared" ref="I28:I37" si="6">ROUND($C28*(T30/SUM($O30:$T30)),0)</f>
        <v>0</v>
      </c>
      <c r="J28" s="52">
        <f>N30/SUM(O30:T30)</f>
        <v>1.6761904761904762</v>
      </c>
      <c r="M28" s="12"/>
      <c r="N28" s="3"/>
      <c r="O28" s="3" t="s">
        <v>26</v>
      </c>
      <c r="P28" s="3" t="s">
        <v>27</v>
      </c>
      <c r="Q28" s="3"/>
      <c r="R28" s="3"/>
      <c r="S28" s="3"/>
      <c r="T28" s="9"/>
      <c r="U28" s="43"/>
      <c r="V28" s="5"/>
    </row>
    <row r="29" spans="1:22" x14ac:dyDescent="0.2">
      <c r="A29" s="113"/>
      <c r="B29" s="12" t="s">
        <v>21</v>
      </c>
      <c r="C29" s="3">
        <f>COUNTIF('Overzicht gebieden'!$E$9:$AX$200,'Samenvatting gebieden'!B29)</f>
        <v>0</v>
      </c>
      <c r="D29" s="3">
        <f t="shared" si="1"/>
        <v>0</v>
      </c>
      <c r="E29" s="3">
        <f t="shared" si="2"/>
        <v>0</v>
      </c>
      <c r="F29" s="3">
        <f t="shared" si="3"/>
        <v>0</v>
      </c>
      <c r="G29" s="3">
        <f t="shared" si="4"/>
        <v>0</v>
      </c>
      <c r="H29" s="3">
        <f t="shared" si="5"/>
        <v>0</v>
      </c>
      <c r="I29" s="9">
        <f t="shared" si="6"/>
        <v>0</v>
      </c>
      <c r="J29" s="52">
        <f t="shared" ref="J29:J38" si="7">N31/SUM(O31:T31)</f>
        <v>1.7894736842105263</v>
      </c>
      <c r="M29" s="34"/>
      <c r="N29" s="36" t="s">
        <v>29</v>
      </c>
      <c r="O29" s="36" t="s">
        <v>30</v>
      </c>
      <c r="P29" s="36" t="s">
        <v>31</v>
      </c>
      <c r="Q29" s="36" t="s">
        <v>32</v>
      </c>
      <c r="R29" s="36" t="s">
        <v>33</v>
      </c>
      <c r="S29" s="36" t="s">
        <v>34</v>
      </c>
      <c r="T29" s="61" t="s">
        <v>35</v>
      </c>
      <c r="U29" s="36" t="s">
        <v>28</v>
      </c>
      <c r="V29" s="38" t="s">
        <v>69</v>
      </c>
    </row>
    <row r="30" spans="1:22" x14ac:dyDescent="0.2">
      <c r="A30" s="113"/>
      <c r="B30" s="12" t="s">
        <v>9</v>
      </c>
      <c r="C30" s="3">
        <f>COUNTIF('Overzicht gebieden'!$E$9:$AX$200,'Samenvatting gebieden'!B30)</f>
        <v>24</v>
      </c>
      <c r="D30" s="3">
        <f t="shared" si="1"/>
        <v>8</v>
      </c>
      <c r="E30" s="3">
        <f t="shared" si="2"/>
        <v>5</v>
      </c>
      <c r="F30" s="3">
        <f t="shared" si="3"/>
        <v>4</v>
      </c>
      <c r="G30" s="3">
        <f t="shared" si="4"/>
        <v>5</v>
      </c>
      <c r="H30" s="3">
        <f t="shared" si="5"/>
        <v>2</v>
      </c>
      <c r="I30" s="9">
        <f t="shared" si="6"/>
        <v>0</v>
      </c>
      <c r="J30" s="52">
        <f t="shared" si="7"/>
        <v>1.8571428571428572</v>
      </c>
      <c r="M30" s="12" t="s">
        <v>20</v>
      </c>
      <c r="N30" s="3">
        <v>176</v>
      </c>
      <c r="O30" s="3">
        <v>27</v>
      </c>
      <c r="P30" s="3">
        <v>36</v>
      </c>
      <c r="Q30" s="3">
        <v>28</v>
      </c>
      <c r="R30" s="3">
        <v>9</v>
      </c>
      <c r="S30" s="3">
        <v>3</v>
      </c>
      <c r="T30" s="9">
        <v>2</v>
      </c>
      <c r="U30" s="42">
        <v>6.8181818181818177E-2</v>
      </c>
      <c r="V30" s="52">
        <f>N30/SUM(O30:T30)</f>
        <v>1.6761904761904762</v>
      </c>
    </row>
    <row r="31" spans="1:22" x14ac:dyDescent="0.2">
      <c r="A31" s="113"/>
      <c r="B31" s="12" t="s">
        <v>22</v>
      </c>
      <c r="C31" s="3">
        <f>COUNTIF('Overzicht gebieden'!$E$9:$AX$200,'Samenvatting gebieden'!B31)</f>
        <v>9</v>
      </c>
      <c r="D31" s="3">
        <f t="shared" si="1"/>
        <v>0</v>
      </c>
      <c r="E31" s="3">
        <f t="shared" si="2"/>
        <v>3</v>
      </c>
      <c r="F31" s="3">
        <f t="shared" si="3"/>
        <v>2</v>
      </c>
      <c r="G31" s="3">
        <f t="shared" si="4"/>
        <v>1</v>
      </c>
      <c r="H31" s="3">
        <f t="shared" si="5"/>
        <v>2</v>
      </c>
      <c r="I31" s="9">
        <f t="shared" si="6"/>
        <v>0</v>
      </c>
      <c r="J31" s="52">
        <f t="shared" si="7"/>
        <v>1.9666666666666666</v>
      </c>
      <c r="M31" s="12" t="s">
        <v>21</v>
      </c>
      <c r="N31" s="3">
        <v>272</v>
      </c>
      <c r="O31" s="3">
        <v>69</v>
      </c>
      <c r="P31" s="3">
        <v>24</v>
      </c>
      <c r="Q31" s="3">
        <v>24</v>
      </c>
      <c r="R31" s="3">
        <v>33</v>
      </c>
      <c r="S31" s="3">
        <v>2</v>
      </c>
      <c r="T31" s="9">
        <v>0</v>
      </c>
      <c r="U31" s="42">
        <v>0.12867647058823528</v>
      </c>
      <c r="V31" s="52">
        <f t="shared" ref="V31:V39" si="8">N31/SUM(O31:T31)</f>
        <v>1.7894736842105263</v>
      </c>
    </row>
    <row r="32" spans="1:22" x14ac:dyDescent="0.2">
      <c r="A32" s="113"/>
      <c r="B32" s="12" t="s">
        <v>8</v>
      </c>
      <c r="C32" s="3">
        <f>COUNTIF('Overzicht gebieden'!$E$9:$AX$200,'Samenvatting gebieden'!B32)</f>
        <v>24</v>
      </c>
      <c r="D32" s="3">
        <f t="shared" si="1"/>
        <v>8</v>
      </c>
      <c r="E32" s="3">
        <f t="shared" si="2"/>
        <v>5</v>
      </c>
      <c r="F32" s="3">
        <f t="shared" si="3"/>
        <v>3</v>
      </c>
      <c r="G32" s="3">
        <f t="shared" si="4"/>
        <v>8</v>
      </c>
      <c r="H32" s="3">
        <f t="shared" si="5"/>
        <v>1</v>
      </c>
      <c r="I32" s="9">
        <f t="shared" si="6"/>
        <v>0</v>
      </c>
      <c r="J32" s="52">
        <f t="shared" si="7"/>
        <v>2</v>
      </c>
      <c r="M32" s="12" t="s">
        <v>9</v>
      </c>
      <c r="N32" s="3">
        <v>273</v>
      </c>
      <c r="O32" s="3">
        <v>51</v>
      </c>
      <c r="P32" s="3">
        <v>30</v>
      </c>
      <c r="Q32" s="3">
        <v>22</v>
      </c>
      <c r="R32" s="3">
        <v>29</v>
      </c>
      <c r="S32" s="3">
        <v>15</v>
      </c>
      <c r="T32" s="9">
        <v>0</v>
      </c>
      <c r="U32" s="42">
        <v>0.16117216117216118</v>
      </c>
      <c r="V32" s="52">
        <f t="shared" si="8"/>
        <v>1.8571428571428572</v>
      </c>
    </row>
    <row r="33" spans="1:22" x14ac:dyDescent="0.2">
      <c r="A33" s="113"/>
      <c r="B33" s="12" t="s">
        <v>2</v>
      </c>
      <c r="C33" s="3">
        <f>COUNTIF('Overzicht gebieden'!$E$9:$AX$200,'Samenvatting gebieden'!B33)</f>
        <v>299</v>
      </c>
      <c r="D33" s="3">
        <f t="shared" si="1"/>
        <v>80</v>
      </c>
      <c r="E33" s="3">
        <f t="shared" si="2"/>
        <v>130</v>
      </c>
      <c r="F33" s="3">
        <f t="shared" si="3"/>
        <v>67</v>
      </c>
      <c r="G33" s="3">
        <f t="shared" si="4"/>
        <v>13</v>
      </c>
      <c r="H33" s="3">
        <f t="shared" si="5"/>
        <v>8</v>
      </c>
      <c r="I33" s="9">
        <f t="shared" si="6"/>
        <v>1</v>
      </c>
      <c r="J33" s="52">
        <f t="shared" si="7"/>
        <v>1.3947368421052631</v>
      </c>
      <c r="M33" s="12" t="s">
        <v>22</v>
      </c>
      <c r="N33" s="3">
        <v>59</v>
      </c>
      <c r="O33" s="3">
        <v>1</v>
      </c>
      <c r="P33" s="3">
        <v>11</v>
      </c>
      <c r="Q33" s="3">
        <v>7</v>
      </c>
      <c r="R33" s="3">
        <v>4</v>
      </c>
      <c r="S33" s="3">
        <v>7</v>
      </c>
      <c r="T33" s="9">
        <v>0</v>
      </c>
      <c r="U33" s="42">
        <v>0.1864406779661017</v>
      </c>
      <c r="V33" s="52">
        <f t="shared" si="8"/>
        <v>1.9666666666666666</v>
      </c>
    </row>
    <row r="34" spans="1:22" x14ac:dyDescent="0.2">
      <c r="A34" s="113"/>
      <c r="B34" s="12" t="s">
        <v>11</v>
      </c>
      <c r="C34" s="3">
        <f>COUNTIF('Overzicht gebieden'!$E$9:$AX$200,'Samenvatting gebieden'!B34)</f>
        <v>125</v>
      </c>
      <c r="D34" s="3">
        <f t="shared" si="1"/>
        <v>44</v>
      </c>
      <c r="E34" s="3">
        <f t="shared" si="2"/>
        <v>56</v>
      </c>
      <c r="F34" s="3">
        <f t="shared" si="3"/>
        <v>19</v>
      </c>
      <c r="G34" s="3">
        <f t="shared" si="4"/>
        <v>2</v>
      </c>
      <c r="H34" s="3">
        <f t="shared" si="5"/>
        <v>3</v>
      </c>
      <c r="I34" s="9">
        <f t="shared" si="6"/>
        <v>0</v>
      </c>
      <c r="J34" s="52">
        <f t="shared" si="7"/>
        <v>1.2554112554112553</v>
      </c>
      <c r="M34" s="12" t="s">
        <v>8</v>
      </c>
      <c r="N34" s="3">
        <v>224</v>
      </c>
      <c r="O34" s="3">
        <v>36</v>
      </c>
      <c r="P34" s="3">
        <v>23</v>
      </c>
      <c r="Q34" s="3">
        <v>14</v>
      </c>
      <c r="R34" s="3">
        <v>35</v>
      </c>
      <c r="S34" s="3">
        <v>4</v>
      </c>
      <c r="T34" s="9">
        <v>0</v>
      </c>
      <c r="U34" s="42">
        <v>0.17410714285714285</v>
      </c>
      <c r="V34" s="52">
        <f t="shared" si="8"/>
        <v>2</v>
      </c>
    </row>
    <row r="35" spans="1:22" x14ac:dyDescent="0.2">
      <c r="A35" s="113"/>
      <c r="B35" s="12" t="s">
        <v>0</v>
      </c>
      <c r="C35" s="3">
        <f>COUNTIF('Overzicht gebieden'!$E$9:$AX$200,'Samenvatting gebieden'!B35)</f>
        <v>23</v>
      </c>
      <c r="D35" s="3">
        <f t="shared" si="1"/>
        <v>10</v>
      </c>
      <c r="E35" s="3">
        <f t="shared" si="2"/>
        <v>4</v>
      </c>
      <c r="F35" s="3">
        <f t="shared" si="3"/>
        <v>4</v>
      </c>
      <c r="G35" s="3">
        <f t="shared" si="4"/>
        <v>4</v>
      </c>
      <c r="H35" s="3">
        <f t="shared" si="5"/>
        <v>1</v>
      </c>
      <c r="I35" s="9">
        <f t="shared" si="6"/>
        <v>0</v>
      </c>
      <c r="J35" s="52">
        <f t="shared" si="7"/>
        <v>1.7297297297297298</v>
      </c>
      <c r="M35" s="12" t="s">
        <v>2</v>
      </c>
      <c r="N35" s="3">
        <v>742</v>
      </c>
      <c r="O35" s="3">
        <v>142</v>
      </c>
      <c r="P35" s="3">
        <v>231</v>
      </c>
      <c r="Q35" s="3">
        <v>119</v>
      </c>
      <c r="R35" s="3">
        <v>23</v>
      </c>
      <c r="S35" s="3">
        <v>15</v>
      </c>
      <c r="T35" s="9">
        <v>2</v>
      </c>
      <c r="U35" s="42">
        <v>5.1212938005390833E-2</v>
      </c>
      <c r="V35" s="52">
        <f t="shared" si="8"/>
        <v>1.3947368421052631</v>
      </c>
    </row>
    <row r="36" spans="1:22" x14ac:dyDescent="0.2">
      <c r="A36" s="113"/>
      <c r="B36" s="12" t="s">
        <v>23</v>
      </c>
      <c r="C36" s="3">
        <f>COUNTIF('Overzicht gebieden'!$E$9:$AX$200,'Samenvatting gebieden'!B36)</f>
        <v>0</v>
      </c>
      <c r="D36" s="3">
        <f t="shared" si="1"/>
        <v>0</v>
      </c>
      <c r="E36" s="3">
        <f t="shared" si="2"/>
        <v>0</v>
      </c>
      <c r="F36" s="3">
        <f t="shared" si="3"/>
        <v>0</v>
      </c>
      <c r="G36" s="3">
        <f t="shared" si="4"/>
        <v>0</v>
      </c>
      <c r="H36" s="3">
        <f t="shared" si="5"/>
        <v>0</v>
      </c>
      <c r="I36" s="9">
        <f t="shared" si="6"/>
        <v>0</v>
      </c>
      <c r="J36" s="52">
        <f t="shared" si="7"/>
        <v>1.7211538461538463</v>
      </c>
      <c r="M36" s="12" t="s">
        <v>11</v>
      </c>
      <c r="N36" s="3">
        <v>580</v>
      </c>
      <c r="O36" s="3">
        <v>162</v>
      </c>
      <c r="P36" s="3">
        <v>208</v>
      </c>
      <c r="Q36" s="3">
        <v>72</v>
      </c>
      <c r="R36" s="3">
        <v>8</v>
      </c>
      <c r="S36" s="3">
        <v>11</v>
      </c>
      <c r="T36" s="9">
        <v>1</v>
      </c>
      <c r="U36" s="42">
        <v>3.2758620689655175E-2</v>
      </c>
      <c r="V36" s="52">
        <f t="shared" si="8"/>
        <v>1.2554112554112553</v>
      </c>
    </row>
    <row r="37" spans="1:22" x14ac:dyDescent="0.2">
      <c r="A37" s="113"/>
      <c r="B37" s="12" t="s">
        <v>24</v>
      </c>
      <c r="C37" s="3">
        <f>COUNTIF('Overzicht gebieden'!$E$9:$AX$200,'Samenvatting gebieden'!B37)</f>
        <v>0</v>
      </c>
      <c r="D37" s="3">
        <f t="shared" si="1"/>
        <v>0</v>
      </c>
      <c r="E37" s="3">
        <f t="shared" si="2"/>
        <v>0</v>
      </c>
      <c r="F37" s="3">
        <f t="shared" si="3"/>
        <v>0</v>
      </c>
      <c r="G37" s="3">
        <f t="shared" si="4"/>
        <v>0</v>
      </c>
      <c r="H37" s="3">
        <f t="shared" si="5"/>
        <v>0</v>
      </c>
      <c r="I37" s="9">
        <f t="shared" si="6"/>
        <v>0</v>
      </c>
      <c r="J37" s="52">
        <f t="shared" si="7"/>
        <v>1.1000000000000001</v>
      </c>
      <c r="M37" s="12" t="s">
        <v>0</v>
      </c>
      <c r="N37" s="3">
        <v>192</v>
      </c>
      <c r="O37" s="3">
        <v>50</v>
      </c>
      <c r="P37" s="3">
        <v>17</v>
      </c>
      <c r="Q37" s="3">
        <v>19</v>
      </c>
      <c r="R37" s="3">
        <v>19</v>
      </c>
      <c r="S37" s="3">
        <v>4</v>
      </c>
      <c r="T37" s="9">
        <v>2</v>
      </c>
      <c r="U37" s="42">
        <v>0.11979166666666667</v>
      </c>
      <c r="V37" s="52">
        <f t="shared" si="8"/>
        <v>1.7297297297297298</v>
      </c>
    </row>
    <row r="38" spans="1:22" ht="17" thickBot="1" x14ac:dyDescent="0.25">
      <c r="A38" s="113"/>
      <c r="B38" s="13"/>
      <c r="C38" s="7">
        <f>SUM(C28:C37)</f>
        <v>504</v>
      </c>
      <c r="D38" s="7">
        <f>SUM(D28:D37)</f>
        <v>150</v>
      </c>
      <c r="E38" s="7">
        <f t="shared" ref="E38:I38" si="9">SUM(E28:E37)</f>
        <v>203</v>
      </c>
      <c r="F38" s="7">
        <f t="shared" si="9"/>
        <v>99</v>
      </c>
      <c r="G38" s="7">
        <f t="shared" si="9"/>
        <v>33</v>
      </c>
      <c r="H38" s="7">
        <f t="shared" si="9"/>
        <v>17</v>
      </c>
      <c r="I38" s="14">
        <f t="shared" si="9"/>
        <v>1</v>
      </c>
      <c r="J38" s="53">
        <f t="shared" si="7"/>
        <v>1.5294117647058822</v>
      </c>
      <c r="M38" s="12" t="s">
        <v>23</v>
      </c>
      <c r="N38" s="3">
        <v>179</v>
      </c>
      <c r="O38" s="3">
        <v>40</v>
      </c>
      <c r="P38" s="3">
        <v>24</v>
      </c>
      <c r="Q38" s="3">
        <v>19</v>
      </c>
      <c r="R38" s="3">
        <v>17</v>
      </c>
      <c r="S38" s="3">
        <v>3</v>
      </c>
      <c r="T38" s="9">
        <v>1</v>
      </c>
      <c r="U38" s="42">
        <v>0.11173184357541899</v>
      </c>
      <c r="V38" s="52">
        <f t="shared" si="8"/>
        <v>1.7211538461538463</v>
      </c>
    </row>
    <row r="39" spans="1:22" ht="17" thickBot="1" x14ac:dyDescent="0.25">
      <c r="A39" s="113"/>
      <c r="M39" s="12" t="s">
        <v>24</v>
      </c>
      <c r="N39" s="3">
        <v>33</v>
      </c>
      <c r="O39" s="3">
        <v>26</v>
      </c>
      <c r="P39" s="3">
        <v>1</v>
      </c>
      <c r="Q39" s="3">
        <v>3</v>
      </c>
      <c r="R39" s="3">
        <v>0</v>
      </c>
      <c r="S39" s="3">
        <v>0</v>
      </c>
      <c r="T39" s="9">
        <v>0</v>
      </c>
      <c r="U39" s="42">
        <v>0</v>
      </c>
      <c r="V39" s="52">
        <f t="shared" si="8"/>
        <v>1.1000000000000001</v>
      </c>
    </row>
    <row r="40" spans="1:22" ht="17" thickBot="1" x14ac:dyDescent="0.25">
      <c r="A40" s="113"/>
      <c r="B40" s="99" t="s">
        <v>46</v>
      </c>
      <c r="C40" s="100"/>
      <c r="D40" s="101"/>
      <c r="F40" s="56" t="s">
        <v>51</v>
      </c>
      <c r="M40" s="13" t="s">
        <v>36</v>
      </c>
      <c r="N40" s="7">
        <v>2730</v>
      </c>
      <c r="O40" s="7">
        <v>604</v>
      </c>
      <c r="P40" s="7">
        <v>605</v>
      </c>
      <c r="Q40" s="7">
        <v>327</v>
      </c>
      <c r="R40" s="7">
        <v>177</v>
      </c>
      <c r="S40" s="7">
        <v>64</v>
      </c>
      <c r="T40" s="14">
        <v>8</v>
      </c>
      <c r="U40" s="60">
        <v>8.8278388278388284E-2</v>
      </c>
      <c r="V40" s="8"/>
    </row>
    <row r="41" spans="1:22" x14ac:dyDescent="0.2">
      <c r="A41" s="113"/>
      <c r="B41" s="27" t="s">
        <v>38</v>
      </c>
      <c r="C41" s="24" t="s">
        <v>39</v>
      </c>
      <c r="D41" s="28" t="s">
        <v>40</v>
      </c>
      <c r="F41" s="57" t="s">
        <v>48</v>
      </c>
    </row>
    <row r="42" spans="1:22" ht="17" thickBot="1" x14ac:dyDescent="0.25">
      <c r="A42" s="113"/>
      <c r="B42" s="12" t="s">
        <v>30</v>
      </c>
      <c r="C42" s="3">
        <f>D38</f>
        <v>150</v>
      </c>
      <c r="D42" s="30">
        <f t="shared" ref="D42:D47" si="10">C42/SUM(C$42:C$47)</f>
        <v>0.29821073558648109</v>
      </c>
      <c r="F42" s="59">
        <f>SUMPRODUCT(C28:C38,J28:J38)/SUM(C28:C38)</f>
        <v>1.4829677227012474</v>
      </c>
    </row>
    <row r="43" spans="1:22" ht="17" thickBot="1" x14ac:dyDescent="0.25">
      <c r="A43" s="113"/>
      <c r="B43" s="12" t="s">
        <v>31</v>
      </c>
      <c r="C43" s="3">
        <f>E38</f>
        <v>203</v>
      </c>
      <c r="D43" s="30">
        <f t="shared" si="10"/>
        <v>0.40357852882703776</v>
      </c>
      <c r="O43" s="23"/>
      <c r="P43" s="23"/>
      <c r="Q43" s="23"/>
      <c r="R43" s="23"/>
      <c r="S43" s="23"/>
      <c r="T43" s="23"/>
    </row>
    <row r="44" spans="1:22" x14ac:dyDescent="0.2">
      <c r="A44" s="113"/>
      <c r="B44" s="12" t="s">
        <v>32</v>
      </c>
      <c r="C44" s="3">
        <f>F38</f>
        <v>99</v>
      </c>
      <c r="D44" s="30">
        <f t="shared" si="10"/>
        <v>0.19681908548707752</v>
      </c>
      <c r="F44" s="56" t="s">
        <v>72</v>
      </c>
      <c r="O44" s="23"/>
      <c r="P44" s="23"/>
      <c r="Q44" s="23"/>
      <c r="R44" s="23"/>
      <c r="S44" s="23"/>
      <c r="T44" s="23"/>
    </row>
    <row r="45" spans="1:22" x14ac:dyDescent="0.2">
      <c r="A45" s="113"/>
      <c r="B45" s="12" t="s">
        <v>33</v>
      </c>
      <c r="C45" s="3">
        <f>G38</f>
        <v>33</v>
      </c>
      <c r="D45" s="30">
        <f t="shared" si="10"/>
        <v>6.560636182902585E-2</v>
      </c>
      <c r="F45" s="57"/>
      <c r="O45" s="23"/>
      <c r="P45" s="23"/>
      <c r="Q45" s="23"/>
      <c r="R45" s="23"/>
      <c r="S45" s="23"/>
      <c r="T45" s="23"/>
    </row>
    <row r="46" spans="1:22" ht="17" thickBot="1" x14ac:dyDescent="0.25">
      <c r="A46" s="113"/>
      <c r="B46" s="12" t="s">
        <v>34</v>
      </c>
      <c r="C46" s="3">
        <f>H38</f>
        <v>17</v>
      </c>
      <c r="D46" s="30">
        <f t="shared" si="10"/>
        <v>3.3797216699801194E-2</v>
      </c>
      <c r="F46" s="67">
        <f>F42*C38</f>
        <v>747.41573224142871</v>
      </c>
      <c r="O46" s="23"/>
      <c r="P46" s="23"/>
      <c r="Q46" s="23"/>
      <c r="R46" s="23"/>
      <c r="S46" s="23"/>
      <c r="T46" s="23"/>
    </row>
    <row r="47" spans="1:22" ht="17" thickBot="1" x14ac:dyDescent="0.25">
      <c r="A47" s="113"/>
      <c r="B47" s="13" t="s">
        <v>35</v>
      </c>
      <c r="C47" s="7">
        <f>I38</f>
        <v>1</v>
      </c>
      <c r="D47" s="31">
        <f t="shared" si="10"/>
        <v>1.9880715705765406E-3</v>
      </c>
      <c r="O47" s="23"/>
      <c r="P47" s="23"/>
      <c r="Q47" s="23"/>
      <c r="R47" s="23"/>
      <c r="S47" s="23"/>
      <c r="T47" s="23"/>
    </row>
    <row r="48" spans="1:22" s="25" customFormat="1" x14ac:dyDescent="0.2">
      <c r="A48" s="111"/>
      <c r="K48" s="44"/>
      <c r="O48" s="40"/>
      <c r="P48" s="40"/>
      <c r="Q48" s="40"/>
      <c r="R48" s="40"/>
      <c r="S48" s="40"/>
      <c r="T48" s="40"/>
    </row>
    <row r="49" spans="1:21" ht="16" customHeight="1" thickBot="1" x14ac:dyDescent="0.25">
      <c r="A49" s="112" t="s">
        <v>52</v>
      </c>
      <c r="O49" s="23"/>
      <c r="P49" s="23"/>
      <c r="Q49" s="23"/>
      <c r="R49" s="23"/>
      <c r="S49" s="23"/>
      <c r="T49" s="23"/>
    </row>
    <row r="50" spans="1:21" ht="17" thickBot="1" x14ac:dyDescent="0.25">
      <c r="A50" s="113"/>
      <c r="M50" s="114" t="s">
        <v>71</v>
      </c>
      <c r="N50" s="115"/>
      <c r="O50" s="115"/>
      <c r="P50" s="116"/>
      <c r="Q50" s="23"/>
      <c r="R50" s="23"/>
      <c r="S50" s="23"/>
    </row>
    <row r="51" spans="1:21" x14ac:dyDescent="0.2">
      <c r="A51" s="113"/>
      <c r="B51" s="99" t="s">
        <v>67</v>
      </c>
      <c r="C51" s="100"/>
      <c r="D51" s="101"/>
      <c r="M51" s="4" t="s">
        <v>53</v>
      </c>
      <c r="N51" s="2"/>
      <c r="O51" s="62">
        <v>2917.6466325703527</v>
      </c>
      <c r="P51" s="63" t="s">
        <v>54</v>
      </c>
      <c r="Q51" s="23"/>
      <c r="R51" s="23"/>
      <c r="S51" s="23"/>
    </row>
    <row r="52" spans="1:21" x14ac:dyDescent="0.2">
      <c r="A52" s="113"/>
      <c r="B52" s="47" t="s">
        <v>66</v>
      </c>
      <c r="C52" s="49" t="s">
        <v>64</v>
      </c>
      <c r="D52" s="50" t="s">
        <v>65</v>
      </c>
      <c r="M52" s="4" t="s">
        <v>53</v>
      </c>
      <c r="N52" s="2"/>
      <c r="O52" s="64">
        <v>149887</v>
      </c>
      <c r="P52" s="63" t="s">
        <v>55</v>
      </c>
      <c r="Q52" s="23"/>
      <c r="R52" s="23"/>
      <c r="S52" s="23"/>
    </row>
    <row r="53" spans="1:21" ht="17" thickBot="1" x14ac:dyDescent="0.25">
      <c r="A53" s="113"/>
      <c r="B53" s="12" t="s">
        <v>60</v>
      </c>
      <c r="C53" s="3" t="s">
        <v>48</v>
      </c>
      <c r="D53" s="48">
        <f>D22</f>
        <v>504</v>
      </c>
      <c r="M53" s="6" t="s">
        <v>56</v>
      </c>
      <c r="N53" s="15"/>
      <c r="O53" s="65">
        <v>1.9465641667191638E-2</v>
      </c>
      <c r="P53" s="66" t="s">
        <v>57</v>
      </c>
      <c r="Q53" s="23"/>
      <c r="R53" s="23"/>
      <c r="S53" s="23"/>
    </row>
    <row r="54" spans="1:21" x14ac:dyDescent="0.2">
      <c r="A54" s="113"/>
      <c r="B54" s="12" t="s">
        <v>61</v>
      </c>
      <c r="C54" s="3" t="s">
        <v>48</v>
      </c>
      <c r="D54" s="5">
        <f>O58</f>
        <v>0.4</v>
      </c>
    </row>
    <row r="55" spans="1:21" x14ac:dyDescent="0.2">
      <c r="A55" s="113"/>
      <c r="B55" s="12" t="s">
        <v>104</v>
      </c>
      <c r="C55" s="3" t="s">
        <v>48</v>
      </c>
      <c r="D55" s="5">
        <f>D53*D54</f>
        <v>201.60000000000002</v>
      </c>
    </row>
    <row r="56" spans="1:21" ht="17" thickBot="1" x14ac:dyDescent="0.25">
      <c r="A56" s="113"/>
      <c r="B56" s="13" t="s">
        <v>62</v>
      </c>
      <c r="C56" s="7" t="s">
        <v>63</v>
      </c>
      <c r="D56" s="58">
        <f>D53*D54*O53</f>
        <v>3.9242733601058344</v>
      </c>
    </row>
    <row r="57" spans="1:21" x14ac:dyDescent="0.2">
      <c r="A57" s="113"/>
      <c r="M57" s="114" t="s">
        <v>59</v>
      </c>
      <c r="N57" s="115"/>
      <c r="O57" s="116"/>
      <c r="P57" s="39"/>
      <c r="Q57" s="39"/>
      <c r="R57" s="39"/>
      <c r="S57" s="39"/>
      <c r="T57" s="39"/>
      <c r="U57" s="39"/>
    </row>
    <row r="58" spans="1:21" ht="17" thickBot="1" x14ac:dyDescent="0.25">
      <c r="A58" s="113"/>
      <c r="M58" s="6"/>
      <c r="N58" s="15" t="s">
        <v>58</v>
      </c>
      <c r="O58" s="29">
        <v>0.4</v>
      </c>
    </row>
    <row r="59" spans="1:21" x14ac:dyDescent="0.2">
      <c r="A59" s="113"/>
    </row>
    <row r="60" spans="1:21" x14ac:dyDescent="0.2">
      <c r="A60" s="113"/>
    </row>
    <row r="61" spans="1:21" s="25" customFormat="1" x14ac:dyDescent="0.2">
      <c r="A61" s="111"/>
      <c r="K61" s="44"/>
    </row>
    <row r="62" spans="1:21" ht="17" thickBot="1" x14ac:dyDescent="0.25">
      <c r="A62" s="112" t="s">
        <v>70</v>
      </c>
    </row>
    <row r="63" spans="1:21" ht="104" customHeight="1" thickBot="1" x14ac:dyDescent="0.25">
      <c r="A63" s="113"/>
      <c r="M63" s="104" t="s">
        <v>75</v>
      </c>
      <c r="N63" s="106"/>
      <c r="P63" s="102" t="s">
        <v>91</v>
      </c>
      <c r="Q63" s="103"/>
      <c r="S63" s="77" t="s">
        <v>94</v>
      </c>
      <c r="T63" s="89">
        <v>0.16</v>
      </c>
      <c r="U63" s="77"/>
    </row>
    <row r="64" spans="1:21" ht="17" thickBot="1" x14ac:dyDescent="0.25">
      <c r="A64" s="113"/>
      <c r="B64" s="104" t="s">
        <v>92</v>
      </c>
      <c r="C64" s="105"/>
      <c r="D64" s="106"/>
      <c r="M64" s="70" t="s">
        <v>76</v>
      </c>
      <c r="N64" s="71"/>
      <c r="P64" s="6">
        <v>2.11</v>
      </c>
      <c r="Q64" s="29" t="s">
        <v>54</v>
      </c>
      <c r="S64" s="77" t="s">
        <v>95</v>
      </c>
      <c r="T64" s="90">
        <v>867</v>
      </c>
      <c r="U64" s="77" t="s">
        <v>96</v>
      </c>
    </row>
    <row r="65" spans="1:21" x14ac:dyDescent="0.2">
      <c r="A65" s="113"/>
      <c r="B65" s="34"/>
      <c r="C65" s="36" t="s">
        <v>54</v>
      </c>
      <c r="D65" s="38" t="s">
        <v>93</v>
      </c>
      <c r="M65" s="72" t="s">
        <v>77</v>
      </c>
      <c r="N65" s="73">
        <v>8</v>
      </c>
      <c r="S65" s="77" t="s">
        <v>98</v>
      </c>
      <c r="T65" s="77">
        <v>1000</v>
      </c>
      <c r="U65" s="77" t="s">
        <v>97</v>
      </c>
    </row>
    <row r="66" spans="1:21" x14ac:dyDescent="0.2">
      <c r="A66" s="113"/>
      <c r="B66" s="12" t="s">
        <v>78</v>
      </c>
      <c r="C66" s="85">
        <f>N69</f>
        <v>5.8678560000000003E-3</v>
      </c>
      <c r="D66" s="87">
        <f>C66*T$67/T$66*T$68</f>
        <v>1.1750000000000001E-5</v>
      </c>
      <c r="F66" s="91">
        <f>D66/D67</f>
        <v>2.780974407582939E-3</v>
      </c>
      <c r="M66" s="72" t="s">
        <v>79</v>
      </c>
      <c r="N66" s="74">
        <v>235</v>
      </c>
      <c r="S66" s="77" t="s">
        <v>100</v>
      </c>
      <c r="T66" s="77">
        <f>T64*T65*T63/1000</f>
        <v>138.72</v>
      </c>
      <c r="U66" s="77" t="s">
        <v>99</v>
      </c>
    </row>
    <row r="67" spans="1:21" ht="17" thickBot="1" x14ac:dyDescent="0.25">
      <c r="A67" s="113"/>
      <c r="B67" s="13" t="s">
        <v>80</v>
      </c>
      <c r="C67" s="86">
        <f>P64</f>
        <v>2.11</v>
      </c>
      <c r="D67" s="88">
        <f>C67*T$67/T$66*T$68</f>
        <v>4.2251377675253101E-3</v>
      </c>
      <c r="M67" s="72" t="s">
        <v>81</v>
      </c>
      <c r="N67" s="73">
        <v>867</v>
      </c>
      <c r="S67" s="77" t="s">
        <v>102</v>
      </c>
      <c r="T67" s="77">
        <v>277777.77777777781</v>
      </c>
      <c r="U67" s="77" t="s">
        <v>101</v>
      </c>
    </row>
    <row r="68" spans="1:21" x14ac:dyDescent="0.2">
      <c r="A68" s="113"/>
      <c r="M68" s="72" t="s">
        <v>82</v>
      </c>
      <c r="N68" s="73">
        <f>N65*N66*N67/1000</f>
        <v>1629.96</v>
      </c>
      <c r="S68" s="77" t="s">
        <v>102</v>
      </c>
      <c r="T68" s="77">
        <f>1/1000000</f>
        <v>9.9999999999999995E-7</v>
      </c>
      <c r="U68" s="77" t="s">
        <v>103</v>
      </c>
    </row>
    <row r="69" spans="1:21" ht="17" thickBot="1" x14ac:dyDescent="0.25">
      <c r="A69" s="113"/>
      <c r="M69" s="75" t="s">
        <v>54</v>
      </c>
      <c r="N69" s="76">
        <f>N68*0.0000036</f>
        <v>5.8678560000000003E-3</v>
      </c>
      <c r="S69" s="77"/>
      <c r="T69" s="77"/>
      <c r="U69" s="77"/>
    </row>
    <row r="70" spans="1:21" x14ac:dyDescent="0.2">
      <c r="A70" s="113"/>
      <c r="M70" s="77"/>
      <c r="N70" s="77"/>
    </row>
    <row r="71" spans="1:21" x14ac:dyDescent="0.2">
      <c r="A71" s="113"/>
      <c r="M71" s="78" t="s">
        <v>83</v>
      </c>
      <c r="N71" s="79">
        <v>6.7000000000000002E-3</v>
      </c>
    </row>
    <row r="72" spans="1:21" s="25" customFormat="1" x14ac:dyDescent="0.2">
      <c r="A72" s="111"/>
      <c r="K72" s="44"/>
      <c r="M72" s="25" t="s">
        <v>84</v>
      </c>
    </row>
  </sheetData>
  <mergeCells count="16">
    <mergeCell ref="B5:I5"/>
    <mergeCell ref="P63:Q63"/>
    <mergeCell ref="B64:D64"/>
    <mergeCell ref="A3:K3"/>
    <mergeCell ref="L3:V3"/>
    <mergeCell ref="A4:A24"/>
    <mergeCell ref="A25:A48"/>
    <mergeCell ref="M63:N63"/>
    <mergeCell ref="M50:P50"/>
    <mergeCell ref="A62:A72"/>
    <mergeCell ref="M57:O57"/>
    <mergeCell ref="B51:D51"/>
    <mergeCell ref="B26:J26"/>
    <mergeCell ref="A49:A61"/>
    <mergeCell ref="M26:V26"/>
    <mergeCell ref="B40:D40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9"/>
  <sheetViews>
    <sheetView workbookViewId="0">
      <selection activeCell="G10" sqref="G10"/>
    </sheetView>
  </sheetViews>
  <sheetFormatPr baseColWidth="10" defaultRowHeight="16" x14ac:dyDescent="0.2"/>
  <cols>
    <col min="1" max="1" width="10.83203125" style="1"/>
    <col min="2" max="2" width="33.33203125" style="1" bestFit="1" customWidth="1"/>
    <col min="3" max="4" width="33.33203125" style="1" customWidth="1"/>
    <col min="5" max="5" width="12" style="1" bestFit="1" customWidth="1"/>
    <col min="6" max="6" width="3.6640625" style="1" bestFit="1" customWidth="1"/>
    <col min="7" max="7" width="12" style="1" bestFit="1" customWidth="1"/>
    <col min="8" max="8" width="3.6640625" style="1" bestFit="1" customWidth="1"/>
    <col min="9" max="9" width="12" style="1" bestFit="1" customWidth="1"/>
    <col min="10" max="10" width="4.83203125" style="1" bestFit="1" customWidth="1"/>
    <col min="11" max="11" width="12" style="1" bestFit="1" customWidth="1"/>
    <col min="12" max="12" width="4.83203125" style="1" bestFit="1" customWidth="1"/>
    <col min="13" max="13" width="12" style="1" bestFit="1" customWidth="1"/>
    <col min="14" max="14" width="5.33203125" style="1" bestFit="1" customWidth="1"/>
    <col min="15" max="15" width="12" style="1" bestFit="1" customWidth="1"/>
    <col min="16" max="16" width="4.83203125" style="1" bestFit="1" customWidth="1"/>
    <col min="17" max="17" width="14.1640625" style="1" bestFit="1" customWidth="1"/>
    <col min="18" max="18" width="3.6640625" style="1" bestFit="1" customWidth="1"/>
    <col min="19" max="19" width="14.1640625" style="1" bestFit="1" customWidth="1"/>
    <col min="20" max="20" width="3.6640625" style="1" bestFit="1" customWidth="1"/>
    <col min="21" max="21" width="14.1640625" style="1" bestFit="1" customWidth="1"/>
    <col min="22" max="22" width="3.6640625" style="1" bestFit="1" customWidth="1"/>
    <col min="23" max="23" width="10.1640625" style="1" bestFit="1" customWidth="1"/>
    <col min="24" max="24" width="3.6640625" style="1" bestFit="1" customWidth="1"/>
    <col min="25" max="25" width="12" style="1" bestFit="1" customWidth="1"/>
    <col min="26" max="26" width="4.83203125" style="1" bestFit="1" customWidth="1"/>
    <col min="27" max="27" width="10.1640625" style="1" bestFit="1" customWidth="1"/>
    <col min="28" max="28" width="3.6640625" style="1" bestFit="1" customWidth="1"/>
    <col min="29" max="29" width="10.1640625" style="1" bestFit="1" customWidth="1"/>
    <col min="30" max="30" width="3.6640625" style="1" bestFit="1" customWidth="1"/>
    <col min="31" max="31" width="9" style="1" bestFit="1" customWidth="1"/>
    <col min="32" max="32" width="4.83203125" style="1" bestFit="1" customWidth="1"/>
    <col min="33" max="33" width="12" style="1" bestFit="1" customWidth="1"/>
    <col min="34" max="34" width="4.83203125" style="1" bestFit="1" customWidth="1"/>
    <col min="35" max="35" width="12" style="1" bestFit="1" customWidth="1"/>
    <col min="36" max="36" width="6.1640625" style="1" bestFit="1" customWidth="1"/>
    <col min="37" max="37" width="12" style="1" bestFit="1" customWidth="1"/>
    <col min="38" max="38" width="4.83203125" style="1" bestFit="1" customWidth="1"/>
    <col min="39" max="39" width="9" style="1" bestFit="1" customWidth="1"/>
    <col min="40" max="40" width="4.83203125" style="1" bestFit="1" customWidth="1"/>
    <col min="41" max="41" width="9" style="1" bestFit="1" customWidth="1"/>
    <col min="42" max="42" width="4.83203125" style="1" bestFit="1" customWidth="1"/>
    <col min="43" max="43" width="13.6640625" style="1" bestFit="1" customWidth="1"/>
    <col min="44" max="44" width="6.1640625" style="1" bestFit="1" customWidth="1"/>
    <col min="45" max="45" width="9" style="1" bestFit="1" customWidth="1"/>
    <col min="46" max="46" width="4.83203125" style="1" bestFit="1" customWidth="1"/>
    <col min="47" max="47" width="12" style="1" bestFit="1" customWidth="1"/>
    <col min="48" max="48" width="4.83203125" style="1" bestFit="1" customWidth="1"/>
    <col min="49" max="49" width="12" style="1" bestFit="1" customWidth="1"/>
    <col min="50" max="50" width="4.83203125" style="1" bestFit="1" customWidth="1"/>
    <col min="51" max="53" width="10.83203125" style="1"/>
    <col min="54" max="54" width="9" style="1" bestFit="1" customWidth="1"/>
    <col min="55" max="55" width="4.83203125" style="1" customWidth="1"/>
    <col min="56" max="16384" width="10.83203125" style="1"/>
  </cols>
  <sheetData>
    <row r="1" spans="2:55" x14ac:dyDescent="0.2">
      <c r="C1" s="1" t="s">
        <v>19</v>
      </c>
      <c r="D1" s="1" t="s">
        <v>87</v>
      </c>
      <c r="Q1" s="2"/>
      <c r="R1" s="2"/>
      <c r="S1" s="2"/>
      <c r="T1" s="2"/>
      <c r="U1" s="2"/>
      <c r="V1" s="2"/>
      <c r="W1" s="2"/>
      <c r="X1" s="11"/>
    </row>
    <row r="2" spans="2:55" x14ac:dyDescent="0.2">
      <c r="B2" s="17" t="s">
        <v>3</v>
      </c>
      <c r="C2" s="17"/>
      <c r="D2" s="17"/>
      <c r="E2" s="109">
        <v>1</v>
      </c>
      <c r="F2" s="138"/>
      <c r="G2" s="137">
        <v>1</v>
      </c>
      <c r="H2" s="137"/>
      <c r="I2" s="137">
        <v>1</v>
      </c>
      <c r="J2" s="136"/>
      <c r="K2" s="135">
        <v>2</v>
      </c>
      <c r="L2" s="136"/>
      <c r="M2" s="135">
        <v>2</v>
      </c>
      <c r="N2" s="136"/>
      <c r="O2" s="135">
        <v>2</v>
      </c>
      <c r="P2" s="136"/>
      <c r="Q2" s="135">
        <v>3</v>
      </c>
      <c r="R2" s="136"/>
      <c r="S2" s="135">
        <v>3</v>
      </c>
      <c r="T2" s="136"/>
      <c r="U2" s="135">
        <v>3</v>
      </c>
      <c r="V2" s="136"/>
      <c r="W2" s="135">
        <v>3</v>
      </c>
      <c r="X2" s="136"/>
      <c r="Y2" s="137">
        <v>4</v>
      </c>
      <c r="Z2" s="136"/>
      <c r="AA2" s="135">
        <v>5</v>
      </c>
      <c r="AB2" s="136"/>
      <c r="AC2" s="135">
        <v>5</v>
      </c>
      <c r="AD2" s="136"/>
      <c r="AE2" s="137">
        <v>6</v>
      </c>
      <c r="AF2" s="136"/>
      <c r="AG2" s="137">
        <v>7</v>
      </c>
      <c r="AH2" s="136"/>
      <c r="AI2" s="135">
        <v>7</v>
      </c>
      <c r="AJ2" s="136"/>
      <c r="AK2" s="135">
        <v>7</v>
      </c>
      <c r="AL2" s="136"/>
      <c r="AM2" s="135">
        <v>8</v>
      </c>
      <c r="AN2" s="136"/>
      <c r="AO2" s="135">
        <v>9</v>
      </c>
      <c r="AP2" s="136"/>
      <c r="AQ2" s="135">
        <v>10</v>
      </c>
      <c r="AR2" s="136"/>
      <c r="AS2" s="135">
        <v>11</v>
      </c>
      <c r="AT2" s="136"/>
      <c r="AU2" s="137">
        <v>11</v>
      </c>
      <c r="AV2" s="136"/>
      <c r="AW2" s="135">
        <v>12</v>
      </c>
      <c r="AX2" s="136"/>
      <c r="BB2" s="135">
        <v>11</v>
      </c>
      <c r="BC2" s="136"/>
    </row>
    <row r="3" spans="2:55" x14ac:dyDescent="0.2">
      <c r="B3" s="17" t="s">
        <v>15</v>
      </c>
      <c r="C3" s="17"/>
      <c r="D3" s="17"/>
      <c r="E3" s="130"/>
      <c r="F3" s="122"/>
      <c r="G3" s="130"/>
      <c r="H3" s="122"/>
      <c r="I3" s="130"/>
      <c r="J3" s="122"/>
      <c r="K3" s="130"/>
      <c r="L3" s="122"/>
      <c r="M3" s="130"/>
      <c r="N3" s="122"/>
      <c r="O3" s="122"/>
      <c r="P3" s="134"/>
      <c r="Q3" s="130"/>
      <c r="R3" s="122"/>
      <c r="S3" s="122"/>
      <c r="T3" s="122"/>
      <c r="U3" s="122"/>
      <c r="V3" s="122"/>
      <c r="W3" s="122"/>
      <c r="X3" s="134"/>
      <c r="Y3" s="125"/>
      <c r="Z3" s="131"/>
      <c r="AA3" s="130"/>
      <c r="AB3" s="134"/>
      <c r="AC3" s="122"/>
      <c r="AD3" s="134"/>
      <c r="AE3" s="125"/>
      <c r="AF3" s="134"/>
      <c r="AG3" s="125"/>
      <c r="AH3" s="134"/>
      <c r="AI3" s="122"/>
      <c r="AJ3" s="134"/>
      <c r="AK3" s="122"/>
      <c r="AL3" s="134"/>
      <c r="AM3" s="130"/>
      <c r="AN3" s="134"/>
      <c r="AO3" s="130"/>
      <c r="AP3" s="134"/>
      <c r="AQ3" s="130"/>
      <c r="AR3" s="134"/>
      <c r="AS3" s="130"/>
      <c r="AT3" s="134"/>
      <c r="AU3" s="125"/>
      <c r="AV3" s="134"/>
      <c r="AW3" s="130"/>
      <c r="AX3" s="134"/>
      <c r="BB3" s="130"/>
      <c r="BC3" s="134"/>
    </row>
    <row r="4" spans="2:55" x14ac:dyDescent="0.2">
      <c r="B4" s="17" t="s">
        <v>14</v>
      </c>
      <c r="C4" s="17"/>
      <c r="D4" s="17"/>
      <c r="E4" s="130"/>
      <c r="F4" s="122"/>
      <c r="G4" s="130"/>
      <c r="H4" s="122"/>
      <c r="I4" s="130"/>
      <c r="J4" s="122"/>
      <c r="K4" s="130"/>
      <c r="L4" s="122"/>
      <c r="M4" s="130"/>
      <c r="N4" s="122"/>
      <c r="O4" s="122"/>
      <c r="P4" s="134"/>
      <c r="Q4" s="130"/>
      <c r="R4" s="122"/>
      <c r="S4" s="122"/>
      <c r="T4" s="122"/>
      <c r="U4" s="122"/>
      <c r="V4" s="122"/>
      <c r="W4" s="122"/>
      <c r="X4" s="134"/>
      <c r="Y4" s="125"/>
      <c r="Z4" s="131"/>
      <c r="AA4" s="130"/>
      <c r="AB4" s="134"/>
      <c r="AC4" s="122"/>
      <c r="AD4" s="134"/>
      <c r="AE4" s="125"/>
      <c r="AF4" s="134"/>
      <c r="AG4" s="125"/>
      <c r="AH4" s="134"/>
      <c r="AI4" s="122"/>
      <c r="AJ4" s="134"/>
      <c r="AK4" s="122"/>
      <c r="AL4" s="134"/>
      <c r="AM4" s="130"/>
      <c r="AN4" s="134"/>
      <c r="AO4" s="130"/>
      <c r="AP4" s="134"/>
      <c r="AQ4" s="130"/>
      <c r="AR4" s="134"/>
      <c r="AS4" s="130"/>
      <c r="AT4" s="134"/>
      <c r="AU4" s="125"/>
      <c r="AV4" s="134"/>
      <c r="AW4" s="130"/>
      <c r="AX4" s="134"/>
      <c r="BB4" s="130"/>
      <c r="BC4" s="134"/>
    </row>
    <row r="5" spans="2:55" x14ac:dyDescent="0.2">
      <c r="B5" s="17" t="s">
        <v>85</v>
      </c>
      <c r="C5" s="82">
        <v>1004503.3916230681</v>
      </c>
      <c r="D5" s="82">
        <v>2004.9967896668027</v>
      </c>
      <c r="E5" s="130">
        <v>2999</v>
      </c>
      <c r="F5" s="122"/>
      <c r="G5" s="131">
        <v>3433.3107626514611</v>
      </c>
      <c r="H5" s="132"/>
      <c r="I5" s="121">
        <v>2947.1928327645051</v>
      </c>
      <c r="J5" s="133"/>
      <c r="K5" s="123">
        <v>1429.7546058190858</v>
      </c>
      <c r="L5" s="122"/>
      <c r="M5" s="123">
        <v>2802.4259418301735</v>
      </c>
      <c r="N5" s="122"/>
      <c r="O5" s="123">
        <v>2058.6369965301578</v>
      </c>
      <c r="P5" s="122"/>
      <c r="Q5" s="123">
        <v>2485.0000000000005</v>
      </c>
      <c r="R5" s="122"/>
      <c r="S5" s="123">
        <v>2759.7538932791053</v>
      </c>
      <c r="T5" s="122"/>
      <c r="U5" s="123">
        <v>3448.5359827925686</v>
      </c>
      <c r="V5" s="122"/>
      <c r="W5" s="123">
        <v>2570.3657426614677</v>
      </c>
      <c r="X5" s="122"/>
      <c r="Y5" s="123">
        <v>2443.0000000000005</v>
      </c>
      <c r="Z5" s="122"/>
      <c r="AA5" s="121">
        <v>2529.0000000000005</v>
      </c>
      <c r="AB5" s="122"/>
      <c r="AC5" s="121">
        <v>2585.0956323042269</v>
      </c>
      <c r="AD5" s="122"/>
      <c r="AE5" s="121">
        <v>1864.2000000000003</v>
      </c>
      <c r="AF5" s="122"/>
      <c r="AG5" s="121">
        <v>1331.2126188800514</v>
      </c>
      <c r="AH5" s="122"/>
      <c r="AI5" s="121">
        <v>2300.1142577474075</v>
      </c>
      <c r="AJ5" s="122"/>
      <c r="AK5" s="121">
        <v>2799.8553829645766</v>
      </c>
      <c r="AL5" s="122"/>
      <c r="AM5" s="121">
        <v>1775.0000000000002</v>
      </c>
      <c r="AN5" s="122"/>
      <c r="AO5" s="121">
        <v>1975.4328606139291</v>
      </c>
      <c r="AP5" s="122"/>
      <c r="AQ5" s="121">
        <v>2720.3209702552067</v>
      </c>
      <c r="AR5" s="122"/>
      <c r="AS5" s="121">
        <v>1797</v>
      </c>
      <c r="AT5" s="122"/>
      <c r="AU5" s="121">
        <v>1585.6153846153848</v>
      </c>
      <c r="AV5" s="122"/>
      <c r="AW5" s="121">
        <v>974.21551145623539</v>
      </c>
      <c r="AX5" s="122"/>
      <c r="BB5" s="109">
        <v>0</v>
      </c>
      <c r="BC5" s="108"/>
    </row>
    <row r="6" spans="2:55" x14ac:dyDescent="0.2">
      <c r="B6" s="17" t="s">
        <v>86</v>
      </c>
      <c r="C6" s="82">
        <v>638443.41383908305</v>
      </c>
      <c r="D6" s="82">
        <v>1274.3381513754152</v>
      </c>
      <c r="E6" s="124">
        <v>2180</v>
      </c>
      <c r="F6" s="125"/>
      <c r="G6" s="80">
        <v>2227.2273699215962</v>
      </c>
      <c r="H6" s="81"/>
      <c r="I6" s="126">
        <v>2179.1365187713313</v>
      </c>
      <c r="J6" s="127"/>
      <c r="K6" s="128">
        <v>870.37363616143205</v>
      </c>
      <c r="L6" s="129"/>
      <c r="M6" s="123">
        <v>1362.0503121188353</v>
      </c>
      <c r="N6" s="122"/>
      <c r="O6" s="123">
        <v>1665.7150623089476</v>
      </c>
      <c r="P6" s="122"/>
      <c r="Q6" s="123">
        <v>2062.0000000000005</v>
      </c>
      <c r="R6" s="122"/>
      <c r="S6" s="123">
        <v>1831.5814306674549</v>
      </c>
      <c r="T6" s="122"/>
      <c r="U6" s="123">
        <v>2223.6617807926586</v>
      </c>
      <c r="V6" s="122"/>
      <c r="W6" s="123">
        <v>1602.664990138697</v>
      </c>
      <c r="X6" s="122"/>
      <c r="Y6" s="123">
        <v>1811.0000000000005</v>
      </c>
      <c r="Z6" s="122"/>
      <c r="AA6" s="121">
        <v>2079.0000000000005</v>
      </c>
      <c r="AB6" s="122"/>
      <c r="AC6" s="121">
        <v>1611.8493167297495</v>
      </c>
      <c r="AD6" s="122"/>
      <c r="AE6" s="121">
        <v>1027.8000000000002</v>
      </c>
      <c r="AF6" s="122"/>
      <c r="AG6" s="121">
        <v>872.7940300328487</v>
      </c>
      <c r="AH6" s="122"/>
      <c r="AI6" s="121">
        <v>1470.6313162727652</v>
      </c>
      <c r="AJ6" s="122"/>
      <c r="AK6" s="121">
        <v>1790.7687456654753</v>
      </c>
      <c r="AL6" s="122"/>
      <c r="AM6" s="121">
        <v>1056.2</v>
      </c>
      <c r="AN6" s="122"/>
      <c r="AO6" s="121">
        <v>1081.739174223688</v>
      </c>
      <c r="AP6" s="122"/>
      <c r="AQ6" s="121">
        <v>2056.838814550596</v>
      </c>
      <c r="AR6" s="122"/>
      <c r="AS6" s="121">
        <v>1067</v>
      </c>
      <c r="AT6" s="122"/>
      <c r="AU6" s="121">
        <v>855.36719415865025</v>
      </c>
      <c r="AV6" s="122"/>
      <c r="AW6" s="121">
        <v>712.9646372343492</v>
      </c>
      <c r="AX6" s="122"/>
      <c r="BB6" s="109">
        <v>0</v>
      </c>
      <c r="BC6" s="108"/>
    </row>
    <row r="7" spans="2:55" x14ac:dyDescent="0.2">
      <c r="B7" s="17" t="s">
        <v>4</v>
      </c>
      <c r="C7" s="17"/>
      <c r="D7" s="17"/>
      <c r="E7" s="118" t="s">
        <v>1</v>
      </c>
      <c r="F7" s="119"/>
      <c r="G7" s="120" t="s">
        <v>1</v>
      </c>
      <c r="H7" s="119"/>
      <c r="I7" s="120" t="s">
        <v>1</v>
      </c>
      <c r="J7" s="119"/>
      <c r="K7" s="118" t="s">
        <v>5</v>
      </c>
      <c r="L7" s="119"/>
      <c r="M7" s="118" t="s">
        <v>5</v>
      </c>
      <c r="N7" s="119"/>
      <c r="O7" s="118" t="s">
        <v>5</v>
      </c>
      <c r="P7" s="119"/>
      <c r="Q7" s="118" t="s">
        <v>1</v>
      </c>
      <c r="R7" s="119"/>
      <c r="S7" s="118" t="s">
        <v>1</v>
      </c>
      <c r="T7" s="119"/>
      <c r="U7" s="118" t="s">
        <v>13</v>
      </c>
      <c r="V7" s="119"/>
      <c r="W7" s="118" t="s">
        <v>1</v>
      </c>
      <c r="X7" s="119"/>
      <c r="Y7" s="120" t="s">
        <v>1</v>
      </c>
      <c r="Z7" s="120"/>
      <c r="AA7" s="118" t="s">
        <v>1</v>
      </c>
      <c r="AB7" s="119"/>
      <c r="AC7" s="118" t="s">
        <v>1</v>
      </c>
      <c r="AD7" s="119"/>
      <c r="AE7" s="120" t="s">
        <v>10</v>
      </c>
      <c r="AF7" s="119"/>
      <c r="AG7" s="120" t="s">
        <v>5</v>
      </c>
      <c r="AH7" s="119"/>
      <c r="AI7" s="118" t="s">
        <v>5</v>
      </c>
      <c r="AJ7" s="119"/>
      <c r="AK7" s="118" t="s">
        <v>5</v>
      </c>
      <c r="AL7" s="119"/>
      <c r="AM7" s="118" t="s">
        <v>10</v>
      </c>
      <c r="AN7" s="119"/>
      <c r="AO7" s="118" t="s">
        <v>10</v>
      </c>
      <c r="AP7" s="119"/>
      <c r="AQ7" s="118" t="s">
        <v>1</v>
      </c>
      <c r="AR7" s="119"/>
      <c r="AS7" s="118" t="s">
        <v>10</v>
      </c>
      <c r="AT7" s="119"/>
      <c r="AU7" s="120" t="s">
        <v>5</v>
      </c>
      <c r="AV7" s="119"/>
      <c r="AW7" s="118" t="s">
        <v>5</v>
      </c>
      <c r="AX7" s="119"/>
      <c r="BB7" s="118" t="s">
        <v>5</v>
      </c>
      <c r="BC7" s="119"/>
    </row>
    <row r="8" spans="2:55" x14ac:dyDescent="0.2">
      <c r="B8" s="1" t="s">
        <v>16</v>
      </c>
      <c r="E8" s="117">
        <v>8</v>
      </c>
      <c r="F8" s="117"/>
      <c r="G8" s="117">
        <v>7</v>
      </c>
      <c r="H8" s="117"/>
      <c r="I8" s="117">
        <v>8</v>
      </c>
      <c r="J8" s="117"/>
      <c r="K8" s="117">
        <v>30</v>
      </c>
      <c r="L8" s="117"/>
      <c r="M8" s="117">
        <v>32</v>
      </c>
      <c r="N8" s="117"/>
      <c r="O8" s="117">
        <v>25</v>
      </c>
      <c r="P8" s="117"/>
      <c r="Q8" s="117">
        <v>12</v>
      </c>
      <c r="R8" s="117"/>
      <c r="S8" s="117">
        <v>8</v>
      </c>
      <c r="T8" s="117"/>
      <c r="U8" s="117">
        <v>8</v>
      </c>
      <c r="V8" s="117"/>
      <c r="W8" s="117">
        <v>6</v>
      </c>
      <c r="X8" s="117"/>
      <c r="Y8" s="117">
        <v>8</v>
      </c>
      <c r="Z8" s="117"/>
      <c r="AA8" s="117">
        <v>8</v>
      </c>
      <c r="AB8" s="117"/>
      <c r="AC8" s="117">
        <v>6</v>
      </c>
      <c r="AD8" s="117"/>
      <c r="AE8" s="117">
        <v>30</v>
      </c>
      <c r="AF8" s="117"/>
      <c r="AG8" s="117">
        <v>31</v>
      </c>
      <c r="AH8" s="117"/>
      <c r="AI8" s="117">
        <v>29</v>
      </c>
      <c r="AJ8" s="117"/>
      <c r="AK8" s="117">
        <v>27</v>
      </c>
      <c r="AL8" s="117"/>
      <c r="AM8" s="117">
        <v>30</v>
      </c>
      <c r="AN8" s="117"/>
      <c r="AO8" s="117">
        <v>41</v>
      </c>
      <c r="AP8" s="117"/>
      <c r="AQ8" s="117">
        <v>18</v>
      </c>
      <c r="AR8" s="117"/>
      <c r="AS8" s="117">
        <v>21</v>
      </c>
      <c r="AT8" s="117"/>
      <c r="AU8" s="117">
        <v>54</v>
      </c>
      <c r="AV8" s="117"/>
      <c r="AW8" s="117">
        <v>54</v>
      </c>
      <c r="AX8" s="117"/>
      <c r="AY8" s="117"/>
      <c r="AZ8" s="117"/>
      <c r="BB8" s="117">
        <v>79</v>
      </c>
      <c r="BC8" s="117"/>
    </row>
    <row r="9" spans="2:55" x14ac:dyDescent="0.2">
      <c r="E9" s="10" t="s">
        <v>0</v>
      </c>
      <c r="F9" s="2">
        <v>62</v>
      </c>
      <c r="G9" s="2" t="s">
        <v>0</v>
      </c>
      <c r="H9" s="2">
        <v>53</v>
      </c>
      <c r="I9" s="2" t="s">
        <v>0</v>
      </c>
      <c r="J9" s="11">
        <v>34</v>
      </c>
      <c r="K9" s="18" t="s">
        <v>2</v>
      </c>
      <c r="L9" s="19">
        <v>205</v>
      </c>
      <c r="M9" s="19" t="s">
        <v>2</v>
      </c>
      <c r="N9" s="19">
        <v>207</v>
      </c>
      <c r="O9" s="19" t="s">
        <v>2</v>
      </c>
      <c r="P9" s="20">
        <v>203</v>
      </c>
      <c r="Q9" s="10" t="s">
        <v>8</v>
      </c>
      <c r="R9" s="2">
        <v>58</v>
      </c>
      <c r="S9" s="2" t="s">
        <v>8</v>
      </c>
      <c r="T9" s="2">
        <v>57</v>
      </c>
      <c r="U9" s="2" t="s">
        <v>8</v>
      </c>
      <c r="V9" s="2">
        <v>49</v>
      </c>
      <c r="W9" s="2" t="s">
        <v>9</v>
      </c>
      <c r="X9" s="11">
        <v>29</v>
      </c>
      <c r="Y9" s="2" t="s">
        <v>2</v>
      </c>
      <c r="Z9" s="2">
        <v>218</v>
      </c>
      <c r="AA9" s="10" t="s">
        <v>9</v>
      </c>
      <c r="AB9" s="2">
        <v>2</v>
      </c>
      <c r="AC9" s="2" t="s">
        <v>9</v>
      </c>
      <c r="AD9" s="11">
        <v>1</v>
      </c>
      <c r="AE9" s="2" t="s">
        <v>11</v>
      </c>
      <c r="AF9" s="11">
        <v>126</v>
      </c>
      <c r="AG9" s="19" t="s">
        <v>2</v>
      </c>
      <c r="AH9" s="19">
        <v>31</v>
      </c>
      <c r="AI9" s="19" t="s">
        <v>2</v>
      </c>
      <c r="AJ9" s="19">
        <v>33</v>
      </c>
      <c r="AK9" s="19" t="s">
        <v>2</v>
      </c>
      <c r="AL9" s="20">
        <v>29</v>
      </c>
      <c r="AM9" s="10" t="s">
        <v>11</v>
      </c>
      <c r="AN9" s="11">
        <v>66</v>
      </c>
      <c r="AO9" s="10" t="s">
        <v>11</v>
      </c>
      <c r="AP9" s="11">
        <v>375</v>
      </c>
      <c r="AQ9" s="10" t="s">
        <v>2</v>
      </c>
      <c r="AR9" s="16">
        <v>216</v>
      </c>
      <c r="AS9" s="10" t="s">
        <v>11</v>
      </c>
      <c r="AT9" s="2">
        <v>333</v>
      </c>
      <c r="AU9" s="2" t="s">
        <v>2</v>
      </c>
      <c r="AV9" s="11">
        <v>2</v>
      </c>
      <c r="AW9" s="10" t="s">
        <v>2</v>
      </c>
      <c r="AX9" s="11">
        <v>110</v>
      </c>
      <c r="BB9" s="2" t="s">
        <v>11</v>
      </c>
      <c r="BC9" s="11">
        <v>171</v>
      </c>
    </row>
    <row r="10" spans="2:55" x14ac:dyDescent="0.2">
      <c r="E10" s="10" t="s">
        <v>0</v>
      </c>
      <c r="F10" s="2">
        <v>64</v>
      </c>
      <c r="G10" s="2" t="s">
        <v>0</v>
      </c>
      <c r="H10" s="2">
        <v>55</v>
      </c>
      <c r="I10" s="2" t="s">
        <v>0</v>
      </c>
      <c r="J10" s="11">
        <v>36</v>
      </c>
      <c r="K10" s="18" t="s">
        <v>2</v>
      </c>
      <c r="L10" s="19">
        <v>211</v>
      </c>
      <c r="M10" s="19" t="s">
        <v>2</v>
      </c>
      <c r="N10" s="19">
        <v>213</v>
      </c>
      <c r="O10" s="19" t="s">
        <v>2</v>
      </c>
      <c r="P10" s="20">
        <v>209</v>
      </c>
      <c r="Q10" s="10" t="s">
        <v>8</v>
      </c>
      <c r="R10" s="2">
        <v>60</v>
      </c>
      <c r="S10" s="2" t="s">
        <v>8</v>
      </c>
      <c r="T10" s="2">
        <v>59</v>
      </c>
      <c r="U10" s="2" t="s">
        <v>8</v>
      </c>
      <c r="V10" s="2">
        <v>51</v>
      </c>
      <c r="W10" s="2" t="s">
        <v>9</v>
      </c>
      <c r="X10" s="11">
        <v>31</v>
      </c>
      <c r="Y10" s="2" t="s">
        <v>2</v>
      </c>
      <c r="Z10" s="2">
        <v>220</v>
      </c>
      <c r="AA10" s="10" t="s">
        <v>9</v>
      </c>
      <c r="AB10" s="2">
        <v>4</v>
      </c>
      <c r="AC10" s="2" t="s">
        <v>9</v>
      </c>
      <c r="AD10" s="11">
        <v>3</v>
      </c>
      <c r="AE10" s="2" t="s">
        <v>11</v>
      </c>
      <c r="AF10" s="11">
        <v>128</v>
      </c>
      <c r="AG10" s="19" t="s">
        <v>2</v>
      </c>
      <c r="AH10" s="19">
        <v>37</v>
      </c>
      <c r="AI10" s="19" t="s">
        <v>2</v>
      </c>
      <c r="AJ10" s="19">
        <v>39</v>
      </c>
      <c r="AK10" s="19" t="s">
        <v>2</v>
      </c>
      <c r="AL10" s="20">
        <v>35</v>
      </c>
      <c r="AM10" s="10" t="s">
        <v>11</v>
      </c>
      <c r="AN10" s="11">
        <v>68</v>
      </c>
      <c r="AO10" s="10" t="s">
        <v>11</v>
      </c>
      <c r="AP10" s="11">
        <v>377</v>
      </c>
      <c r="AQ10" s="10" t="s">
        <v>2</v>
      </c>
      <c r="AR10" s="16">
        <v>216</v>
      </c>
      <c r="AS10" s="10" t="s">
        <v>11</v>
      </c>
      <c r="AT10" s="2">
        <v>335</v>
      </c>
      <c r="AU10" s="2" t="s">
        <v>2</v>
      </c>
      <c r="AV10" s="11">
        <v>4</v>
      </c>
      <c r="AW10" s="10" t="s">
        <v>2</v>
      </c>
      <c r="AX10" s="11">
        <v>112</v>
      </c>
      <c r="BB10" s="2" t="s">
        <v>11</v>
      </c>
      <c r="BC10" s="11">
        <v>173</v>
      </c>
    </row>
    <row r="11" spans="2:55" x14ac:dyDescent="0.2">
      <c r="E11" s="10" t="s">
        <v>0</v>
      </c>
      <c r="F11" s="2">
        <v>66</v>
      </c>
      <c r="G11" s="2" t="s">
        <v>0</v>
      </c>
      <c r="H11" s="2">
        <v>57</v>
      </c>
      <c r="I11" s="2" t="s">
        <v>0</v>
      </c>
      <c r="J11" s="11">
        <v>38</v>
      </c>
      <c r="K11" s="18" t="s">
        <v>2</v>
      </c>
      <c r="L11" s="19">
        <v>217</v>
      </c>
      <c r="M11" s="19" t="s">
        <v>2</v>
      </c>
      <c r="N11" s="19">
        <v>219</v>
      </c>
      <c r="O11" s="19" t="s">
        <v>2</v>
      </c>
      <c r="P11" s="20">
        <v>215</v>
      </c>
      <c r="Q11" s="10" t="s">
        <v>8</v>
      </c>
      <c r="R11" s="2">
        <v>62</v>
      </c>
      <c r="S11" s="2" t="s">
        <v>8</v>
      </c>
      <c r="T11" s="2">
        <v>61</v>
      </c>
      <c r="U11" s="2" t="s">
        <v>8</v>
      </c>
      <c r="V11" s="2">
        <v>53</v>
      </c>
      <c r="W11" s="2" t="s">
        <v>9</v>
      </c>
      <c r="X11" s="11">
        <v>33</v>
      </c>
      <c r="Y11" s="2" t="s">
        <v>2</v>
      </c>
      <c r="Z11" s="2">
        <v>222</v>
      </c>
      <c r="AA11" s="10" t="s">
        <v>9</v>
      </c>
      <c r="AB11" s="2">
        <v>6</v>
      </c>
      <c r="AC11" s="2" t="s">
        <v>9</v>
      </c>
      <c r="AD11" s="11">
        <v>5</v>
      </c>
      <c r="AE11" s="2" t="s">
        <v>11</v>
      </c>
      <c r="AF11" s="11">
        <v>130</v>
      </c>
      <c r="AG11" s="19" t="s">
        <v>2</v>
      </c>
      <c r="AH11" s="19">
        <v>43</v>
      </c>
      <c r="AI11" s="19" t="s">
        <v>2</v>
      </c>
      <c r="AJ11" s="19">
        <v>45</v>
      </c>
      <c r="AK11" s="19" t="s">
        <v>2</v>
      </c>
      <c r="AL11" s="20">
        <v>41</v>
      </c>
      <c r="AM11" s="10" t="s">
        <v>11</v>
      </c>
      <c r="AN11" s="11">
        <v>70</v>
      </c>
      <c r="AO11" s="10" t="s">
        <v>11</v>
      </c>
      <c r="AP11" s="11">
        <v>379</v>
      </c>
      <c r="AQ11" s="10" t="s">
        <v>2</v>
      </c>
      <c r="AR11" s="16">
        <v>216</v>
      </c>
      <c r="AS11" s="10" t="s">
        <v>11</v>
      </c>
      <c r="AT11" s="2">
        <v>337</v>
      </c>
      <c r="AU11" s="2" t="s">
        <v>2</v>
      </c>
      <c r="AV11" s="11">
        <v>6</v>
      </c>
      <c r="AW11" s="10" t="s">
        <v>2</v>
      </c>
      <c r="AX11" s="11">
        <v>114</v>
      </c>
      <c r="BB11" s="2" t="s">
        <v>11</v>
      </c>
      <c r="BC11" s="11">
        <v>175</v>
      </c>
    </row>
    <row r="12" spans="2:55" x14ac:dyDescent="0.2">
      <c r="E12" s="10" t="s">
        <v>0</v>
      </c>
      <c r="F12" s="2">
        <v>68</v>
      </c>
      <c r="G12" s="2" t="s">
        <v>0</v>
      </c>
      <c r="H12" s="2">
        <v>59</v>
      </c>
      <c r="I12" s="2" t="s">
        <v>0</v>
      </c>
      <c r="J12" s="11">
        <v>40</v>
      </c>
      <c r="K12" s="18" t="s">
        <v>2</v>
      </c>
      <c r="L12" s="19">
        <v>223</v>
      </c>
      <c r="M12" s="19" t="s">
        <v>2</v>
      </c>
      <c r="N12" s="19">
        <v>225</v>
      </c>
      <c r="O12" s="19" t="s">
        <v>2</v>
      </c>
      <c r="P12" s="20">
        <v>221</v>
      </c>
      <c r="Q12" s="10" t="s">
        <v>8</v>
      </c>
      <c r="R12" s="2">
        <v>64</v>
      </c>
      <c r="S12" s="2" t="s">
        <v>8</v>
      </c>
      <c r="T12" s="2">
        <v>63</v>
      </c>
      <c r="U12" s="2" t="s">
        <v>8</v>
      </c>
      <c r="V12" s="2">
        <v>55</v>
      </c>
      <c r="W12" s="2" t="s">
        <v>9</v>
      </c>
      <c r="X12" s="11">
        <v>35</v>
      </c>
      <c r="Y12" s="2" t="s">
        <v>2</v>
      </c>
      <c r="Z12" s="2">
        <v>224</v>
      </c>
      <c r="AA12" s="10" t="s">
        <v>9</v>
      </c>
      <c r="AB12" s="2">
        <v>8</v>
      </c>
      <c r="AC12" s="2" t="s">
        <v>9</v>
      </c>
      <c r="AD12" s="11">
        <v>7</v>
      </c>
      <c r="AE12" s="2" t="s">
        <v>11</v>
      </c>
      <c r="AF12" s="11">
        <v>132</v>
      </c>
      <c r="AG12" s="19" t="s">
        <v>2</v>
      </c>
      <c r="AH12" s="19">
        <v>49</v>
      </c>
      <c r="AI12" s="19" t="s">
        <v>2</v>
      </c>
      <c r="AJ12" s="19">
        <v>51</v>
      </c>
      <c r="AK12" s="19" t="s">
        <v>2</v>
      </c>
      <c r="AL12" s="20">
        <v>47</v>
      </c>
      <c r="AM12" s="10" t="s">
        <v>11</v>
      </c>
      <c r="AN12" s="11">
        <v>72</v>
      </c>
      <c r="AO12" s="10" t="s">
        <v>11</v>
      </c>
      <c r="AP12" s="11">
        <v>381</v>
      </c>
      <c r="AQ12" s="10" t="s">
        <v>2</v>
      </c>
      <c r="AR12" s="16">
        <v>216</v>
      </c>
      <c r="AS12" s="10" t="s">
        <v>11</v>
      </c>
      <c r="AT12" s="2">
        <v>339</v>
      </c>
      <c r="AU12" s="2" t="s">
        <v>2</v>
      </c>
      <c r="AV12" s="11">
        <v>8</v>
      </c>
      <c r="AW12" s="10" t="s">
        <v>2</v>
      </c>
      <c r="AX12" s="11">
        <v>116</v>
      </c>
      <c r="BB12" s="2" t="s">
        <v>11</v>
      </c>
      <c r="BC12" s="11">
        <v>177</v>
      </c>
    </row>
    <row r="13" spans="2:55" x14ac:dyDescent="0.2">
      <c r="E13" s="10" t="s">
        <v>0</v>
      </c>
      <c r="F13" s="2">
        <v>70</v>
      </c>
      <c r="G13" s="2" t="s">
        <v>0</v>
      </c>
      <c r="H13" s="2">
        <v>61</v>
      </c>
      <c r="I13" s="2" t="s">
        <v>0</v>
      </c>
      <c r="J13" s="11">
        <v>42</v>
      </c>
      <c r="K13" s="18" t="s">
        <v>2</v>
      </c>
      <c r="L13" s="19">
        <v>229</v>
      </c>
      <c r="M13" s="19" t="s">
        <v>2</v>
      </c>
      <c r="N13" s="19">
        <v>231</v>
      </c>
      <c r="O13" s="19" t="s">
        <v>2</v>
      </c>
      <c r="P13" s="20">
        <v>227</v>
      </c>
      <c r="Q13" s="10" t="s">
        <v>8</v>
      </c>
      <c r="R13" s="2">
        <v>66</v>
      </c>
      <c r="S13" s="2" t="s">
        <v>8</v>
      </c>
      <c r="T13" s="2">
        <v>65</v>
      </c>
      <c r="U13" s="2" t="s">
        <v>9</v>
      </c>
      <c r="V13" s="2">
        <v>41</v>
      </c>
      <c r="W13" s="2" t="s">
        <v>9</v>
      </c>
      <c r="X13" s="11">
        <v>37</v>
      </c>
      <c r="Y13" s="2" t="s">
        <v>2</v>
      </c>
      <c r="Z13" s="2">
        <v>226</v>
      </c>
      <c r="AA13" s="10" t="s">
        <v>9</v>
      </c>
      <c r="AB13" s="2">
        <v>10</v>
      </c>
      <c r="AC13" s="2" t="s">
        <v>9</v>
      </c>
      <c r="AD13" s="11">
        <v>9</v>
      </c>
      <c r="AE13" s="2" t="s">
        <v>11</v>
      </c>
      <c r="AF13" s="11">
        <v>134</v>
      </c>
      <c r="AG13" s="19" t="s">
        <v>2</v>
      </c>
      <c r="AH13" s="19">
        <v>55</v>
      </c>
      <c r="AI13" s="19" t="s">
        <v>2</v>
      </c>
      <c r="AJ13" s="19">
        <v>57</v>
      </c>
      <c r="AK13" s="19" t="s">
        <v>2</v>
      </c>
      <c r="AL13" s="20">
        <v>53</v>
      </c>
      <c r="AM13" s="10" t="s">
        <v>11</v>
      </c>
      <c r="AN13" s="11">
        <v>74</v>
      </c>
      <c r="AO13" s="10" t="s">
        <v>11</v>
      </c>
      <c r="AP13" s="11">
        <v>383</v>
      </c>
      <c r="AQ13" s="10" t="s">
        <v>2</v>
      </c>
      <c r="AR13" s="16">
        <v>216</v>
      </c>
      <c r="AS13" s="10" t="s">
        <v>11</v>
      </c>
      <c r="AT13" s="2">
        <v>341</v>
      </c>
      <c r="AU13" s="2" t="s">
        <v>2</v>
      </c>
      <c r="AV13" s="11">
        <v>10</v>
      </c>
      <c r="AW13" s="10" t="s">
        <v>2</v>
      </c>
      <c r="AX13" s="11">
        <v>118</v>
      </c>
      <c r="BB13" s="2" t="s">
        <v>11</v>
      </c>
      <c r="BC13" s="11">
        <v>179</v>
      </c>
    </row>
    <row r="14" spans="2:55" x14ac:dyDescent="0.2">
      <c r="E14" s="10" t="s">
        <v>0</v>
      </c>
      <c r="F14" s="2">
        <v>72</v>
      </c>
      <c r="G14" s="2" t="s">
        <v>0</v>
      </c>
      <c r="H14" s="2">
        <v>63</v>
      </c>
      <c r="I14" s="2" t="s">
        <v>0</v>
      </c>
      <c r="J14" s="11">
        <v>44</v>
      </c>
      <c r="K14" s="18" t="s">
        <v>2</v>
      </c>
      <c r="L14" s="19">
        <v>235</v>
      </c>
      <c r="M14" s="19" t="s">
        <v>2</v>
      </c>
      <c r="N14" s="19">
        <v>237</v>
      </c>
      <c r="O14" s="19" t="s">
        <v>2</v>
      </c>
      <c r="P14" s="20">
        <v>233</v>
      </c>
      <c r="Q14" s="10" t="s">
        <v>8</v>
      </c>
      <c r="R14" s="2">
        <v>68</v>
      </c>
      <c r="S14" s="2" t="s">
        <v>8</v>
      </c>
      <c r="T14" s="2">
        <v>67</v>
      </c>
      <c r="U14" s="2" t="s">
        <v>9</v>
      </c>
      <c r="V14" s="2">
        <v>43</v>
      </c>
      <c r="W14" s="2" t="s">
        <v>9</v>
      </c>
      <c r="X14" s="11">
        <v>39</v>
      </c>
      <c r="Y14" s="2" t="s">
        <v>2</v>
      </c>
      <c r="Z14" s="2">
        <v>228</v>
      </c>
      <c r="AA14" s="10" t="s">
        <v>9</v>
      </c>
      <c r="AB14" s="2">
        <v>12</v>
      </c>
      <c r="AC14" s="2" t="s">
        <v>9</v>
      </c>
      <c r="AD14" s="11">
        <v>11</v>
      </c>
      <c r="AE14" s="2" t="s">
        <v>11</v>
      </c>
      <c r="AF14" s="11">
        <v>136</v>
      </c>
      <c r="AG14" s="19" t="s">
        <v>2</v>
      </c>
      <c r="AH14" s="19">
        <v>61</v>
      </c>
      <c r="AI14" s="19" t="s">
        <v>2</v>
      </c>
      <c r="AJ14" s="19">
        <v>63</v>
      </c>
      <c r="AK14" s="19" t="s">
        <v>2</v>
      </c>
      <c r="AL14" s="20">
        <v>59</v>
      </c>
      <c r="AM14" s="10" t="s">
        <v>11</v>
      </c>
      <c r="AN14" s="11">
        <v>76</v>
      </c>
      <c r="AO14" s="10" t="s">
        <v>11</v>
      </c>
      <c r="AP14" s="11">
        <v>385</v>
      </c>
      <c r="AQ14" s="10" t="s">
        <v>2</v>
      </c>
      <c r="AR14" s="16">
        <v>216</v>
      </c>
      <c r="AS14" s="10" t="s">
        <v>11</v>
      </c>
      <c r="AT14" s="2">
        <v>343</v>
      </c>
      <c r="AU14" s="2" t="s">
        <v>2</v>
      </c>
      <c r="AV14" s="11">
        <v>12</v>
      </c>
      <c r="AW14" s="10" t="s">
        <v>2</v>
      </c>
      <c r="AX14" s="11">
        <v>120</v>
      </c>
      <c r="BB14" s="2" t="s">
        <v>11</v>
      </c>
      <c r="BC14" s="11">
        <v>181</v>
      </c>
    </row>
    <row r="15" spans="2:55" x14ac:dyDescent="0.2">
      <c r="E15" s="10" t="s">
        <v>0</v>
      </c>
      <c r="F15" s="2">
        <v>74</v>
      </c>
      <c r="G15" s="2" t="s">
        <v>0</v>
      </c>
      <c r="H15" s="2">
        <v>65</v>
      </c>
      <c r="I15" s="2" t="s">
        <v>0</v>
      </c>
      <c r="J15" s="11">
        <v>46</v>
      </c>
      <c r="K15" s="18" t="s">
        <v>2</v>
      </c>
      <c r="L15" s="19">
        <v>241</v>
      </c>
      <c r="M15" s="19" t="s">
        <v>2</v>
      </c>
      <c r="N15" s="19">
        <v>243</v>
      </c>
      <c r="O15" s="19" t="s">
        <v>2</v>
      </c>
      <c r="P15" s="20">
        <v>239</v>
      </c>
      <c r="Q15" s="10" t="s">
        <v>8</v>
      </c>
      <c r="R15" s="2">
        <v>70</v>
      </c>
      <c r="S15" s="2" t="s">
        <v>8</v>
      </c>
      <c r="T15" s="2">
        <v>69</v>
      </c>
      <c r="U15" s="2" t="s">
        <v>9</v>
      </c>
      <c r="V15" s="2">
        <v>45</v>
      </c>
      <c r="W15" s="2"/>
      <c r="X15" s="11"/>
      <c r="Y15" s="2" t="s">
        <v>2</v>
      </c>
      <c r="Z15" s="2">
        <v>230</v>
      </c>
      <c r="AA15" s="10" t="s">
        <v>9</v>
      </c>
      <c r="AB15" s="2">
        <v>14</v>
      </c>
      <c r="AC15" s="2"/>
      <c r="AD15" s="11"/>
      <c r="AE15" s="2" t="s">
        <v>11</v>
      </c>
      <c r="AF15" s="11">
        <v>138</v>
      </c>
      <c r="AG15" s="19" t="s">
        <v>2</v>
      </c>
      <c r="AH15" s="19">
        <v>67</v>
      </c>
      <c r="AI15" s="19" t="s">
        <v>2</v>
      </c>
      <c r="AJ15" s="19">
        <v>69</v>
      </c>
      <c r="AK15" s="19" t="s">
        <v>2</v>
      </c>
      <c r="AL15" s="20">
        <v>65</v>
      </c>
      <c r="AM15" s="10" t="s">
        <v>11</v>
      </c>
      <c r="AN15" s="11">
        <v>78</v>
      </c>
      <c r="AO15" s="10" t="s">
        <v>11</v>
      </c>
      <c r="AP15" s="11">
        <v>387</v>
      </c>
      <c r="AQ15" s="10" t="s">
        <v>22</v>
      </c>
      <c r="AR15" s="11">
        <v>41</v>
      </c>
      <c r="AS15" s="10" t="s">
        <v>11</v>
      </c>
      <c r="AT15" s="2">
        <v>345</v>
      </c>
      <c r="AU15" s="2" t="s">
        <v>2</v>
      </c>
      <c r="AV15" s="11">
        <v>14</v>
      </c>
      <c r="AW15" s="10" t="s">
        <v>2</v>
      </c>
      <c r="AX15" s="11">
        <v>122</v>
      </c>
      <c r="BB15" s="2" t="s">
        <v>11</v>
      </c>
      <c r="BC15" s="11">
        <v>183</v>
      </c>
    </row>
    <row r="16" spans="2:55" x14ac:dyDescent="0.2">
      <c r="E16" s="10" t="s">
        <v>0</v>
      </c>
      <c r="F16" s="2">
        <v>76</v>
      </c>
      <c r="G16" s="2"/>
      <c r="H16" s="2"/>
      <c r="I16" s="2" t="s">
        <v>0</v>
      </c>
      <c r="J16" s="11">
        <v>48</v>
      </c>
      <c r="K16" s="18" t="s">
        <v>2</v>
      </c>
      <c r="L16" s="19">
        <v>247</v>
      </c>
      <c r="M16" s="19" t="s">
        <v>2</v>
      </c>
      <c r="N16" s="19">
        <v>249</v>
      </c>
      <c r="O16" s="19" t="s">
        <v>2</v>
      </c>
      <c r="P16" s="20">
        <v>245</v>
      </c>
      <c r="Q16" s="10" t="s">
        <v>8</v>
      </c>
      <c r="R16" s="2">
        <v>72</v>
      </c>
      <c r="S16" s="2" t="s">
        <v>8</v>
      </c>
      <c r="T16" s="2">
        <v>71</v>
      </c>
      <c r="U16" s="2" t="s">
        <v>9</v>
      </c>
      <c r="V16" s="2">
        <v>47</v>
      </c>
      <c r="W16" s="2"/>
      <c r="X16" s="11"/>
      <c r="Y16" s="2" t="s">
        <v>2</v>
      </c>
      <c r="Z16" s="2">
        <v>232</v>
      </c>
      <c r="AA16" s="10" t="s">
        <v>9</v>
      </c>
      <c r="AB16" s="2">
        <v>16</v>
      </c>
      <c r="AC16" s="2"/>
      <c r="AD16" s="11"/>
      <c r="AE16" s="2" t="s">
        <v>11</v>
      </c>
      <c r="AF16" s="11">
        <v>140</v>
      </c>
      <c r="AG16" s="19" t="s">
        <v>2</v>
      </c>
      <c r="AH16" s="19">
        <v>73</v>
      </c>
      <c r="AI16" s="19" t="s">
        <v>2</v>
      </c>
      <c r="AJ16" s="19">
        <v>75</v>
      </c>
      <c r="AK16" s="19" t="s">
        <v>2</v>
      </c>
      <c r="AL16" s="20">
        <v>71</v>
      </c>
      <c r="AM16" s="10" t="s">
        <v>11</v>
      </c>
      <c r="AN16" s="11">
        <v>80</v>
      </c>
      <c r="AO16" s="10" t="s">
        <v>11</v>
      </c>
      <c r="AP16" s="11">
        <v>389</v>
      </c>
      <c r="AQ16" s="10" t="s">
        <v>22</v>
      </c>
      <c r="AR16" s="11">
        <v>43</v>
      </c>
      <c r="AS16" s="10" t="s">
        <v>11</v>
      </c>
      <c r="AT16" s="2">
        <v>347</v>
      </c>
      <c r="AU16" s="2" t="s">
        <v>2</v>
      </c>
      <c r="AV16" s="11">
        <v>16</v>
      </c>
      <c r="AW16" s="10" t="s">
        <v>2</v>
      </c>
      <c r="AX16" s="11">
        <v>124</v>
      </c>
      <c r="BB16" s="2" t="s">
        <v>11</v>
      </c>
      <c r="BC16" s="11">
        <v>185</v>
      </c>
    </row>
    <row r="17" spans="5:55" x14ac:dyDescent="0.2">
      <c r="E17" s="10"/>
      <c r="F17" s="2"/>
      <c r="G17" s="2"/>
      <c r="H17" s="2"/>
      <c r="I17" s="2"/>
      <c r="J17" s="11"/>
      <c r="K17" s="18" t="s">
        <v>2</v>
      </c>
      <c r="L17" s="19">
        <v>253</v>
      </c>
      <c r="M17" s="19" t="s">
        <v>2</v>
      </c>
      <c r="N17" s="19">
        <v>255</v>
      </c>
      <c r="O17" s="19" t="s">
        <v>2</v>
      </c>
      <c r="P17" s="20">
        <v>251</v>
      </c>
      <c r="Q17" s="10" t="s">
        <v>8</v>
      </c>
      <c r="R17" s="2">
        <v>74</v>
      </c>
      <c r="S17" s="2"/>
      <c r="T17" s="2"/>
      <c r="U17" s="2"/>
      <c r="V17" s="2"/>
      <c r="W17" s="2"/>
      <c r="X17" s="11"/>
      <c r="AA17" s="10"/>
      <c r="AB17" s="2"/>
      <c r="AC17" s="2"/>
      <c r="AD17" s="11"/>
      <c r="AE17" s="2" t="s">
        <v>11</v>
      </c>
      <c r="AF17" s="11">
        <v>142</v>
      </c>
      <c r="AG17" s="19" t="s">
        <v>2</v>
      </c>
      <c r="AH17" s="19">
        <v>79</v>
      </c>
      <c r="AI17" s="19" t="s">
        <v>2</v>
      </c>
      <c r="AJ17" s="19">
        <v>81</v>
      </c>
      <c r="AK17" s="19" t="s">
        <v>2</v>
      </c>
      <c r="AL17" s="20">
        <v>77</v>
      </c>
      <c r="AM17" s="10" t="s">
        <v>11</v>
      </c>
      <c r="AN17" s="11">
        <v>82</v>
      </c>
      <c r="AO17" s="10" t="s">
        <v>11</v>
      </c>
      <c r="AP17" s="11">
        <v>391</v>
      </c>
      <c r="AQ17" s="10" t="s">
        <v>22</v>
      </c>
      <c r="AR17" s="11">
        <v>45</v>
      </c>
      <c r="AS17" s="10" t="s">
        <v>11</v>
      </c>
      <c r="AT17" s="2">
        <v>349</v>
      </c>
      <c r="AU17" s="2" t="s">
        <v>2</v>
      </c>
      <c r="AV17" s="11">
        <v>18</v>
      </c>
      <c r="AW17" s="10" t="s">
        <v>2</v>
      </c>
      <c r="AX17" s="11">
        <v>126</v>
      </c>
      <c r="BB17" s="2" t="s">
        <v>11</v>
      </c>
      <c r="BC17" s="11">
        <v>187</v>
      </c>
    </row>
    <row r="18" spans="5:55" x14ac:dyDescent="0.2">
      <c r="E18" s="10"/>
      <c r="F18" s="2"/>
      <c r="G18" s="2"/>
      <c r="H18" s="2"/>
      <c r="I18" s="2"/>
      <c r="J18" s="11"/>
      <c r="K18" s="18" t="s">
        <v>2</v>
      </c>
      <c r="L18" s="19">
        <v>259</v>
      </c>
      <c r="M18" s="19" t="s">
        <v>2</v>
      </c>
      <c r="N18" s="19">
        <v>261</v>
      </c>
      <c r="O18" s="19" t="s">
        <v>2</v>
      </c>
      <c r="P18" s="20">
        <v>257</v>
      </c>
      <c r="Q18" s="10" t="s">
        <v>8</v>
      </c>
      <c r="R18" s="2">
        <v>76</v>
      </c>
      <c r="S18" s="2"/>
      <c r="T18" s="2"/>
      <c r="U18" s="2"/>
      <c r="V18" s="2"/>
      <c r="W18" s="2"/>
      <c r="X18" s="11"/>
      <c r="AA18" s="10"/>
      <c r="AB18" s="2"/>
      <c r="AC18" s="2"/>
      <c r="AD18" s="11"/>
      <c r="AE18" s="2" t="s">
        <v>11</v>
      </c>
      <c r="AF18" s="11">
        <v>144</v>
      </c>
      <c r="AG18" s="19" t="s">
        <v>2</v>
      </c>
      <c r="AH18" s="19">
        <v>85</v>
      </c>
      <c r="AI18" s="19" t="s">
        <v>2</v>
      </c>
      <c r="AJ18" s="19">
        <v>87</v>
      </c>
      <c r="AK18" s="19" t="s">
        <v>2</v>
      </c>
      <c r="AL18" s="20">
        <v>83</v>
      </c>
      <c r="AM18" s="10" t="s">
        <v>11</v>
      </c>
      <c r="AN18" s="11">
        <v>84</v>
      </c>
      <c r="AO18" s="10" t="s">
        <v>11</v>
      </c>
      <c r="AP18" s="11">
        <v>393</v>
      </c>
      <c r="AQ18" s="10" t="s">
        <v>22</v>
      </c>
      <c r="AR18" s="11">
        <v>47</v>
      </c>
      <c r="AS18" s="10" t="s">
        <v>11</v>
      </c>
      <c r="AT18" s="2">
        <v>351</v>
      </c>
      <c r="AU18" s="2" t="s">
        <v>2</v>
      </c>
      <c r="AV18" s="11">
        <v>20</v>
      </c>
      <c r="AW18" s="10" t="s">
        <v>2</v>
      </c>
      <c r="AX18" s="11">
        <v>128</v>
      </c>
      <c r="BB18" s="2" t="s">
        <v>11</v>
      </c>
      <c r="BC18" s="11">
        <v>189</v>
      </c>
    </row>
    <row r="19" spans="5:55" x14ac:dyDescent="0.2">
      <c r="E19" s="10"/>
      <c r="F19" s="2"/>
      <c r="G19" s="2"/>
      <c r="H19" s="2"/>
      <c r="I19" s="2"/>
      <c r="J19" s="11"/>
      <c r="K19" s="18" t="s">
        <v>2</v>
      </c>
      <c r="L19" s="19">
        <v>265</v>
      </c>
      <c r="M19" s="19" t="s">
        <v>2</v>
      </c>
      <c r="N19" s="19">
        <v>267</v>
      </c>
      <c r="O19" s="19" t="s">
        <v>2</v>
      </c>
      <c r="P19" s="20">
        <v>263</v>
      </c>
      <c r="Q19" s="10" t="s">
        <v>8</v>
      </c>
      <c r="R19" s="2">
        <v>78</v>
      </c>
      <c r="S19" s="2"/>
      <c r="T19" s="2"/>
      <c r="U19" s="2"/>
      <c r="V19" s="2"/>
      <c r="W19" s="2"/>
      <c r="X19" s="11"/>
      <c r="AA19" s="10"/>
      <c r="AB19" s="2"/>
      <c r="AC19" s="2"/>
      <c r="AD19" s="11"/>
      <c r="AE19" s="2" t="s">
        <v>11</v>
      </c>
      <c r="AF19" s="11">
        <v>146</v>
      </c>
      <c r="AG19" s="19" t="s">
        <v>2</v>
      </c>
      <c r="AH19" s="19">
        <v>91</v>
      </c>
      <c r="AI19" s="19" t="s">
        <v>2</v>
      </c>
      <c r="AJ19" s="19">
        <v>93</v>
      </c>
      <c r="AK19" s="19" t="s">
        <v>2</v>
      </c>
      <c r="AL19" s="20">
        <v>89</v>
      </c>
      <c r="AM19" s="10" t="s">
        <v>11</v>
      </c>
      <c r="AN19" s="11">
        <v>86</v>
      </c>
      <c r="AO19" s="10" t="s">
        <v>11</v>
      </c>
      <c r="AP19" s="11">
        <v>395</v>
      </c>
      <c r="AQ19" s="10" t="s">
        <v>22</v>
      </c>
      <c r="AR19" s="11">
        <v>49</v>
      </c>
      <c r="AS19" s="10" t="s">
        <v>11</v>
      </c>
      <c r="AT19" s="2">
        <v>353</v>
      </c>
      <c r="AU19" s="2" t="s">
        <v>2</v>
      </c>
      <c r="AV19" s="11">
        <v>22</v>
      </c>
      <c r="AW19" s="10" t="s">
        <v>2</v>
      </c>
      <c r="AX19" s="11">
        <v>130</v>
      </c>
      <c r="BB19" s="2" t="s">
        <v>11</v>
      </c>
      <c r="BC19" s="11">
        <v>191</v>
      </c>
    </row>
    <row r="20" spans="5:55" x14ac:dyDescent="0.2">
      <c r="E20" s="10"/>
      <c r="F20" s="2"/>
      <c r="G20" s="2"/>
      <c r="H20" s="2"/>
      <c r="I20" s="2"/>
      <c r="J20" s="11"/>
      <c r="K20" s="18" t="s">
        <v>2</v>
      </c>
      <c r="L20" s="19">
        <v>271</v>
      </c>
      <c r="M20" s="19" t="s">
        <v>2</v>
      </c>
      <c r="N20" s="19">
        <v>273</v>
      </c>
      <c r="O20" s="19" t="s">
        <v>2</v>
      </c>
      <c r="P20" s="20">
        <v>269</v>
      </c>
      <c r="Q20" s="10" t="s">
        <v>8</v>
      </c>
      <c r="R20" s="2">
        <v>80</v>
      </c>
      <c r="S20" s="2"/>
      <c r="T20" s="2"/>
      <c r="U20" s="2"/>
      <c r="V20" s="2"/>
      <c r="W20" s="2"/>
      <c r="X20" s="11"/>
      <c r="AA20" s="10"/>
      <c r="AB20" s="2"/>
      <c r="AC20" s="2"/>
      <c r="AD20" s="11"/>
      <c r="AE20" s="2" t="s">
        <v>11</v>
      </c>
      <c r="AF20" s="11">
        <v>148</v>
      </c>
      <c r="AG20" s="19" t="s">
        <v>2</v>
      </c>
      <c r="AH20" s="19">
        <v>97</v>
      </c>
      <c r="AI20" s="19" t="s">
        <v>2</v>
      </c>
      <c r="AJ20" s="19">
        <v>99</v>
      </c>
      <c r="AK20" s="19" t="s">
        <v>2</v>
      </c>
      <c r="AL20" s="20">
        <v>95</v>
      </c>
      <c r="AM20" s="10" t="s">
        <v>11</v>
      </c>
      <c r="AN20" s="11">
        <v>88</v>
      </c>
      <c r="AO20" s="10" t="s">
        <v>11</v>
      </c>
      <c r="AP20" s="11">
        <v>397</v>
      </c>
      <c r="AQ20" s="10" t="s">
        <v>22</v>
      </c>
      <c r="AR20" s="11">
        <v>51</v>
      </c>
      <c r="AS20" s="10" t="s">
        <v>11</v>
      </c>
      <c r="AT20" s="2">
        <v>355</v>
      </c>
      <c r="AU20" s="2" t="s">
        <v>2</v>
      </c>
      <c r="AV20" s="11">
        <v>24</v>
      </c>
      <c r="AW20" s="10" t="s">
        <v>2</v>
      </c>
      <c r="AX20" s="11">
        <v>132</v>
      </c>
      <c r="BB20" s="2" t="s">
        <v>11</v>
      </c>
      <c r="BC20" s="11">
        <v>193</v>
      </c>
    </row>
    <row r="21" spans="5:55" x14ac:dyDescent="0.2">
      <c r="E21" s="10"/>
      <c r="F21" s="2"/>
      <c r="G21" s="2"/>
      <c r="H21" s="2"/>
      <c r="I21" s="2"/>
      <c r="J21" s="11"/>
      <c r="K21" s="18" t="s">
        <v>2</v>
      </c>
      <c r="L21" s="19">
        <v>277</v>
      </c>
      <c r="M21" s="19" t="s">
        <v>2</v>
      </c>
      <c r="N21" s="19">
        <v>279</v>
      </c>
      <c r="O21" s="19" t="s">
        <v>2</v>
      </c>
      <c r="P21" s="20">
        <v>275</v>
      </c>
      <c r="Q21" s="10"/>
      <c r="R21" s="2"/>
      <c r="S21" s="2"/>
      <c r="T21" s="2"/>
      <c r="U21" s="2"/>
      <c r="V21" s="2"/>
      <c r="W21" s="2"/>
      <c r="X21" s="11"/>
      <c r="AA21" s="10"/>
      <c r="AB21" s="2"/>
      <c r="AC21" s="2"/>
      <c r="AD21" s="11"/>
      <c r="AE21" s="2" t="s">
        <v>11</v>
      </c>
      <c r="AF21" s="11">
        <v>150</v>
      </c>
      <c r="AG21" s="19" t="s">
        <v>2</v>
      </c>
      <c r="AH21" s="19">
        <v>103</v>
      </c>
      <c r="AI21" s="19" t="s">
        <v>2</v>
      </c>
      <c r="AJ21" s="19">
        <v>105</v>
      </c>
      <c r="AK21" s="19" t="s">
        <v>2</v>
      </c>
      <c r="AL21" s="20">
        <v>101</v>
      </c>
      <c r="AM21" s="10" t="s">
        <v>11</v>
      </c>
      <c r="AN21" s="11">
        <v>90</v>
      </c>
      <c r="AO21" s="10" t="s">
        <v>11</v>
      </c>
      <c r="AP21" s="11">
        <v>399</v>
      </c>
      <c r="AQ21" s="10" t="s">
        <v>22</v>
      </c>
      <c r="AR21" s="11">
        <v>53</v>
      </c>
      <c r="AS21" s="10" t="s">
        <v>11</v>
      </c>
      <c r="AT21" s="2">
        <v>357</v>
      </c>
      <c r="AU21" s="2" t="s">
        <v>2</v>
      </c>
      <c r="AV21" s="11">
        <v>26</v>
      </c>
      <c r="AW21" s="10" t="s">
        <v>2</v>
      </c>
      <c r="AX21" s="11">
        <v>134</v>
      </c>
      <c r="BB21" s="2" t="s">
        <v>11</v>
      </c>
      <c r="BC21" s="11">
        <v>195</v>
      </c>
    </row>
    <row r="22" spans="5:55" x14ac:dyDescent="0.2">
      <c r="E22" s="10"/>
      <c r="F22" s="2"/>
      <c r="G22" s="2"/>
      <c r="H22" s="2"/>
      <c r="I22" s="2"/>
      <c r="J22" s="11"/>
      <c r="K22" s="18" t="s">
        <v>2</v>
      </c>
      <c r="L22" s="19">
        <v>283</v>
      </c>
      <c r="M22" s="19" t="s">
        <v>2</v>
      </c>
      <c r="N22" s="19">
        <v>285</v>
      </c>
      <c r="O22" s="19" t="s">
        <v>2</v>
      </c>
      <c r="P22" s="20">
        <v>281</v>
      </c>
      <c r="Q22" s="10"/>
      <c r="R22" s="2"/>
      <c r="S22" s="2"/>
      <c r="T22" s="2"/>
      <c r="U22" s="2"/>
      <c r="V22" s="2"/>
      <c r="W22" s="2"/>
      <c r="X22" s="11"/>
      <c r="AA22" s="10"/>
      <c r="AB22" s="2"/>
      <c r="AC22" s="2"/>
      <c r="AD22" s="11"/>
      <c r="AE22" s="2" t="s">
        <v>11</v>
      </c>
      <c r="AF22" s="11">
        <v>152</v>
      </c>
      <c r="AG22" s="19" t="s">
        <v>2</v>
      </c>
      <c r="AH22" s="19">
        <v>109</v>
      </c>
      <c r="AI22" s="19" t="s">
        <v>2</v>
      </c>
      <c r="AJ22" s="19">
        <v>111</v>
      </c>
      <c r="AK22" s="19" t="s">
        <v>2</v>
      </c>
      <c r="AL22" s="20">
        <v>107</v>
      </c>
      <c r="AM22" s="10" t="s">
        <v>11</v>
      </c>
      <c r="AN22" s="11">
        <v>92</v>
      </c>
      <c r="AO22" s="10" t="s">
        <v>11</v>
      </c>
      <c r="AP22" s="11">
        <v>401</v>
      </c>
      <c r="AQ22" s="10" t="s">
        <v>22</v>
      </c>
      <c r="AR22" s="11">
        <v>55</v>
      </c>
      <c r="AS22" s="10" t="s">
        <v>11</v>
      </c>
      <c r="AT22" s="2">
        <v>359</v>
      </c>
      <c r="AU22" s="2" t="s">
        <v>2</v>
      </c>
      <c r="AV22" s="11">
        <v>28</v>
      </c>
      <c r="AW22" s="10" t="s">
        <v>2</v>
      </c>
      <c r="AX22" s="11">
        <v>136</v>
      </c>
      <c r="BB22" s="2" t="s">
        <v>11</v>
      </c>
      <c r="BC22" s="11">
        <v>197</v>
      </c>
    </row>
    <row r="23" spans="5:55" x14ac:dyDescent="0.2">
      <c r="E23" s="10"/>
      <c r="F23" s="2"/>
      <c r="G23" s="2"/>
      <c r="H23" s="2"/>
      <c r="I23" s="2"/>
      <c r="J23" s="11"/>
      <c r="K23" s="18" t="s">
        <v>2</v>
      </c>
      <c r="L23" s="19">
        <v>289</v>
      </c>
      <c r="M23" s="19" t="s">
        <v>2</v>
      </c>
      <c r="N23" s="19">
        <v>291</v>
      </c>
      <c r="O23" s="19" t="s">
        <v>2</v>
      </c>
      <c r="P23" s="20">
        <v>287</v>
      </c>
      <c r="Q23" s="10"/>
      <c r="R23" s="2"/>
      <c r="S23" s="2"/>
      <c r="T23" s="2"/>
      <c r="U23" s="2"/>
      <c r="V23" s="2"/>
      <c r="W23" s="2"/>
      <c r="X23" s="11"/>
      <c r="AA23" s="10"/>
      <c r="AB23" s="2"/>
      <c r="AC23" s="2"/>
      <c r="AD23" s="11"/>
      <c r="AE23" s="2" t="s">
        <v>11</v>
      </c>
      <c r="AF23" s="11">
        <v>154</v>
      </c>
      <c r="AG23" s="19" t="s">
        <v>2</v>
      </c>
      <c r="AH23" s="19">
        <v>115</v>
      </c>
      <c r="AI23" s="19" t="s">
        <v>2</v>
      </c>
      <c r="AJ23" s="19">
        <v>117</v>
      </c>
      <c r="AK23" s="19" t="s">
        <v>2</v>
      </c>
      <c r="AL23" s="20">
        <v>113</v>
      </c>
      <c r="AM23" s="10" t="s">
        <v>11</v>
      </c>
      <c r="AN23" s="11">
        <v>94</v>
      </c>
      <c r="AO23" s="10" t="s">
        <v>11</v>
      </c>
      <c r="AP23" s="11">
        <v>403</v>
      </c>
      <c r="AQ23" s="10" t="s">
        <v>22</v>
      </c>
      <c r="AR23" s="11">
        <v>57</v>
      </c>
      <c r="AS23" s="10" t="s">
        <v>11</v>
      </c>
      <c r="AT23" s="2">
        <v>361</v>
      </c>
      <c r="AU23" s="2" t="s">
        <v>2</v>
      </c>
      <c r="AV23" s="11">
        <v>30</v>
      </c>
      <c r="AW23" s="10" t="s">
        <v>2</v>
      </c>
      <c r="AX23" s="11">
        <v>138</v>
      </c>
      <c r="BB23" s="2" t="s">
        <v>11</v>
      </c>
      <c r="BC23" s="11">
        <v>199</v>
      </c>
    </row>
    <row r="24" spans="5:55" x14ac:dyDescent="0.2">
      <c r="E24" s="10"/>
      <c r="F24" s="2"/>
      <c r="G24" s="2"/>
      <c r="H24" s="2"/>
      <c r="I24" s="2"/>
      <c r="J24" s="11"/>
      <c r="K24" s="18" t="s">
        <v>2</v>
      </c>
      <c r="L24" s="19">
        <v>295</v>
      </c>
      <c r="M24" s="19" t="s">
        <v>2</v>
      </c>
      <c r="N24" s="19">
        <v>297</v>
      </c>
      <c r="O24" s="19" t="s">
        <v>2</v>
      </c>
      <c r="P24" s="20">
        <v>293</v>
      </c>
      <c r="Q24" s="10"/>
      <c r="R24" s="2"/>
      <c r="S24" s="2"/>
      <c r="T24" s="2"/>
      <c r="U24" s="2"/>
      <c r="V24" s="2"/>
      <c r="W24" s="2"/>
      <c r="X24" s="11"/>
      <c r="AA24" s="10"/>
      <c r="AB24" s="2"/>
      <c r="AC24" s="2"/>
      <c r="AD24" s="11"/>
      <c r="AE24" s="2" t="s">
        <v>11</v>
      </c>
      <c r="AF24" s="11">
        <v>156</v>
      </c>
      <c r="AG24" s="19" t="s">
        <v>2</v>
      </c>
      <c r="AH24" s="19">
        <v>121</v>
      </c>
      <c r="AI24" s="19" t="s">
        <v>2</v>
      </c>
      <c r="AJ24" s="19">
        <v>123</v>
      </c>
      <c r="AK24" s="19" t="s">
        <v>2</v>
      </c>
      <c r="AL24" s="20">
        <v>119</v>
      </c>
      <c r="AM24" s="10" t="s">
        <v>11</v>
      </c>
      <c r="AN24" s="11">
        <v>96</v>
      </c>
      <c r="AO24" s="10" t="s">
        <v>11</v>
      </c>
      <c r="AP24" s="11">
        <v>405</v>
      </c>
      <c r="AQ24" s="10" t="s">
        <v>11</v>
      </c>
      <c r="AR24" s="11">
        <v>541</v>
      </c>
      <c r="AS24" s="10" t="s">
        <v>11</v>
      </c>
      <c r="AT24" s="2">
        <v>363</v>
      </c>
      <c r="AU24" s="2" t="s">
        <v>2</v>
      </c>
      <c r="AV24" s="11">
        <v>32</v>
      </c>
      <c r="AW24" s="10" t="s">
        <v>2</v>
      </c>
      <c r="AX24" s="11">
        <v>140</v>
      </c>
      <c r="BB24" s="2" t="s">
        <v>11</v>
      </c>
      <c r="BC24" s="11">
        <v>201</v>
      </c>
    </row>
    <row r="25" spans="5:55" x14ac:dyDescent="0.2">
      <c r="E25" s="10"/>
      <c r="F25" s="2"/>
      <c r="G25" s="2"/>
      <c r="H25" s="2"/>
      <c r="I25" s="2"/>
      <c r="J25" s="11"/>
      <c r="K25" s="18" t="s">
        <v>2</v>
      </c>
      <c r="L25" s="19">
        <v>301</v>
      </c>
      <c r="M25" s="19" t="s">
        <v>2</v>
      </c>
      <c r="N25" s="19">
        <v>303</v>
      </c>
      <c r="O25" s="19" t="s">
        <v>2</v>
      </c>
      <c r="P25" s="20">
        <v>299</v>
      </c>
      <c r="Q25" s="10"/>
      <c r="R25" s="2"/>
      <c r="S25" s="2"/>
      <c r="T25" s="2"/>
      <c r="U25" s="2"/>
      <c r="V25" s="2"/>
      <c r="W25" s="2"/>
      <c r="X25" s="11"/>
      <c r="AA25" s="10"/>
      <c r="AB25" s="2"/>
      <c r="AC25" s="2"/>
      <c r="AD25" s="11"/>
      <c r="AE25" s="2" t="s">
        <v>11</v>
      </c>
      <c r="AF25" s="11">
        <v>158</v>
      </c>
      <c r="AG25" s="19" t="s">
        <v>2</v>
      </c>
      <c r="AH25" s="19">
        <v>127</v>
      </c>
      <c r="AI25" s="19" t="s">
        <v>2</v>
      </c>
      <c r="AJ25" s="19">
        <v>129</v>
      </c>
      <c r="AK25" s="19" t="s">
        <v>2</v>
      </c>
      <c r="AL25" s="20">
        <v>125</v>
      </c>
      <c r="AM25" s="10" t="s">
        <v>11</v>
      </c>
      <c r="AN25" s="11">
        <v>98</v>
      </c>
      <c r="AO25" s="10" t="s">
        <v>11</v>
      </c>
      <c r="AP25" s="11">
        <v>407</v>
      </c>
      <c r="AQ25" s="10" t="s">
        <v>11</v>
      </c>
      <c r="AR25" s="11">
        <v>543</v>
      </c>
      <c r="AS25" s="10" t="s">
        <v>11</v>
      </c>
      <c r="AT25" s="2">
        <v>365</v>
      </c>
      <c r="AU25" s="2" t="s">
        <v>2</v>
      </c>
      <c r="AV25" s="11">
        <v>34</v>
      </c>
      <c r="AW25" s="10" t="s">
        <v>2</v>
      </c>
      <c r="AX25" s="11">
        <v>142</v>
      </c>
      <c r="BB25" s="2" t="s">
        <v>11</v>
      </c>
      <c r="BC25" s="11">
        <v>203</v>
      </c>
    </row>
    <row r="26" spans="5:55" x14ac:dyDescent="0.2">
      <c r="E26" s="10"/>
      <c r="F26" s="2"/>
      <c r="G26" s="2"/>
      <c r="H26" s="2"/>
      <c r="I26" s="2"/>
      <c r="J26" s="11"/>
      <c r="K26" s="18" t="s">
        <v>2</v>
      </c>
      <c r="L26" s="19">
        <v>307</v>
      </c>
      <c r="M26" s="19" t="s">
        <v>2</v>
      </c>
      <c r="N26" s="19">
        <v>309</v>
      </c>
      <c r="O26" s="19" t="s">
        <v>2</v>
      </c>
      <c r="P26" s="20">
        <v>305</v>
      </c>
      <c r="Q26" s="10"/>
      <c r="R26" s="2"/>
      <c r="S26" s="2"/>
      <c r="T26" s="2"/>
      <c r="U26" s="2"/>
      <c r="V26" s="2"/>
      <c r="W26" s="2"/>
      <c r="X26" s="11"/>
      <c r="AA26" s="10"/>
      <c r="AB26" s="2"/>
      <c r="AC26" s="2"/>
      <c r="AD26" s="11"/>
      <c r="AE26" s="2" t="s">
        <v>11</v>
      </c>
      <c r="AF26" s="11">
        <v>160</v>
      </c>
      <c r="AG26" s="19" t="s">
        <v>2</v>
      </c>
      <c r="AH26" s="19">
        <v>133</v>
      </c>
      <c r="AI26" s="19" t="s">
        <v>2</v>
      </c>
      <c r="AJ26" s="19">
        <v>135</v>
      </c>
      <c r="AK26" s="19" t="s">
        <v>2</v>
      </c>
      <c r="AL26" s="20">
        <v>131</v>
      </c>
      <c r="AM26" s="10" t="s">
        <v>11</v>
      </c>
      <c r="AN26" s="11">
        <v>100</v>
      </c>
      <c r="AO26" s="10" t="s">
        <v>11</v>
      </c>
      <c r="AP26" s="11">
        <v>409</v>
      </c>
      <c r="AQ26" s="10" t="s">
        <v>11</v>
      </c>
      <c r="AR26" s="11">
        <v>545</v>
      </c>
      <c r="AS26" s="10" t="s">
        <v>11</v>
      </c>
      <c r="AT26" s="2">
        <v>367</v>
      </c>
      <c r="AU26" s="2" t="s">
        <v>2</v>
      </c>
      <c r="AV26" s="11">
        <v>36</v>
      </c>
      <c r="AW26" s="10" t="s">
        <v>2</v>
      </c>
      <c r="AX26" s="11">
        <v>144</v>
      </c>
      <c r="BB26" s="2" t="s">
        <v>11</v>
      </c>
      <c r="BC26" s="11">
        <v>205</v>
      </c>
    </row>
    <row r="27" spans="5:55" x14ac:dyDescent="0.2">
      <c r="E27" s="10"/>
      <c r="F27" s="2"/>
      <c r="G27" s="2"/>
      <c r="H27" s="2"/>
      <c r="I27" s="2"/>
      <c r="J27" s="11"/>
      <c r="K27" s="18" t="s">
        <v>2</v>
      </c>
      <c r="L27" s="19">
        <v>313</v>
      </c>
      <c r="M27" s="19" t="s">
        <v>2</v>
      </c>
      <c r="N27" s="19">
        <v>311</v>
      </c>
      <c r="O27" s="19" t="s">
        <v>2</v>
      </c>
      <c r="P27" s="20">
        <v>331</v>
      </c>
      <c r="Q27" s="10"/>
      <c r="R27" s="2"/>
      <c r="S27" s="2"/>
      <c r="T27" s="2"/>
      <c r="U27" s="2"/>
      <c r="V27" s="2"/>
      <c r="W27" s="2"/>
      <c r="X27" s="11"/>
      <c r="AA27" s="10"/>
      <c r="AB27" s="2"/>
      <c r="AC27" s="2"/>
      <c r="AD27" s="11"/>
      <c r="AE27" s="2" t="s">
        <v>11</v>
      </c>
      <c r="AF27" s="11">
        <v>162</v>
      </c>
      <c r="AG27" s="19" t="s">
        <v>2</v>
      </c>
      <c r="AH27" s="19">
        <v>139</v>
      </c>
      <c r="AI27" s="19" t="s">
        <v>2</v>
      </c>
      <c r="AJ27" s="21" t="s">
        <v>12</v>
      </c>
      <c r="AK27" s="19" t="s">
        <v>2</v>
      </c>
      <c r="AL27" s="20">
        <v>137</v>
      </c>
      <c r="AM27" s="10" t="s">
        <v>11</v>
      </c>
      <c r="AN27" s="11">
        <v>102</v>
      </c>
      <c r="AO27" s="10" t="s">
        <v>11</v>
      </c>
      <c r="AP27" s="11">
        <v>411</v>
      </c>
      <c r="AQ27" s="10"/>
      <c r="AR27" s="11"/>
      <c r="AS27" s="10" t="s">
        <v>11</v>
      </c>
      <c r="AT27" s="2">
        <v>369</v>
      </c>
      <c r="AU27" s="2" t="s">
        <v>2</v>
      </c>
      <c r="AV27" s="11">
        <v>38</v>
      </c>
      <c r="AW27" s="10" t="s">
        <v>2</v>
      </c>
      <c r="AX27" s="11">
        <v>146</v>
      </c>
      <c r="BB27" s="2" t="s">
        <v>11</v>
      </c>
      <c r="BC27" s="11">
        <v>207</v>
      </c>
    </row>
    <row r="28" spans="5:55" x14ac:dyDescent="0.2">
      <c r="E28" s="10"/>
      <c r="F28" s="2"/>
      <c r="G28" s="2"/>
      <c r="H28" s="2"/>
      <c r="I28" s="2"/>
      <c r="J28" s="11"/>
      <c r="K28" s="18" t="s">
        <v>2</v>
      </c>
      <c r="L28" s="19">
        <v>317</v>
      </c>
      <c r="M28" s="19" t="s">
        <v>2</v>
      </c>
      <c r="N28" s="19" t="s">
        <v>6</v>
      </c>
      <c r="O28" s="19" t="s">
        <v>2</v>
      </c>
      <c r="P28" s="20">
        <v>341</v>
      </c>
      <c r="Q28" s="10"/>
      <c r="R28" s="2"/>
      <c r="S28" s="2"/>
      <c r="T28" s="2"/>
      <c r="U28" s="2"/>
      <c r="V28" s="2"/>
      <c r="W28" s="2"/>
      <c r="X28" s="11"/>
      <c r="AA28" s="10"/>
      <c r="AB28" s="2"/>
      <c r="AC28" s="2"/>
      <c r="AD28" s="11"/>
      <c r="AE28" s="2" t="s">
        <v>11</v>
      </c>
      <c r="AF28" s="11">
        <v>164</v>
      </c>
      <c r="AG28" s="19" t="s">
        <v>2</v>
      </c>
      <c r="AH28" s="19">
        <v>141</v>
      </c>
      <c r="AI28" s="19" t="s">
        <v>2</v>
      </c>
      <c r="AJ28" s="19">
        <v>145</v>
      </c>
      <c r="AK28" s="19" t="s">
        <v>2</v>
      </c>
      <c r="AL28" s="20">
        <v>147</v>
      </c>
      <c r="AM28" s="10" t="s">
        <v>11</v>
      </c>
      <c r="AN28" s="11">
        <v>104</v>
      </c>
      <c r="AO28" s="10" t="s">
        <v>11</v>
      </c>
      <c r="AP28" s="11">
        <v>413</v>
      </c>
      <c r="AQ28" s="10"/>
      <c r="AR28" s="11"/>
      <c r="AS28" s="10" t="s">
        <v>11</v>
      </c>
      <c r="AT28" s="2">
        <v>371</v>
      </c>
      <c r="AU28" s="2" t="s">
        <v>2</v>
      </c>
      <c r="AV28" s="11">
        <v>40</v>
      </c>
      <c r="AW28" s="10" t="s">
        <v>2</v>
      </c>
      <c r="AX28" s="11">
        <v>148</v>
      </c>
      <c r="BB28" s="2" t="s">
        <v>11</v>
      </c>
      <c r="BC28" s="11">
        <v>209</v>
      </c>
    </row>
    <row r="29" spans="5:55" x14ac:dyDescent="0.2">
      <c r="E29" s="10"/>
      <c r="F29" s="2"/>
      <c r="G29" s="2"/>
      <c r="H29" s="2"/>
      <c r="I29" s="2"/>
      <c r="J29" s="11"/>
      <c r="K29" s="18" t="s">
        <v>2</v>
      </c>
      <c r="L29" s="19">
        <v>323</v>
      </c>
      <c r="M29" s="19" t="s">
        <v>2</v>
      </c>
      <c r="N29" s="19">
        <v>321</v>
      </c>
      <c r="O29" s="19" t="s">
        <v>2</v>
      </c>
      <c r="P29" s="20">
        <v>347</v>
      </c>
      <c r="Q29" s="10"/>
      <c r="R29" s="2"/>
      <c r="S29" s="2"/>
      <c r="T29" s="2"/>
      <c r="U29" s="2"/>
      <c r="V29" s="2"/>
      <c r="W29" s="2"/>
      <c r="X29" s="11"/>
      <c r="AA29" s="10"/>
      <c r="AB29" s="2"/>
      <c r="AC29" s="2"/>
      <c r="AD29" s="11"/>
      <c r="AE29" s="2" t="s">
        <v>11</v>
      </c>
      <c r="AF29" s="11">
        <v>166</v>
      </c>
      <c r="AG29" s="19" t="s">
        <v>2</v>
      </c>
      <c r="AH29" s="19">
        <v>143</v>
      </c>
      <c r="AI29" s="19" t="s">
        <v>2</v>
      </c>
      <c r="AJ29" s="19">
        <v>151</v>
      </c>
      <c r="AK29" s="19" t="s">
        <v>2</v>
      </c>
      <c r="AL29" s="20">
        <v>157</v>
      </c>
      <c r="AM29" s="10" t="s">
        <v>11</v>
      </c>
      <c r="AN29" s="11">
        <v>106</v>
      </c>
      <c r="AO29" s="10" t="s">
        <v>11</v>
      </c>
      <c r="AP29" s="11">
        <v>499</v>
      </c>
      <c r="AQ29" s="10"/>
      <c r="AR29" s="11"/>
      <c r="AS29" s="10" t="s">
        <v>11</v>
      </c>
      <c r="AT29" s="2">
        <v>373</v>
      </c>
      <c r="AU29" s="2" t="s">
        <v>2</v>
      </c>
      <c r="AV29" s="11">
        <v>42</v>
      </c>
      <c r="AW29" s="10" t="s">
        <v>2</v>
      </c>
      <c r="AX29" s="11">
        <v>150</v>
      </c>
      <c r="BB29" s="2" t="s">
        <v>11</v>
      </c>
      <c r="BC29" s="11">
        <v>211</v>
      </c>
    </row>
    <row r="30" spans="5:55" x14ac:dyDescent="0.2">
      <c r="E30" s="10"/>
      <c r="F30" s="2"/>
      <c r="G30" s="2"/>
      <c r="H30" s="2"/>
      <c r="I30" s="2"/>
      <c r="J30" s="11"/>
      <c r="K30" s="18" t="s">
        <v>2</v>
      </c>
      <c r="L30" s="19">
        <v>327</v>
      </c>
      <c r="M30" s="19" t="s">
        <v>2</v>
      </c>
      <c r="N30" s="19" t="s">
        <v>7</v>
      </c>
      <c r="O30" s="19" t="s">
        <v>2</v>
      </c>
      <c r="P30" s="20">
        <v>353</v>
      </c>
      <c r="Q30" s="10"/>
      <c r="R30" s="2"/>
      <c r="S30" s="2"/>
      <c r="T30" s="2"/>
      <c r="U30" s="2"/>
      <c r="V30" s="2"/>
      <c r="W30" s="2"/>
      <c r="X30" s="11"/>
      <c r="AA30" s="10"/>
      <c r="AB30" s="2"/>
      <c r="AC30" s="2"/>
      <c r="AD30" s="11"/>
      <c r="AE30" s="2" t="s">
        <v>11</v>
      </c>
      <c r="AF30" s="11">
        <v>168</v>
      </c>
      <c r="AG30" s="19" t="s">
        <v>2</v>
      </c>
      <c r="AH30" s="19">
        <v>149</v>
      </c>
      <c r="AI30" s="19" t="s">
        <v>2</v>
      </c>
      <c r="AJ30" s="19">
        <v>155</v>
      </c>
      <c r="AK30" s="19" t="s">
        <v>2</v>
      </c>
      <c r="AL30" s="20">
        <v>167</v>
      </c>
      <c r="AM30" s="10" t="s">
        <v>11</v>
      </c>
      <c r="AN30" s="11">
        <v>108</v>
      </c>
      <c r="AO30" s="10" t="s">
        <v>11</v>
      </c>
      <c r="AP30" s="11">
        <v>501</v>
      </c>
      <c r="AQ30" s="10"/>
      <c r="AR30" s="11"/>
      <c r="AS30" s="10"/>
      <c r="AT30" s="2"/>
      <c r="AU30" s="2" t="s">
        <v>2</v>
      </c>
      <c r="AV30" s="11">
        <v>44</v>
      </c>
      <c r="AW30" s="10" t="s">
        <v>2</v>
      </c>
      <c r="AX30" s="11">
        <v>152</v>
      </c>
      <c r="BB30" s="2" t="s">
        <v>11</v>
      </c>
      <c r="BC30" s="11">
        <v>213</v>
      </c>
    </row>
    <row r="31" spans="5:55" x14ac:dyDescent="0.2">
      <c r="E31" s="10"/>
      <c r="F31" s="2"/>
      <c r="G31" s="2"/>
      <c r="H31" s="2"/>
      <c r="I31" s="2"/>
      <c r="J31" s="11"/>
      <c r="K31" s="18" t="s">
        <v>2</v>
      </c>
      <c r="L31" s="19">
        <v>333</v>
      </c>
      <c r="M31" s="19" t="s">
        <v>2</v>
      </c>
      <c r="N31" s="19">
        <v>315</v>
      </c>
      <c r="O31" s="19" t="s">
        <v>2</v>
      </c>
      <c r="P31" s="20">
        <v>359</v>
      </c>
      <c r="Q31" s="10"/>
      <c r="R31" s="2"/>
      <c r="S31" s="2"/>
      <c r="T31" s="2"/>
      <c r="U31" s="2"/>
      <c r="V31" s="2"/>
      <c r="W31" s="2"/>
      <c r="X31" s="11"/>
      <c r="AA31" s="10"/>
      <c r="AB31" s="2"/>
      <c r="AC31" s="2"/>
      <c r="AD31" s="11"/>
      <c r="AE31" s="2" t="s">
        <v>11</v>
      </c>
      <c r="AF31" s="11">
        <v>170</v>
      </c>
      <c r="AG31" s="19" t="s">
        <v>2</v>
      </c>
      <c r="AH31" s="19">
        <v>153</v>
      </c>
      <c r="AI31" s="19" t="s">
        <v>2</v>
      </c>
      <c r="AJ31" s="19">
        <v>161</v>
      </c>
      <c r="AK31" s="19" t="s">
        <v>2</v>
      </c>
      <c r="AL31" s="20">
        <v>173</v>
      </c>
      <c r="AM31" s="10" t="s">
        <v>11</v>
      </c>
      <c r="AN31" s="11">
        <v>110</v>
      </c>
      <c r="AO31" s="10" t="s">
        <v>11</v>
      </c>
      <c r="AP31" s="11">
        <v>503</v>
      </c>
      <c r="AQ31" s="10"/>
      <c r="AR31" s="11"/>
      <c r="AS31" s="10"/>
      <c r="AT31" s="2"/>
      <c r="AU31" s="2" t="s">
        <v>2</v>
      </c>
      <c r="AV31" s="11">
        <v>46</v>
      </c>
      <c r="AW31" s="10" t="s">
        <v>2</v>
      </c>
      <c r="AX31" s="11">
        <v>154</v>
      </c>
      <c r="BB31" s="2" t="s">
        <v>11</v>
      </c>
      <c r="BC31" s="11">
        <v>215</v>
      </c>
    </row>
    <row r="32" spans="5:55" x14ac:dyDescent="0.2">
      <c r="E32" s="10"/>
      <c r="F32" s="2"/>
      <c r="G32" s="2"/>
      <c r="H32" s="2"/>
      <c r="I32" s="2"/>
      <c r="J32" s="11"/>
      <c r="K32" s="18" t="s">
        <v>2</v>
      </c>
      <c r="L32" s="19">
        <v>337</v>
      </c>
      <c r="M32" s="19" t="s">
        <v>2</v>
      </c>
      <c r="N32" s="19">
        <v>319</v>
      </c>
      <c r="O32" s="19" t="s">
        <v>2</v>
      </c>
      <c r="P32" s="20">
        <v>365</v>
      </c>
      <c r="Q32" s="10"/>
      <c r="R32" s="2"/>
      <c r="S32" s="2"/>
      <c r="T32" s="2"/>
      <c r="U32" s="2"/>
      <c r="V32" s="2"/>
      <c r="W32" s="2"/>
      <c r="X32" s="11"/>
      <c r="AA32" s="10"/>
      <c r="AB32" s="2"/>
      <c r="AC32" s="2"/>
      <c r="AD32" s="11"/>
      <c r="AE32" s="2" t="s">
        <v>11</v>
      </c>
      <c r="AF32" s="11">
        <v>172</v>
      </c>
      <c r="AG32" s="19" t="s">
        <v>2</v>
      </c>
      <c r="AH32" s="19">
        <v>159</v>
      </c>
      <c r="AI32" s="19" t="s">
        <v>2</v>
      </c>
      <c r="AJ32" s="19">
        <v>165</v>
      </c>
      <c r="AK32" s="19" t="s">
        <v>2</v>
      </c>
      <c r="AL32" s="20">
        <v>179</v>
      </c>
      <c r="AM32" s="10" t="s">
        <v>11</v>
      </c>
      <c r="AN32" s="11">
        <v>112</v>
      </c>
      <c r="AO32" s="10" t="s">
        <v>11</v>
      </c>
      <c r="AP32" s="11">
        <v>505</v>
      </c>
      <c r="AQ32" s="10"/>
      <c r="AR32" s="11"/>
      <c r="AS32" s="10"/>
      <c r="AT32" s="2"/>
      <c r="AU32" s="2" t="s">
        <v>2</v>
      </c>
      <c r="AV32" s="11">
        <v>48</v>
      </c>
      <c r="AW32" s="10" t="s">
        <v>2</v>
      </c>
      <c r="AX32" s="11">
        <v>156</v>
      </c>
      <c r="BB32" s="2" t="s">
        <v>11</v>
      </c>
      <c r="BC32" s="11">
        <v>217</v>
      </c>
    </row>
    <row r="33" spans="5:55" x14ac:dyDescent="0.2">
      <c r="E33" s="10"/>
      <c r="F33" s="2"/>
      <c r="G33" s="2"/>
      <c r="H33" s="2"/>
      <c r="I33" s="2"/>
      <c r="J33" s="11"/>
      <c r="K33" s="18" t="s">
        <v>2</v>
      </c>
      <c r="L33" s="19">
        <v>343</v>
      </c>
      <c r="M33" s="19" t="s">
        <v>2</v>
      </c>
      <c r="N33" s="19">
        <v>325</v>
      </c>
      <c r="O33" s="19" t="s">
        <v>2</v>
      </c>
      <c r="P33" s="20">
        <v>371</v>
      </c>
      <c r="Q33" s="10"/>
      <c r="R33" s="2"/>
      <c r="S33" s="2"/>
      <c r="T33" s="2"/>
      <c r="U33" s="2"/>
      <c r="V33" s="2"/>
      <c r="W33" s="2"/>
      <c r="X33" s="11"/>
      <c r="AA33" s="10"/>
      <c r="AB33" s="2"/>
      <c r="AC33" s="2"/>
      <c r="AD33" s="11"/>
      <c r="AE33" s="2" t="s">
        <v>11</v>
      </c>
      <c r="AF33" s="11">
        <v>174</v>
      </c>
      <c r="AG33" s="19" t="s">
        <v>2</v>
      </c>
      <c r="AH33" s="19">
        <v>163</v>
      </c>
      <c r="AI33" s="19" t="s">
        <v>2</v>
      </c>
      <c r="AJ33" s="19">
        <v>171</v>
      </c>
      <c r="AK33" s="19" t="s">
        <v>2</v>
      </c>
      <c r="AL33" s="20">
        <v>185</v>
      </c>
      <c r="AM33" s="10" t="s">
        <v>11</v>
      </c>
      <c r="AN33" s="11">
        <v>114</v>
      </c>
      <c r="AO33" s="10" t="s">
        <v>11</v>
      </c>
      <c r="AP33" s="11">
        <v>507</v>
      </c>
      <c r="AQ33" s="10"/>
      <c r="AR33" s="11"/>
      <c r="AS33" s="10"/>
      <c r="AT33" s="2"/>
      <c r="AU33" s="2" t="s">
        <v>2</v>
      </c>
      <c r="AV33" s="11">
        <v>50</v>
      </c>
      <c r="AW33" s="10" t="s">
        <v>2</v>
      </c>
      <c r="AX33" s="11">
        <v>158</v>
      </c>
      <c r="BB33" s="2" t="s">
        <v>11</v>
      </c>
      <c r="BC33" s="11">
        <v>219</v>
      </c>
    </row>
    <row r="34" spans="5:55" x14ac:dyDescent="0.2">
      <c r="E34" s="10"/>
      <c r="F34" s="2"/>
      <c r="G34" s="2"/>
      <c r="H34" s="2"/>
      <c r="I34" s="2"/>
      <c r="J34" s="11"/>
      <c r="K34" s="18" t="s">
        <v>2</v>
      </c>
      <c r="L34" s="19">
        <v>349</v>
      </c>
      <c r="M34" s="19" t="s">
        <v>2</v>
      </c>
      <c r="N34" s="19">
        <v>329</v>
      </c>
      <c r="O34" s="19"/>
      <c r="P34" s="20"/>
      <c r="Q34" s="10"/>
      <c r="R34" s="2"/>
      <c r="S34" s="2"/>
      <c r="T34" s="2"/>
      <c r="U34" s="2"/>
      <c r="V34" s="2"/>
      <c r="W34" s="2"/>
      <c r="X34" s="11"/>
      <c r="AA34" s="10"/>
      <c r="AB34" s="2"/>
      <c r="AC34" s="2"/>
      <c r="AD34" s="11"/>
      <c r="AE34" s="2" t="s">
        <v>11</v>
      </c>
      <c r="AF34" s="11">
        <v>176</v>
      </c>
      <c r="AG34" s="19" t="s">
        <v>2</v>
      </c>
      <c r="AH34" s="19">
        <v>169</v>
      </c>
      <c r="AI34" s="19" t="s">
        <v>2</v>
      </c>
      <c r="AJ34" s="19">
        <v>177</v>
      </c>
      <c r="AK34" s="19" t="s">
        <v>2</v>
      </c>
      <c r="AL34" s="20">
        <v>191</v>
      </c>
      <c r="AM34" s="10" t="s">
        <v>11</v>
      </c>
      <c r="AN34" s="11">
        <v>116</v>
      </c>
      <c r="AO34" s="10" t="s">
        <v>11</v>
      </c>
      <c r="AP34" s="11">
        <v>509</v>
      </c>
      <c r="AQ34" s="10"/>
      <c r="AR34" s="11"/>
      <c r="AS34" s="10"/>
      <c r="AT34" s="2"/>
      <c r="AU34" s="2" t="s">
        <v>2</v>
      </c>
      <c r="AV34" s="11">
        <v>52</v>
      </c>
      <c r="AW34" s="10" t="s">
        <v>2</v>
      </c>
      <c r="AX34" s="11">
        <v>160</v>
      </c>
      <c r="BB34" s="2" t="s">
        <v>11</v>
      </c>
      <c r="BC34" s="11">
        <v>221</v>
      </c>
    </row>
    <row r="35" spans="5:55" x14ac:dyDescent="0.2">
      <c r="E35" s="10"/>
      <c r="F35" s="2"/>
      <c r="G35" s="2"/>
      <c r="H35" s="2"/>
      <c r="I35" s="2"/>
      <c r="J35" s="11"/>
      <c r="K35" s="18" t="s">
        <v>2</v>
      </c>
      <c r="L35" s="19">
        <v>355</v>
      </c>
      <c r="M35" s="19" t="s">
        <v>2</v>
      </c>
      <c r="N35" s="19">
        <v>335</v>
      </c>
      <c r="O35" s="19"/>
      <c r="P35" s="20"/>
      <c r="Q35" s="10"/>
      <c r="R35" s="2"/>
      <c r="S35" s="2"/>
      <c r="T35" s="2"/>
      <c r="U35" s="2"/>
      <c r="V35" s="2"/>
      <c r="W35" s="2"/>
      <c r="X35" s="11"/>
      <c r="AA35" s="10"/>
      <c r="AB35" s="2"/>
      <c r="AC35" s="2"/>
      <c r="AD35" s="11"/>
      <c r="AE35" s="2" t="s">
        <v>11</v>
      </c>
      <c r="AF35" s="11">
        <v>178</v>
      </c>
      <c r="AG35" s="19" t="s">
        <v>2</v>
      </c>
      <c r="AH35" s="19">
        <v>175</v>
      </c>
      <c r="AI35" s="19" t="s">
        <v>2</v>
      </c>
      <c r="AJ35" s="19">
        <v>183</v>
      </c>
      <c r="AK35" s="19" t="s">
        <v>2</v>
      </c>
      <c r="AL35" s="20">
        <v>197</v>
      </c>
      <c r="AM35" s="10" t="s">
        <v>11</v>
      </c>
      <c r="AN35" s="11">
        <v>118</v>
      </c>
      <c r="AO35" s="10" t="s">
        <v>11</v>
      </c>
      <c r="AP35" s="11">
        <v>511</v>
      </c>
      <c r="AQ35" s="10"/>
      <c r="AR35" s="11"/>
      <c r="AS35" s="10"/>
      <c r="AT35" s="2"/>
      <c r="AU35" s="2" t="s">
        <v>2</v>
      </c>
      <c r="AV35" s="11">
        <v>54</v>
      </c>
      <c r="AW35" s="10" t="s">
        <v>2</v>
      </c>
      <c r="AX35" s="11">
        <v>162</v>
      </c>
      <c r="BB35" s="2" t="s">
        <v>11</v>
      </c>
      <c r="BC35" s="11">
        <v>223</v>
      </c>
    </row>
    <row r="36" spans="5:55" x14ac:dyDescent="0.2">
      <c r="E36" s="10"/>
      <c r="F36" s="2"/>
      <c r="G36" s="2"/>
      <c r="H36" s="2"/>
      <c r="I36" s="2"/>
      <c r="J36" s="11"/>
      <c r="K36" s="18" t="s">
        <v>2</v>
      </c>
      <c r="L36" s="19">
        <v>361</v>
      </c>
      <c r="M36" s="19" t="s">
        <v>2</v>
      </c>
      <c r="N36" s="19">
        <v>339</v>
      </c>
      <c r="O36" s="19"/>
      <c r="P36" s="20"/>
      <c r="Q36" s="10"/>
      <c r="R36" s="2"/>
      <c r="S36" s="2"/>
      <c r="T36" s="2"/>
      <c r="U36" s="2"/>
      <c r="V36" s="2"/>
      <c r="W36" s="2"/>
      <c r="X36" s="11"/>
      <c r="AA36" s="10"/>
      <c r="AB36" s="2"/>
      <c r="AC36" s="2"/>
      <c r="AD36" s="11"/>
      <c r="AE36" s="2" t="s">
        <v>11</v>
      </c>
      <c r="AF36" s="11">
        <v>180</v>
      </c>
      <c r="AG36" s="19" t="s">
        <v>2</v>
      </c>
      <c r="AH36" s="19">
        <v>181</v>
      </c>
      <c r="AI36" s="19" t="s">
        <v>2</v>
      </c>
      <c r="AJ36" s="19">
        <v>189</v>
      </c>
      <c r="AK36" s="19"/>
      <c r="AL36" s="20"/>
      <c r="AM36" s="10" t="s">
        <v>11</v>
      </c>
      <c r="AN36" s="11">
        <v>120</v>
      </c>
      <c r="AO36" s="10" t="s">
        <v>11</v>
      </c>
      <c r="AP36" s="11">
        <v>513</v>
      </c>
      <c r="AQ36" s="10"/>
      <c r="AR36" s="11"/>
      <c r="AS36" s="10"/>
      <c r="AT36" s="2"/>
      <c r="AU36" s="2" t="s">
        <v>2</v>
      </c>
      <c r="AV36" s="11">
        <v>56</v>
      </c>
      <c r="AW36" s="10" t="s">
        <v>2</v>
      </c>
      <c r="AX36" s="11">
        <v>164</v>
      </c>
      <c r="BB36" s="2" t="s">
        <v>11</v>
      </c>
      <c r="BC36" s="11">
        <v>225</v>
      </c>
    </row>
    <row r="37" spans="5:55" x14ac:dyDescent="0.2">
      <c r="E37" s="10"/>
      <c r="F37" s="2"/>
      <c r="G37" s="2"/>
      <c r="H37" s="2"/>
      <c r="I37" s="2"/>
      <c r="J37" s="11"/>
      <c r="K37" s="18" t="s">
        <v>2</v>
      </c>
      <c r="L37" s="19">
        <v>367</v>
      </c>
      <c r="M37" s="19" t="s">
        <v>2</v>
      </c>
      <c r="N37" s="19">
        <v>355</v>
      </c>
      <c r="O37" s="19"/>
      <c r="P37" s="20"/>
      <c r="Q37" s="10"/>
      <c r="R37" s="2"/>
      <c r="S37" s="2"/>
      <c r="T37" s="2"/>
      <c r="U37" s="2"/>
      <c r="V37" s="2"/>
      <c r="W37" s="2"/>
      <c r="X37" s="11"/>
      <c r="AA37" s="10"/>
      <c r="AB37" s="2"/>
      <c r="AC37" s="2"/>
      <c r="AD37" s="11"/>
      <c r="AE37" s="2" t="s">
        <v>11</v>
      </c>
      <c r="AF37" s="11">
        <v>182</v>
      </c>
      <c r="AG37" s="19" t="s">
        <v>2</v>
      </c>
      <c r="AH37" s="19">
        <v>187</v>
      </c>
      <c r="AI37" s="19" t="s">
        <v>2</v>
      </c>
      <c r="AJ37" s="19">
        <v>195</v>
      </c>
      <c r="AK37" s="19"/>
      <c r="AL37" s="20"/>
      <c r="AM37" s="10" t="s">
        <v>11</v>
      </c>
      <c r="AN37" s="11">
        <v>122</v>
      </c>
      <c r="AO37" s="10" t="s">
        <v>11</v>
      </c>
      <c r="AP37" s="11">
        <v>515</v>
      </c>
      <c r="AQ37" s="10"/>
      <c r="AR37" s="11"/>
      <c r="AS37" s="10"/>
      <c r="AT37" s="2"/>
      <c r="AU37" s="2" t="s">
        <v>2</v>
      </c>
      <c r="AV37" s="11">
        <v>58</v>
      </c>
      <c r="AW37" s="10" t="s">
        <v>2</v>
      </c>
      <c r="AX37" s="11">
        <v>166</v>
      </c>
      <c r="BB37" s="2" t="s">
        <v>11</v>
      </c>
      <c r="BC37" s="11">
        <v>227</v>
      </c>
    </row>
    <row r="38" spans="5:55" x14ac:dyDescent="0.2">
      <c r="E38" s="10"/>
      <c r="F38" s="2"/>
      <c r="G38" s="2"/>
      <c r="H38" s="2"/>
      <c r="I38" s="2"/>
      <c r="J38" s="11"/>
      <c r="K38" s="18" t="s">
        <v>2</v>
      </c>
      <c r="L38" s="19">
        <v>373</v>
      </c>
      <c r="M38" s="19" t="s">
        <v>2</v>
      </c>
      <c r="N38" s="19">
        <v>351</v>
      </c>
      <c r="O38" s="19"/>
      <c r="P38" s="20"/>
      <c r="Q38" s="10"/>
      <c r="R38" s="2"/>
      <c r="S38" s="2"/>
      <c r="T38" s="2"/>
      <c r="U38" s="2"/>
      <c r="V38" s="2"/>
      <c r="W38" s="2"/>
      <c r="X38" s="11"/>
      <c r="AA38" s="10"/>
      <c r="AB38" s="2"/>
      <c r="AC38" s="2"/>
      <c r="AD38" s="11"/>
      <c r="AE38" s="2" t="s">
        <v>11</v>
      </c>
      <c r="AF38" s="11">
        <v>184</v>
      </c>
      <c r="AG38" s="19" t="s">
        <v>2</v>
      </c>
      <c r="AH38" s="19">
        <v>193</v>
      </c>
      <c r="AI38" s="19" t="s">
        <v>2</v>
      </c>
      <c r="AJ38" s="19">
        <v>201</v>
      </c>
      <c r="AK38" s="19"/>
      <c r="AL38" s="20"/>
      <c r="AM38" s="10" t="s">
        <v>11</v>
      </c>
      <c r="AN38" s="11">
        <v>124</v>
      </c>
      <c r="AO38" s="10" t="s">
        <v>11</v>
      </c>
      <c r="AP38" s="11">
        <v>517</v>
      </c>
      <c r="AQ38" s="10"/>
      <c r="AR38" s="11"/>
      <c r="AS38" s="10"/>
      <c r="AT38" s="2"/>
      <c r="AU38" s="2" t="s">
        <v>2</v>
      </c>
      <c r="AV38" s="11">
        <v>60</v>
      </c>
      <c r="AW38" s="10" t="s">
        <v>2</v>
      </c>
      <c r="AX38" s="11">
        <v>168</v>
      </c>
      <c r="BB38" s="2" t="s">
        <v>11</v>
      </c>
      <c r="BC38" s="11">
        <v>229</v>
      </c>
    </row>
    <row r="39" spans="5:55" x14ac:dyDescent="0.2">
      <c r="E39" s="10"/>
      <c r="F39" s="2"/>
      <c r="G39" s="2"/>
      <c r="H39" s="2"/>
      <c r="I39" s="2"/>
      <c r="J39" s="11"/>
      <c r="K39" s="18"/>
      <c r="L39" s="19"/>
      <c r="M39" s="19" t="s">
        <v>2</v>
      </c>
      <c r="N39" s="19">
        <v>357</v>
      </c>
      <c r="O39" s="19"/>
      <c r="P39" s="20"/>
      <c r="Q39" s="10"/>
      <c r="R39" s="2"/>
      <c r="S39" s="2"/>
      <c r="T39" s="2"/>
      <c r="U39" s="2"/>
      <c r="V39" s="2"/>
      <c r="W39" s="2"/>
      <c r="X39" s="11"/>
      <c r="AA39" s="10"/>
      <c r="AB39" s="2"/>
      <c r="AC39" s="2"/>
      <c r="AD39" s="11"/>
      <c r="AE39" s="2"/>
      <c r="AF39" s="11"/>
      <c r="AG39" s="19" t="s">
        <v>2</v>
      </c>
      <c r="AH39" s="19">
        <v>199</v>
      </c>
      <c r="AI39" s="2"/>
      <c r="AJ39" s="2"/>
      <c r="AK39" s="2"/>
      <c r="AL39" s="11"/>
      <c r="AM39" s="10"/>
      <c r="AN39" s="11"/>
      <c r="AO39" s="10" t="s">
        <v>11</v>
      </c>
      <c r="AP39" s="11">
        <v>519</v>
      </c>
      <c r="AQ39" s="10"/>
      <c r="AR39" s="11"/>
      <c r="AS39" s="10"/>
      <c r="AT39" s="2"/>
      <c r="AU39" s="2" t="s">
        <v>2</v>
      </c>
      <c r="AV39" s="11">
        <v>62</v>
      </c>
      <c r="AW39" s="10" t="s">
        <v>2</v>
      </c>
      <c r="AX39" s="11">
        <v>170</v>
      </c>
      <c r="BB39" s="2" t="s">
        <v>11</v>
      </c>
      <c r="BC39" s="11">
        <v>231</v>
      </c>
    </row>
    <row r="40" spans="5:55" x14ac:dyDescent="0.2">
      <c r="E40" s="10"/>
      <c r="F40" s="2"/>
      <c r="G40" s="2"/>
      <c r="H40" s="2"/>
      <c r="I40" s="2"/>
      <c r="J40" s="11"/>
      <c r="K40" s="18"/>
      <c r="L40" s="19"/>
      <c r="M40" s="19" t="s">
        <v>2</v>
      </c>
      <c r="N40" s="19">
        <v>363</v>
      </c>
      <c r="O40" s="19"/>
      <c r="P40" s="20"/>
      <c r="Q40" s="10"/>
      <c r="R40" s="2"/>
      <c r="S40" s="2"/>
      <c r="T40" s="2"/>
      <c r="U40" s="2"/>
      <c r="V40" s="2"/>
      <c r="W40" s="2"/>
      <c r="X40" s="11"/>
      <c r="AA40" s="10"/>
      <c r="AB40" s="2"/>
      <c r="AC40" s="2"/>
      <c r="AD40" s="11"/>
      <c r="AE40" s="2"/>
      <c r="AF40" s="11"/>
      <c r="AG40" s="2"/>
      <c r="AH40" s="2"/>
      <c r="AI40" s="2"/>
      <c r="AJ40" s="2"/>
      <c r="AK40" s="2"/>
      <c r="AL40" s="11"/>
      <c r="AM40" s="10"/>
      <c r="AN40" s="11"/>
      <c r="AO40" s="10" t="s">
        <v>11</v>
      </c>
      <c r="AP40" s="11">
        <v>521</v>
      </c>
      <c r="AQ40" s="10"/>
      <c r="AR40" s="11"/>
      <c r="AS40" s="10"/>
      <c r="AT40" s="2"/>
      <c r="AU40" s="2" t="s">
        <v>2</v>
      </c>
      <c r="AV40" s="11">
        <v>64</v>
      </c>
      <c r="AW40" s="10" t="s">
        <v>2</v>
      </c>
      <c r="AX40" s="11">
        <v>172</v>
      </c>
      <c r="BB40" s="2" t="s">
        <v>11</v>
      </c>
      <c r="BC40" s="11">
        <v>233</v>
      </c>
    </row>
    <row r="41" spans="5:55" x14ac:dyDescent="0.2">
      <c r="E41" s="10"/>
      <c r="F41" s="2"/>
      <c r="G41" s="2"/>
      <c r="H41" s="2"/>
      <c r="I41" s="2"/>
      <c r="J41" s="11"/>
      <c r="K41" s="18"/>
      <c r="L41" s="19"/>
      <c r="M41" s="19" t="s">
        <v>2</v>
      </c>
      <c r="N41" s="19">
        <v>369</v>
      </c>
      <c r="O41" s="19"/>
      <c r="P41" s="20"/>
      <c r="Q41" s="10"/>
      <c r="R41" s="2"/>
      <c r="S41" s="2"/>
      <c r="T41" s="2"/>
      <c r="U41" s="2"/>
      <c r="V41" s="2"/>
      <c r="W41" s="2"/>
      <c r="X41" s="11"/>
      <c r="AA41" s="10"/>
      <c r="AB41" s="2"/>
      <c r="AC41" s="2"/>
      <c r="AD41" s="11"/>
      <c r="AE41" s="2"/>
      <c r="AF41" s="11"/>
      <c r="AG41" s="2"/>
      <c r="AH41" s="2"/>
      <c r="AI41" s="2"/>
      <c r="AJ41" s="2"/>
      <c r="AK41" s="2"/>
      <c r="AL41" s="11"/>
      <c r="AM41" s="10"/>
      <c r="AN41" s="11"/>
      <c r="AO41" s="10" t="s">
        <v>11</v>
      </c>
      <c r="AP41" s="11">
        <v>523</v>
      </c>
      <c r="AQ41" s="10"/>
      <c r="AR41" s="11"/>
      <c r="AS41" s="10"/>
      <c r="AT41" s="2"/>
      <c r="AU41" s="2" t="s">
        <v>2</v>
      </c>
      <c r="AV41" s="11">
        <v>66</v>
      </c>
      <c r="AW41" s="10" t="s">
        <v>2</v>
      </c>
      <c r="AX41" s="11">
        <v>174</v>
      </c>
      <c r="BB41" s="2" t="s">
        <v>11</v>
      </c>
      <c r="BC41" s="11">
        <v>235</v>
      </c>
    </row>
    <row r="42" spans="5:55" x14ac:dyDescent="0.2">
      <c r="E42" s="10"/>
      <c r="F42" s="2"/>
      <c r="G42" s="2"/>
      <c r="H42" s="2"/>
      <c r="I42" s="2"/>
      <c r="J42" s="11"/>
      <c r="K42" s="18"/>
      <c r="L42" s="19"/>
      <c r="M42" s="19" t="s">
        <v>2</v>
      </c>
      <c r="N42" s="19">
        <v>375</v>
      </c>
      <c r="O42" s="19"/>
      <c r="P42" s="20"/>
      <c r="Q42" s="10"/>
      <c r="R42" s="2"/>
      <c r="S42" s="2"/>
      <c r="T42" s="2"/>
      <c r="U42" s="2"/>
      <c r="V42" s="2"/>
      <c r="W42" s="2"/>
      <c r="X42" s="11"/>
      <c r="AA42" s="10"/>
      <c r="AB42" s="2"/>
      <c r="AC42" s="2"/>
      <c r="AD42" s="11"/>
      <c r="AE42" s="2"/>
      <c r="AF42" s="11"/>
      <c r="AG42" s="2"/>
      <c r="AH42" s="2"/>
      <c r="AI42" s="2"/>
      <c r="AJ42" s="2"/>
      <c r="AK42" s="2"/>
      <c r="AL42" s="11"/>
      <c r="AM42" s="10"/>
      <c r="AN42" s="11"/>
      <c r="AO42" s="10" t="s">
        <v>11</v>
      </c>
      <c r="AP42" s="11">
        <v>525</v>
      </c>
      <c r="AQ42" s="10"/>
      <c r="AR42" s="11"/>
      <c r="AS42" s="10"/>
      <c r="AT42" s="2"/>
      <c r="AU42" s="2" t="s">
        <v>2</v>
      </c>
      <c r="AV42" s="11">
        <v>68</v>
      </c>
      <c r="AW42" s="10" t="s">
        <v>2</v>
      </c>
      <c r="AX42" s="11">
        <v>176</v>
      </c>
      <c r="BB42" s="2" t="s">
        <v>11</v>
      </c>
      <c r="BC42" s="11">
        <v>237</v>
      </c>
    </row>
    <row r="43" spans="5:55" x14ac:dyDescent="0.2">
      <c r="E43" s="10"/>
      <c r="F43" s="2"/>
      <c r="G43" s="2"/>
      <c r="H43" s="2"/>
      <c r="I43" s="2"/>
      <c r="J43" s="11"/>
      <c r="K43" s="10"/>
      <c r="L43" s="2"/>
      <c r="M43" s="2"/>
      <c r="N43" s="2"/>
      <c r="O43" s="2"/>
      <c r="P43" s="11"/>
      <c r="Q43" s="10"/>
      <c r="R43" s="2"/>
      <c r="S43" s="2"/>
      <c r="T43" s="2"/>
      <c r="U43" s="2"/>
      <c r="V43" s="2"/>
      <c r="W43" s="2"/>
      <c r="X43" s="11"/>
      <c r="AA43" s="10"/>
      <c r="AB43" s="2"/>
      <c r="AC43" s="2"/>
      <c r="AD43" s="11"/>
      <c r="AE43" s="2"/>
      <c r="AF43" s="11"/>
      <c r="AG43" s="2"/>
      <c r="AH43" s="2"/>
      <c r="AI43" s="2"/>
      <c r="AJ43" s="2"/>
      <c r="AK43" s="2"/>
      <c r="AL43" s="11"/>
      <c r="AM43" s="10"/>
      <c r="AN43" s="11"/>
      <c r="AO43" s="10" t="s">
        <v>11</v>
      </c>
      <c r="AP43" s="11">
        <v>527</v>
      </c>
      <c r="AQ43" s="10"/>
      <c r="AR43" s="11"/>
      <c r="AS43" s="10"/>
      <c r="AT43" s="2"/>
      <c r="AU43" s="2" t="s">
        <v>2</v>
      </c>
      <c r="AV43" s="11">
        <v>70</v>
      </c>
      <c r="AW43" s="10" t="s">
        <v>2</v>
      </c>
      <c r="AX43" s="11">
        <v>178</v>
      </c>
      <c r="BB43" s="2" t="s">
        <v>11</v>
      </c>
      <c r="BC43" s="11">
        <v>239</v>
      </c>
    </row>
    <row r="44" spans="5:55" x14ac:dyDescent="0.2">
      <c r="E44" s="10"/>
      <c r="F44" s="2"/>
      <c r="G44" s="2"/>
      <c r="H44" s="2"/>
      <c r="I44" s="2"/>
      <c r="J44" s="11"/>
      <c r="K44" s="10"/>
      <c r="L44" s="2"/>
      <c r="M44" s="2"/>
      <c r="N44" s="2"/>
      <c r="O44" s="2"/>
      <c r="P44" s="11"/>
      <c r="Q44" s="10"/>
      <c r="R44" s="2"/>
      <c r="S44" s="2"/>
      <c r="T44" s="2"/>
      <c r="U44" s="2"/>
      <c r="V44" s="2"/>
      <c r="W44" s="2"/>
      <c r="X44" s="11"/>
      <c r="AA44" s="10"/>
      <c r="AB44" s="2"/>
      <c r="AC44" s="2"/>
      <c r="AD44" s="11"/>
      <c r="AE44" s="2"/>
      <c r="AF44" s="11"/>
      <c r="AG44" s="2"/>
      <c r="AH44" s="2"/>
      <c r="AI44" s="2"/>
      <c r="AJ44" s="2"/>
      <c r="AK44" s="2"/>
      <c r="AL44" s="11"/>
      <c r="AM44" s="10"/>
      <c r="AN44" s="11"/>
      <c r="AO44" s="10" t="s">
        <v>11</v>
      </c>
      <c r="AP44" s="11">
        <v>529</v>
      </c>
      <c r="AQ44" s="10"/>
      <c r="AR44" s="11"/>
      <c r="AS44" s="10"/>
      <c r="AT44" s="2"/>
      <c r="AU44" s="2" t="s">
        <v>2</v>
      </c>
      <c r="AV44" s="11">
        <v>72</v>
      </c>
      <c r="AW44" s="10" t="s">
        <v>2</v>
      </c>
      <c r="AX44" s="11">
        <v>180</v>
      </c>
      <c r="BB44" s="2" t="s">
        <v>11</v>
      </c>
      <c r="BC44" s="11">
        <v>241</v>
      </c>
    </row>
    <row r="45" spans="5:55" x14ac:dyDescent="0.2">
      <c r="E45" s="10"/>
      <c r="F45" s="2"/>
      <c r="G45" s="2"/>
      <c r="H45" s="2"/>
      <c r="I45" s="2"/>
      <c r="J45" s="11"/>
      <c r="K45" s="10"/>
      <c r="L45" s="2"/>
      <c r="M45" s="2"/>
      <c r="N45" s="2"/>
      <c r="O45" s="2"/>
      <c r="P45" s="11"/>
      <c r="Q45" s="10"/>
      <c r="R45" s="2"/>
      <c r="S45" s="2"/>
      <c r="T45" s="2"/>
      <c r="U45" s="2"/>
      <c r="V45" s="2"/>
      <c r="W45" s="2"/>
      <c r="X45" s="11"/>
      <c r="AA45" s="10"/>
      <c r="AB45" s="2"/>
      <c r="AC45" s="2"/>
      <c r="AD45" s="11"/>
      <c r="AE45" s="2"/>
      <c r="AF45" s="11"/>
      <c r="AG45" s="2"/>
      <c r="AH45" s="2"/>
      <c r="AI45" s="2"/>
      <c r="AJ45" s="2"/>
      <c r="AK45" s="2"/>
      <c r="AL45" s="11"/>
      <c r="AM45" s="10"/>
      <c r="AN45" s="11"/>
      <c r="AO45" s="10" t="s">
        <v>11</v>
      </c>
      <c r="AP45" s="11">
        <v>531</v>
      </c>
      <c r="AQ45" s="10"/>
      <c r="AR45" s="11"/>
      <c r="AS45" s="10"/>
      <c r="AT45" s="2"/>
      <c r="AU45" s="2" t="s">
        <v>2</v>
      </c>
      <c r="AV45" s="11">
        <v>74</v>
      </c>
      <c r="AW45" s="10" t="s">
        <v>2</v>
      </c>
      <c r="AX45" s="11">
        <v>182</v>
      </c>
      <c r="BB45" s="2" t="s">
        <v>11</v>
      </c>
      <c r="BC45" s="11">
        <v>243</v>
      </c>
    </row>
    <row r="46" spans="5:55" x14ac:dyDescent="0.2">
      <c r="E46" s="10"/>
      <c r="F46" s="2"/>
      <c r="G46" s="2"/>
      <c r="H46" s="2"/>
      <c r="I46" s="2"/>
      <c r="J46" s="11"/>
      <c r="K46" s="10"/>
      <c r="L46" s="2"/>
      <c r="M46" s="2"/>
      <c r="N46" s="2"/>
      <c r="O46" s="2"/>
      <c r="P46" s="11"/>
      <c r="Q46" s="10"/>
      <c r="R46" s="2"/>
      <c r="S46" s="2"/>
      <c r="T46" s="2"/>
      <c r="U46" s="2"/>
      <c r="V46" s="2"/>
      <c r="W46" s="2"/>
      <c r="X46" s="11"/>
      <c r="AA46" s="10"/>
      <c r="AB46" s="2"/>
      <c r="AC46" s="2"/>
      <c r="AD46" s="11"/>
      <c r="AE46" s="2"/>
      <c r="AF46" s="11"/>
      <c r="AG46" s="2"/>
      <c r="AH46" s="2"/>
      <c r="AI46" s="2"/>
      <c r="AJ46" s="2"/>
      <c r="AK46" s="2"/>
      <c r="AL46" s="11"/>
      <c r="AM46" s="10"/>
      <c r="AN46" s="11"/>
      <c r="AO46" s="10" t="s">
        <v>11</v>
      </c>
      <c r="AP46" s="11">
        <v>533</v>
      </c>
      <c r="AQ46" s="10"/>
      <c r="AR46" s="11"/>
      <c r="AS46" s="10"/>
      <c r="AT46" s="2"/>
      <c r="AU46" s="2" t="s">
        <v>2</v>
      </c>
      <c r="AV46" s="11">
        <v>76</v>
      </c>
      <c r="AW46" s="10" t="s">
        <v>2</v>
      </c>
      <c r="AX46" s="11">
        <v>184</v>
      </c>
      <c r="BB46" s="2" t="s">
        <v>11</v>
      </c>
      <c r="BC46" s="11">
        <v>245</v>
      </c>
    </row>
    <row r="47" spans="5:55" x14ac:dyDescent="0.2">
      <c r="E47" s="10"/>
      <c r="F47" s="2"/>
      <c r="G47" s="2"/>
      <c r="H47" s="2"/>
      <c r="I47" s="2"/>
      <c r="J47" s="11"/>
      <c r="K47" s="10"/>
      <c r="L47" s="2"/>
      <c r="M47" s="2"/>
      <c r="N47" s="2"/>
      <c r="O47" s="2"/>
      <c r="P47" s="11"/>
      <c r="Q47" s="10"/>
      <c r="R47" s="2"/>
      <c r="S47" s="2"/>
      <c r="T47" s="2"/>
      <c r="U47" s="2"/>
      <c r="V47" s="2"/>
      <c r="W47" s="2"/>
      <c r="X47" s="11"/>
      <c r="AA47" s="10"/>
      <c r="AB47" s="2"/>
      <c r="AC47" s="2"/>
      <c r="AD47" s="11"/>
      <c r="AE47" s="2"/>
      <c r="AF47" s="11"/>
      <c r="AG47" s="2"/>
      <c r="AH47" s="2"/>
      <c r="AI47" s="2"/>
      <c r="AJ47" s="2"/>
      <c r="AK47" s="2"/>
      <c r="AL47" s="11"/>
      <c r="AM47" s="10"/>
      <c r="AN47" s="11"/>
      <c r="AO47" s="10" t="s">
        <v>11</v>
      </c>
      <c r="AP47" s="11">
        <v>535</v>
      </c>
      <c r="AQ47" s="10"/>
      <c r="AR47" s="11"/>
      <c r="AS47" s="10"/>
      <c r="AT47" s="2"/>
      <c r="AU47" s="2" t="s">
        <v>2</v>
      </c>
      <c r="AV47" s="11">
        <v>78</v>
      </c>
      <c r="AW47" s="10" t="s">
        <v>2</v>
      </c>
      <c r="AX47" s="11">
        <v>186</v>
      </c>
      <c r="BB47" s="2" t="s">
        <v>11</v>
      </c>
      <c r="BC47" s="11">
        <v>247</v>
      </c>
    </row>
    <row r="48" spans="5:55" x14ac:dyDescent="0.2">
      <c r="E48" s="10"/>
      <c r="F48" s="2"/>
      <c r="G48" s="2"/>
      <c r="H48" s="2"/>
      <c r="I48" s="2"/>
      <c r="J48" s="11"/>
      <c r="K48" s="10"/>
      <c r="L48" s="2"/>
      <c r="M48" s="2"/>
      <c r="N48" s="2"/>
      <c r="O48" s="2"/>
      <c r="P48" s="11"/>
      <c r="Q48" s="10"/>
      <c r="R48" s="2"/>
      <c r="S48" s="2"/>
      <c r="T48" s="2"/>
      <c r="U48" s="2"/>
      <c r="V48" s="2"/>
      <c r="W48" s="2"/>
      <c r="X48" s="11"/>
      <c r="AA48" s="10"/>
      <c r="AB48" s="2"/>
      <c r="AC48" s="2"/>
      <c r="AD48" s="11"/>
      <c r="AE48" s="2"/>
      <c r="AF48" s="11"/>
      <c r="AG48" s="2"/>
      <c r="AH48" s="2"/>
      <c r="AI48" s="2"/>
      <c r="AJ48" s="2"/>
      <c r="AK48" s="2"/>
      <c r="AL48" s="11"/>
      <c r="AM48" s="10"/>
      <c r="AN48" s="11"/>
      <c r="AO48" s="10" t="s">
        <v>11</v>
      </c>
      <c r="AP48" s="11">
        <v>537</v>
      </c>
      <c r="AQ48" s="10"/>
      <c r="AR48" s="11"/>
      <c r="AS48" s="10"/>
      <c r="AT48" s="2"/>
      <c r="AU48" s="2" t="s">
        <v>2</v>
      </c>
      <c r="AV48" s="11">
        <v>80</v>
      </c>
      <c r="AW48" s="10" t="s">
        <v>2</v>
      </c>
      <c r="AX48" s="11">
        <v>188</v>
      </c>
      <c r="BB48" s="2" t="s">
        <v>11</v>
      </c>
      <c r="BC48" s="11">
        <v>249</v>
      </c>
    </row>
    <row r="49" spans="5:55" x14ac:dyDescent="0.2">
      <c r="E49" s="10"/>
      <c r="F49" s="2"/>
      <c r="G49" s="2"/>
      <c r="H49" s="2"/>
      <c r="I49" s="2"/>
      <c r="J49" s="11"/>
      <c r="K49" s="10"/>
      <c r="L49" s="2"/>
      <c r="M49" s="2"/>
      <c r="N49" s="2"/>
      <c r="O49" s="2"/>
      <c r="P49" s="11"/>
      <c r="Q49" s="10"/>
      <c r="R49" s="2"/>
      <c r="S49" s="2"/>
      <c r="T49" s="2"/>
      <c r="U49" s="2"/>
      <c r="V49" s="2"/>
      <c r="W49" s="2"/>
      <c r="X49" s="11"/>
      <c r="AA49" s="10"/>
      <c r="AB49" s="2"/>
      <c r="AC49" s="2"/>
      <c r="AD49" s="11"/>
      <c r="AE49" s="2"/>
      <c r="AF49" s="11"/>
      <c r="AG49" s="2"/>
      <c r="AH49" s="2"/>
      <c r="AI49" s="2"/>
      <c r="AJ49" s="2"/>
      <c r="AK49" s="2"/>
      <c r="AL49" s="11"/>
      <c r="AM49" s="10"/>
      <c r="AN49" s="11"/>
      <c r="AO49" s="10" t="s">
        <v>11</v>
      </c>
      <c r="AP49" s="11">
        <v>539</v>
      </c>
      <c r="AQ49" s="10"/>
      <c r="AR49" s="11"/>
      <c r="AS49" s="10"/>
      <c r="AT49" s="2"/>
      <c r="AU49" s="2" t="s">
        <v>2</v>
      </c>
      <c r="AV49" s="11">
        <v>82</v>
      </c>
      <c r="AW49" s="10" t="s">
        <v>2</v>
      </c>
      <c r="AX49" s="11">
        <v>190</v>
      </c>
      <c r="BB49" s="2" t="s">
        <v>11</v>
      </c>
      <c r="BC49" s="11">
        <v>251</v>
      </c>
    </row>
    <row r="50" spans="5:55" x14ac:dyDescent="0.2">
      <c r="AG50" s="2"/>
      <c r="AH50" s="2"/>
      <c r="AI50" s="2"/>
      <c r="AJ50" s="2"/>
      <c r="AK50" s="2"/>
      <c r="AL50" s="11"/>
      <c r="AM50" s="10"/>
      <c r="AN50" s="11"/>
      <c r="AO50" s="10"/>
      <c r="AP50" s="11"/>
      <c r="AQ50" s="10"/>
      <c r="AR50" s="11"/>
      <c r="AS50" s="10"/>
      <c r="AT50" s="2"/>
      <c r="AU50" s="2" t="s">
        <v>2</v>
      </c>
      <c r="AV50" s="11">
        <v>84</v>
      </c>
      <c r="AW50" s="10" t="s">
        <v>2</v>
      </c>
      <c r="AX50" s="11">
        <v>192</v>
      </c>
      <c r="BB50" s="2" t="s">
        <v>11</v>
      </c>
      <c r="BC50" s="11">
        <v>253</v>
      </c>
    </row>
    <row r="51" spans="5:55" x14ac:dyDescent="0.2">
      <c r="AU51" s="2" t="s">
        <v>2</v>
      </c>
      <c r="AV51" s="11">
        <v>86</v>
      </c>
      <c r="AW51" s="10" t="s">
        <v>2</v>
      </c>
      <c r="AX51" s="11">
        <v>194</v>
      </c>
      <c r="BB51" s="2" t="s">
        <v>11</v>
      </c>
      <c r="BC51" s="11">
        <v>255</v>
      </c>
    </row>
    <row r="52" spans="5:55" x14ac:dyDescent="0.2">
      <c r="AU52" s="2" t="s">
        <v>2</v>
      </c>
      <c r="AV52" s="11">
        <v>88</v>
      </c>
      <c r="AW52" s="10" t="s">
        <v>2</v>
      </c>
      <c r="AX52" s="11">
        <v>196</v>
      </c>
      <c r="BB52" s="2" t="s">
        <v>11</v>
      </c>
      <c r="BC52" s="11">
        <v>257</v>
      </c>
    </row>
    <row r="53" spans="5:55" x14ac:dyDescent="0.2">
      <c r="AU53" s="2" t="s">
        <v>2</v>
      </c>
      <c r="AV53" s="11">
        <v>90</v>
      </c>
      <c r="AW53" s="10" t="s">
        <v>2</v>
      </c>
      <c r="AX53" s="11">
        <v>198</v>
      </c>
      <c r="BB53" s="2" t="s">
        <v>11</v>
      </c>
      <c r="BC53" s="11">
        <v>259</v>
      </c>
    </row>
    <row r="54" spans="5:55" x14ac:dyDescent="0.2">
      <c r="AU54" s="2" t="s">
        <v>2</v>
      </c>
      <c r="AV54" s="11">
        <v>92</v>
      </c>
      <c r="AW54" s="10" t="s">
        <v>2</v>
      </c>
      <c r="AX54" s="11">
        <v>200</v>
      </c>
      <c r="BB54" s="2" t="s">
        <v>11</v>
      </c>
      <c r="BC54" s="11">
        <v>261</v>
      </c>
    </row>
    <row r="55" spans="5:55" x14ac:dyDescent="0.2">
      <c r="AU55" s="2" t="s">
        <v>2</v>
      </c>
      <c r="AV55" s="11">
        <v>94</v>
      </c>
      <c r="AW55" s="10" t="s">
        <v>2</v>
      </c>
      <c r="AX55" s="11">
        <v>202</v>
      </c>
      <c r="BB55" s="2" t="s">
        <v>11</v>
      </c>
      <c r="BC55" s="11">
        <v>263</v>
      </c>
    </row>
    <row r="56" spans="5:55" x14ac:dyDescent="0.2">
      <c r="AU56" s="2" t="s">
        <v>2</v>
      </c>
      <c r="AV56" s="11">
        <v>96</v>
      </c>
      <c r="AW56" s="10" t="s">
        <v>2</v>
      </c>
      <c r="AX56" s="11">
        <v>204</v>
      </c>
      <c r="BB56" s="2" t="s">
        <v>11</v>
      </c>
      <c r="BC56" s="11">
        <v>265</v>
      </c>
    </row>
    <row r="57" spans="5:55" x14ac:dyDescent="0.2">
      <c r="AU57" s="2" t="s">
        <v>2</v>
      </c>
      <c r="AV57" s="11">
        <v>98</v>
      </c>
      <c r="AW57" s="10" t="s">
        <v>2</v>
      </c>
      <c r="AX57" s="11">
        <v>206</v>
      </c>
      <c r="BB57" s="2" t="s">
        <v>11</v>
      </c>
      <c r="BC57" s="11">
        <v>267</v>
      </c>
    </row>
    <row r="58" spans="5:55" x14ac:dyDescent="0.2">
      <c r="AU58" s="2" t="s">
        <v>2</v>
      </c>
      <c r="AV58" s="11">
        <v>100</v>
      </c>
      <c r="AW58" s="10" t="s">
        <v>2</v>
      </c>
      <c r="AX58" s="11">
        <v>208</v>
      </c>
      <c r="BB58" s="2" t="s">
        <v>11</v>
      </c>
      <c r="BC58" s="11">
        <v>269</v>
      </c>
    </row>
    <row r="59" spans="5:55" x14ac:dyDescent="0.2">
      <c r="AU59" s="2" t="s">
        <v>2</v>
      </c>
      <c r="AV59" s="11">
        <v>102</v>
      </c>
      <c r="AW59" s="10" t="s">
        <v>2</v>
      </c>
      <c r="AX59" s="11">
        <v>210</v>
      </c>
      <c r="BB59" s="2" t="s">
        <v>11</v>
      </c>
      <c r="BC59" s="11">
        <v>271</v>
      </c>
    </row>
    <row r="60" spans="5:55" x14ac:dyDescent="0.2">
      <c r="AU60" s="2" t="s">
        <v>2</v>
      </c>
      <c r="AV60" s="11">
        <v>104</v>
      </c>
      <c r="AW60" s="10" t="s">
        <v>2</v>
      </c>
      <c r="AX60" s="11">
        <v>212</v>
      </c>
      <c r="BB60" s="2" t="s">
        <v>11</v>
      </c>
      <c r="BC60" s="11">
        <v>273</v>
      </c>
    </row>
    <row r="61" spans="5:55" x14ac:dyDescent="0.2">
      <c r="AU61" s="2" t="s">
        <v>2</v>
      </c>
      <c r="AV61" s="11">
        <v>106</v>
      </c>
      <c r="AW61" s="10" t="s">
        <v>2</v>
      </c>
      <c r="AX61" s="11">
        <v>214</v>
      </c>
      <c r="BB61" s="2" t="s">
        <v>11</v>
      </c>
      <c r="BC61" s="11">
        <v>275</v>
      </c>
    </row>
    <row r="62" spans="5:55" x14ac:dyDescent="0.2">
      <c r="AU62" s="2" t="s">
        <v>2</v>
      </c>
      <c r="AV62" s="11">
        <v>108</v>
      </c>
      <c r="AW62" s="10" t="s">
        <v>2</v>
      </c>
      <c r="AX62" s="11">
        <v>216</v>
      </c>
      <c r="BB62" s="2" t="s">
        <v>11</v>
      </c>
      <c r="BC62" s="11">
        <v>277</v>
      </c>
    </row>
    <row r="63" spans="5:55" x14ac:dyDescent="0.2">
      <c r="BB63" s="2" t="s">
        <v>11</v>
      </c>
      <c r="BC63" s="11">
        <v>279</v>
      </c>
    </row>
    <row r="64" spans="5:55" x14ac:dyDescent="0.2">
      <c r="BB64" s="2" t="s">
        <v>11</v>
      </c>
      <c r="BC64" s="11">
        <v>281</v>
      </c>
    </row>
    <row r="65" spans="54:55" x14ac:dyDescent="0.2">
      <c r="BB65" s="2" t="s">
        <v>11</v>
      </c>
      <c r="BC65" s="11">
        <v>283</v>
      </c>
    </row>
    <row r="66" spans="54:55" x14ac:dyDescent="0.2">
      <c r="BB66" s="2" t="s">
        <v>11</v>
      </c>
      <c r="BC66" s="11">
        <v>285</v>
      </c>
    </row>
    <row r="67" spans="54:55" x14ac:dyDescent="0.2">
      <c r="BB67" s="2" t="s">
        <v>11</v>
      </c>
      <c r="BC67" s="11">
        <v>287</v>
      </c>
    </row>
    <row r="68" spans="54:55" x14ac:dyDescent="0.2">
      <c r="BB68" s="2" t="s">
        <v>11</v>
      </c>
      <c r="BC68" s="11">
        <v>289</v>
      </c>
    </row>
    <row r="69" spans="54:55" x14ac:dyDescent="0.2">
      <c r="BB69" s="2" t="s">
        <v>11</v>
      </c>
      <c r="BC69" s="11">
        <v>291</v>
      </c>
    </row>
    <row r="70" spans="54:55" x14ac:dyDescent="0.2">
      <c r="BB70" s="2" t="s">
        <v>11</v>
      </c>
      <c r="BC70" s="11">
        <v>293</v>
      </c>
    </row>
    <row r="71" spans="54:55" x14ac:dyDescent="0.2">
      <c r="BB71" s="2" t="s">
        <v>11</v>
      </c>
      <c r="BC71" s="11">
        <v>295</v>
      </c>
    </row>
    <row r="72" spans="54:55" x14ac:dyDescent="0.2">
      <c r="BB72" s="2" t="s">
        <v>11</v>
      </c>
      <c r="BC72" s="11">
        <v>297</v>
      </c>
    </row>
    <row r="73" spans="54:55" x14ac:dyDescent="0.2">
      <c r="BB73" s="2" t="s">
        <v>11</v>
      </c>
      <c r="BC73" s="11">
        <v>299</v>
      </c>
    </row>
    <row r="74" spans="54:55" x14ac:dyDescent="0.2">
      <c r="BB74" s="2" t="s">
        <v>11</v>
      </c>
      <c r="BC74" s="11">
        <v>301</v>
      </c>
    </row>
    <row r="75" spans="54:55" x14ac:dyDescent="0.2">
      <c r="BB75" s="2" t="s">
        <v>11</v>
      </c>
      <c r="BC75" s="11">
        <v>303</v>
      </c>
    </row>
    <row r="76" spans="54:55" x14ac:dyDescent="0.2">
      <c r="BB76" s="2" t="s">
        <v>11</v>
      </c>
      <c r="BC76" s="11">
        <v>305</v>
      </c>
    </row>
    <row r="77" spans="54:55" x14ac:dyDescent="0.2">
      <c r="BB77" s="2" t="s">
        <v>11</v>
      </c>
      <c r="BC77" s="11">
        <v>307</v>
      </c>
    </row>
    <row r="78" spans="54:55" x14ac:dyDescent="0.2">
      <c r="BB78" s="2" t="s">
        <v>11</v>
      </c>
      <c r="BC78" s="11">
        <v>309</v>
      </c>
    </row>
    <row r="79" spans="54:55" x14ac:dyDescent="0.2">
      <c r="BB79" s="2" t="s">
        <v>11</v>
      </c>
      <c r="BC79" s="11">
        <v>311</v>
      </c>
    </row>
    <row r="80" spans="54:55" x14ac:dyDescent="0.2">
      <c r="BB80" s="2" t="s">
        <v>11</v>
      </c>
      <c r="BC80" s="11">
        <v>313</v>
      </c>
    </row>
    <row r="81" spans="54:55" x14ac:dyDescent="0.2">
      <c r="BB81" s="2" t="s">
        <v>11</v>
      </c>
      <c r="BC81" s="11">
        <v>315</v>
      </c>
    </row>
    <row r="82" spans="54:55" x14ac:dyDescent="0.2">
      <c r="BB82" s="2" t="s">
        <v>11</v>
      </c>
      <c r="BC82" s="11">
        <v>317</v>
      </c>
    </row>
    <row r="83" spans="54:55" x14ac:dyDescent="0.2">
      <c r="BB83" s="2" t="s">
        <v>11</v>
      </c>
      <c r="BC83" s="11">
        <v>319</v>
      </c>
    </row>
    <row r="84" spans="54:55" x14ac:dyDescent="0.2">
      <c r="BB84" s="2" t="s">
        <v>11</v>
      </c>
      <c r="BC84" s="11">
        <v>321</v>
      </c>
    </row>
    <row r="85" spans="54:55" x14ac:dyDescent="0.2">
      <c r="BB85" s="2" t="s">
        <v>11</v>
      </c>
      <c r="BC85" s="11">
        <v>323</v>
      </c>
    </row>
    <row r="86" spans="54:55" x14ac:dyDescent="0.2">
      <c r="BB86" s="2" t="s">
        <v>11</v>
      </c>
      <c r="BC86" s="11">
        <v>325</v>
      </c>
    </row>
    <row r="87" spans="54:55" x14ac:dyDescent="0.2">
      <c r="BB87" s="2" t="s">
        <v>11</v>
      </c>
      <c r="BC87" s="11">
        <v>327</v>
      </c>
    </row>
    <row r="88" spans="54:55" x14ac:dyDescent="0.2">
      <c r="BB88" s="2"/>
      <c r="BC88" s="11"/>
    </row>
    <row r="89" spans="54:55" x14ac:dyDescent="0.2">
      <c r="BB89" s="2"/>
      <c r="BC89" s="11"/>
    </row>
    <row r="90" spans="54:55" x14ac:dyDescent="0.2">
      <c r="BB90" s="2"/>
      <c r="BC90" s="11"/>
    </row>
    <row r="91" spans="54:55" x14ac:dyDescent="0.2">
      <c r="BB91" s="2"/>
      <c r="BC91" s="11"/>
    </row>
    <row r="92" spans="54:55" x14ac:dyDescent="0.2">
      <c r="BB92" s="2"/>
      <c r="BC92" s="11"/>
    </row>
    <row r="93" spans="54:55" x14ac:dyDescent="0.2">
      <c r="BB93" s="2"/>
      <c r="BC93" s="11"/>
    </row>
    <row r="94" spans="54:55" x14ac:dyDescent="0.2">
      <c r="BB94" s="2"/>
      <c r="BC94" s="11"/>
    </row>
    <row r="95" spans="54:55" x14ac:dyDescent="0.2">
      <c r="BB95" s="2"/>
      <c r="BC95" s="11"/>
    </row>
    <row r="96" spans="54:55" x14ac:dyDescent="0.2">
      <c r="BB96" s="2"/>
      <c r="BC96" s="11"/>
    </row>
    <row r="97" spans="54:55" x14ac:dyDescent="0.2">
      <c r="BB97" s="2"/>
      <c r="BC97" s="11"/>
    </row>
    <row r="98" spans="54:55" x14ac:dyDescent="0.2">
      <c r="BB98" s="2"/>
      <c r="BC98" s="11"/>
    </row>
    <row r="99" spans="54:55" x14ac:dyDescent="0.2">
      <c r="BB99" s="2"/>
      <c r="BC99" s="11"/>
    </row>
    <row r="100" spans="54:55" x14ac:dyDescent="0.2">
      <c r="BB100" s="2"/>
      <c r="BC100" s="11"/>
    </row>
    <row r="101" spans="54:55" x14ac:dyDescent="0.2">
      <c r="BB101" s="2"/>
      <c r="BC101" s="11"/>
    </row>
    <row r="102" spans="54:55" x14ac:dyDescent="0.2">
      <c r="BB102" s="2"/>
      <c r="BC102" s="11"/>
    </row>
    <row r="103" spans="54:55" x14ac:dyDescent="0.2">
      <c r="BB103" s="2"/>
      <c r="BC103" s="11"/>
    </row>
    <row r="104" spans="54:55" x14ac:dyDescent="0.2">
      <c r="BB104" s="2"/>
      <c r="BC104" s="11"/>
    </row>
    <row r="105" spans="54:55" x14ac:dyDescent="0.2">
      <c r="BB105" s="2"/>
      <c r="BC105" s="11"/>
    </row>
    <row r="106" spans="54:55" x14ac:dyDescent="0.2">
      <c r="BB106" s="2"/>
      <c r="BC106" s="11"/>
    </row>
    <row r="107" spans="54:55" x14ac:dyDescent="0.2">
      <c r="BB107" s="2"/>
      <c r="BC107" s="11"/>
    </row>
    <row r="108" spans="54:55" x14ac:dyDescent="0.2">
      <c r="BB108" s="2"/>
      <c r="BC108" s="11"/>
    </row>
    <row r="109" spans="54:55" x14ac:dyDescent="0.2">
      <c r="BB109" s="2"/>
      <c r="BC109" s="11"/>
    </row>
    <row r="110" spans="54:55" x14ac:dyDescent="0.2">
      <c r="BB110" s="2"/>
      <c r="BC110" s="11"/>
    </row>
    <row r="111" spans="54:55" x14ac:dyDescent="0.2">
      <c r="BB111" s="2"/>
      <c r="BC111" s="11"/>
    </row>
    <row r="112" spans="54:55" x14ac:dyDescent="0.2">
      <c r="BB112" s="2"/>
      <c r="BC112" s="11"/>
    </row>
    <row r="113" spans="54:55" x14ac:dyDescent="0.2">
      <c r="BB113" s="2"/>
      <c r="BC113" s="11"/>
    </row>
    <row r="114" spans="54:55" x14ac:dyDescent="0.2">
      <c r="BB114" s="2"/>
      <c r="BC114" s="11"/>
    </row>
    <row r="115" spans="54:55" x14ac:dyDescent="0.2">
      <c r="BB115" s="2"/>
      <c r="BC115" s="11"/>
    </row>
    <row r="116" spans="54:55" x14ac:dyDescent="0.2">
      <c r="BB116" s="2"/>
      <c r="BC116" s="11"/>
    </row>
    <row r="117" spans="54:55" x14ac:dyDescent="0.2">
      <c r="BB117" s="2"/>
      <c r="BC117" s="11"/>
    </row>
    <row r="118" spans="54:55" x14ac:dyDescent="0.2">
      <c r="BB118" s="2"/>
      <c r="BC118" s="11"/>
    </row>
    <row r="119" spans="54:55" x14ac:dyDescent="0.2">
      <c r="BB119" s="2"/>
      <c r="BC119" s="11"/>
    </row>
    <row r="120" spans="54:55" x14ac:dyDescent="0.2">
      <c r="BB120" s="2"/>
      <c r="BC120" s="11"/>
    </row>
    <row r="121" spans="54:55" x14ac:dyDescent="0.2">
      <c r="BB121" s="2"/>
      <c r="BC121" s="11"/>
    </row>
    <row r="122" spans="54:55" x14ac:dyDescent="0.2">
      <c r="BB122" s="2"/>
      <c r="BC122" s="11"/>
    </row>
    <row r="123" spans="54:55" x14ac:dyDescent="0.2">
      <c r="BB123" s="2"/>
      <c r="BC123" s="11"/>
    </row>
    <row r="124" spans="54:55" x14ac:dyDescent="0.2">
      <c r="BB124" s="2"/>
      <c r="BC124" s="11"/>
    </row>
    <row r="125" spans="54:55" x14ac:dyDescent="0.2">
      <c r="BB125" s="2"/>
      <c r="BC125" s="11"/>
    </row>
    <row r="126" spans="54:55" x14ac:dyDescent="0.2">
      <c r="BB126" s="2"/>
      <c r="BC126" s="11"/>
    </row>
    <row r="127" spans="54:55" x14ac:dyDescent="0.2">
      <c r="BB127" s="2"/>
      <c r="BC127" s="11"/>
    </row>
    <row r="128" spans="54:55" x14ac:dyDescent="0.2">
      <c r="BB128" s="2"/>
      <c r="BC128" s="11"/>
    </row>
    <row r="129" spans="54:55" x14ac:dyDescent="0.2">
      <c r="BB129" s="2"/>
      <c r="BC129" s="11"/>
    </row>
    <row r="130" spans="54:55" x14ac:dyDescent="0.2">
      <c r="BB130" s="2"/>
      <c r="BC130" s="11"/>
    </row>
    <row r="131" spans="54:55" x14ac:dyDescent="0.2">
      <c r="BB131" s="2"/>
      <c r="BC131" s="11"/>
    </row>
    <row r="132" spans="54:55" x14ac:dyDescent="0.2">
      <c r="BB132" s="2"/>
      <c r="BC132" s="11"/>
    </row>
    <row r="133" spans="54:55" x14ac:dyDescent="0.2">
      <c r="BB133" s="2"/>
      <c r="BC133" s="11"/>
    </row>
    <row r="134" spans="54:55" x14ac:dyDescent="0.2">
      <c r="BB134" s="2"/>
      <c r="BC134" s="11"/>
    </row>
    <row r="135" spans="54:55" x14ac:dyDescent="0.2">
      <c r="BB135" s="2"/>
      <c r="BC135" s="11"/>
    </row>
    <row r="136" spans="54:55" x14ac:dyDescent="0.2">
      <c r="BB136" s="2"/>
      <c r="BC136" s="11"/>
    </row>
    <row r="137" spans="54:55" x14ac:dyDescent="0.2">
      <c r="BB137" s="2"/>
      <c r="BC137" s="11"/>
    </row>
    <row r="138" spans="54:55" x14ac:dyDescent="0.2">
      <c r="BB138" s="2"/>
      <c r="BC138" s="11"/>
    </row>
    <row r="139" spans="54:55" x14ac:dyDescent="0.2">
      <c r="BB139" s="2"/>
      <c r="BC139" s="11"/>
    </row>
    <row r="140" spans="54:55" x14ac:dyDescent="0.2">
      <c r="BB140" s="2"/>
      <c r="BC140" s="11"/>
    </row>
    <row r="141" spans="54:55" x14ac:dyDescent="0.2">
      <c r="BB141" s="2"/>
      <c r="BC141" s="11"/>
    </row>
    <row r="142" spans="54:55" x14ac:dyDescent="0.2">
      <c r="BB142" s="2"/>
      <c r="BC142" s="11"/>
    </row>
    <row r="143" spans="54:55" x14ac:dyDescent="0.2">
      <c r="BB143" s="2"/>
      <c r="BC143" s="11"/>
    </row>
    <row r="144" spans="54:55" x14ac:dyDescent="0.2">
      <c r="BB144" s="2"/>
      <c r="BC144" s="11"/>
    </row>
    <row r="145" spans="54:55" x14ac:dyDescent="0.2">
      <c r="BB145" s="2"/>
      <c r="BC145" s="11"/>
    </row>
    <row r="146" spans="54:55" x14ac:dyDescent="0.2">
      <c r="BB146" s="2"/>
      <c r="BC146" s="11"/>
    </row>
    <row r="147" spans="54:55" x14ac:dyDescent="0.2">
      <c r="BB147" s="2"/>
      <c r="BC147" s="11"/>
    </row>
    <row r="148" spans="54:55" x14ac:dyDescent="0.2">
      <c r="BB148" s="2"/>
      <c r="BC148" s="11"/>
    </row>
    <row r="149" spans="54:55" x14ac:dyDescent="0.2">
      <c r="BB149" s="2"/>
      <c r="BC149" s="11"/>
    </row>
    <row r="150" spans="54:55" x14ac:dyDescent="0.2">
      <c r="BB150" s="2"/>
      <c r="BC150" s="11"/>
    </row>
    <row r="151" spans="54:55" x14ac:dyDescent="0.2">
      <c r="BB151" s="2"/>
      <c r="BC151" s="11"/>
    </row>
    <row r="152" spans="54:55" x14ac:dyDescent="0.2">
      <c r="BB152" s="2"/>
      <c r="BC152" s="11"/>
    </row>
    <row r="153" spans="54:55" x14ac:dyDescent="0.2">
      <c r="BB153" s="2"/>
      <c r="BC153" s="11"/>
    </row>
    <row r="154" spans="54:55" x14ac:dyDescent="0.2">
      <c r="BB154" s="2"/>
      <c r="BC154" s="11"/>
    </row>
    <row r="155" spans="54:55" x14ac:dyDescent="0.2">
      <c r="BB155" s="2"/>
      <c r="BC155" s="11"/>
    </row>
    <row r="156" spans="54:55" x14ac:dyDescent="0.2">
      <c r="BB156" s="2"/>
      <c r="BC156" s="11"/>
    </row>
    <row r="157" spans="54:55" x14ac:dyDescent="0.2">
      <c r="BB157" s="2"/>
      <c r="BC157" s="11"/>
    </row>
    <row r="158" spans="54:55" x14ac:dyDescent="0.2">
      <c r="BB158" s="2"/>
      <c r="BC158" s="11"/>
    </row>
    <row r="159" spans="54:55" x14ac:dyDescent="0.2">
      <c r="BB159" s="2"/>
      <c r="BC159" s="11"/>
    </row>
    <row r="160" spans="54:55" x14ac:dyDescent="0.2">
      <c r="BB160" s="2"/>
      <c r="BC160" s="11"/>
    </row>
    <row r="161" spans="54:55" x14ac:dyDescent="0.2">
      <c r="BB161" s="2"/>
      <c r="BC161" s="11"/>
    </row>
    <row r="162" spans="54:55" x14ac:dyDescent="0.2">
      <c r="BB162" s="2"/>
      <c r="BC162" s="11"/>
    </row>
    <row r="163" spans="54:55" x14ac:dyDescent="0.2">
      <c r="BB163" s="2"/>
      <c r="BC163" s="11"/>
    </row>
    <row r="164" spans="54:55" x14ac:dyDescent="0.2">
      <c r="BB164" s="2"/>
      <c r="BC164" s="11"/>
    </row>
    <row r="165" spans="54:55" x14ac:dyDescent="0.2">
      <c r="BB165" s="2"/>
      <c r="BC165" s="11"/>
    </row>
    <row r="166" spans="54:55" x14ac:dyDescent="0.2">
      <c r="BB166" s="2"/>
      <c r="BC166" s="11"/>
    </row>
    <row r="167" spans="54:55" x14ac:dyDescent="0.2">
      <c r="BB167" s="2"/>
      <c r="BC167" s="11"/>
    </row>
    <row r="168" spans="54:55" x14ac:dyDescent="0.2">
      <c r="BB168" s="2"/>
      <c r="BC168" s="11"/>
    </row>
    <row r="169" spans="54:55" x14ac:dyDescent="0.2">
      <c r="BB169" s="2"/>
      <c r="BC169" s="11"/>
    </row>
  </sheetData>
  <mergeCells count="168">
    <mergeCell ref="Q2:R2"/>
    <mergeCell ref="S2:T2"/>
    <mergeCell ref="U2:V2"/>
    <mergeCell ref="W2:X2"/>
    <mergeCell ref="Y2:Z2"/>
    <mergeCell ref="AA2:AB2"/>
    <mergeCell ref="E2:F2"/>
    <mergeCell ref="G2:H2"/>
    <mergeCell ref="I2:J2"/>
    <mergeCell ref="K2:L2"/>
    <mergeCell ref="M2:N2"/>
    <mergeCell ref="O2:P2"/>
    <mergeCell ref="AO2:AP2"/>
    <mergeCell ref="AQ2:AR2"/>
    <mergeCell ref="AS2:AT2"/>
    <mergeCell ref="AU2:AV2"/>
    <mergeCell ref="AW2:AX2"/>
    <mergeCell ref="BB2:BC2"/>
    <mergeCell ref="AC2:AD2"/>
    <mergeCell ref="AE2:AF2"/>
    <mergeCell ref="AG2:AH2"/>
    <mergeCell ref="AI2:AJ2"/>
    <mergeCell ref="AK2:AL2"/>
    <mergeCell ref="AM2:AN2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  <mergeCell ref="AO3:AP3"/>
    <mergeCell ref="AQ3:AR3"/>
    <mergeCell ref="AS3:AT3"/>
    <mergeCell ref="AU3:AV3"/>
    <mergeCell ref="AW3:AX3"/>
    <mergeCell ref="BB3:BC3"/>
    <mergeCell ref="AC3:AD3"/>
    <mergeCell ref="AE3:AF3"/>
    <mergeCell ref="AG3:AH3"/>
    <mergeCell ref="AI3:AJ3"/>
    <mergeCell ref="AK3:AL3"/>
    <mergeCell ref="AM3:AN3"/>
    <mergeCell ref="AU4:AV4"/>
    <mergeCell ref="AW4:AX4"/>
    <mergeCell ref="BB4:BC4"/>
    <mergeCell ref="AC4:AD4"/>
    <mergeCell ref="AE4:AF4"/>
    <mergeCell ref="AG4:AH4"/>
    <mergeCell ref="AI4:AJ4"/>
    <mergeCell ref="AK4:AL4"/>
    <mergeCell ref="AM4:AN4"/>
    <mergeCell ref="E5:F5"/>
    <mergeCell ref="G5:H5"/>
    <mergeCell ref="I5:J5"/>
    <mergeCell ref="K5:L5"/>
    <mergeCell ref="M5:N5"/>
    <mergeCell ref="O5:P5"/>
    <mergeCell ref="AO4:AP4"/>
    <mergeCell ref="AQ4:AR4"/>
    <mergeCell ref="AS4:AT4"/>
    <mergeCell ref="Q4:R4"/>
    <mergeCell ref="S4:T4"/>
    <mergeCell ref="U4:V4"/>
    <mergeCell ref="W4:X4"/>
    <mergeCell ref="Y4:Z4"/>
    <mergeCell ref="AA4:AB4"/>
    <mergeCell ref="E4:F4"/>
    <mergeCell ref="G4:H4"/>
    <mergeCell ref="I4:J4"/>
    <mergeCell ref="K4:L4"/>
    <mergeCell ref="M4:N4"/>
    <mergeCell ref="O4:P4"/>
    <mergeCell ref="BB5:BC5"/>
    <mergeCell ref="AC5:AD5"/>
    <mergeCell ref="AE5:AF5"/>
    <mergeCell ref="AG5:AH5"/>
    <mergeCell ref="AI5:AJ5"/>
    <mergeCell ref="AK5:AL5"/>
    <mergeCell ref="AM5:AN5"/>
    <mergeCell ref="Q5:R5"/>
    <mergeCell ref="S5:T5"/>
    <mergeCell ref="U5:V5"/>
    <mergeCell ref="W5:X5"/>
    <mergeCell ref="Y5:Z5"/>
    <mergeCell ref="AA5:AB5"/>
    <mergeCell ref="AO5:AP5"/>
    <mergeCell ref="AQ5:AR5"/>
    <mergeCell ref="AS5:AT5"/>
    <mergeCell ref="AU5:AV5"/>
    <mergeCell ref="AW5:AX5"/>
    <mergeCell ref="AQ6:AR6"/>
    <mergeCell ref="AS6:AT6"/>
    <mergeCell ref="AU6:AV6"/>
    <mergeCell ref="AW6:AX6"/>
    <mergeCell ref="E6:F6"/>
    <mergeCell ref="I6:J6"/>
    <mergeCell ref="AE7:AF7"/>
    <mergeCell ref="AG7:AH7"/>
    <mergeCell ref="AI7:AJ7"/>
    <mergeCell ref="AK7:AL7"/>
    <mergeCell ref="K6:L6"/>
    <mergeCell ref="M6:N6"/>
    <mergeCell ref="O6:P6"/>
    <mergeCell ref="Q6:R6"/>
    <mergeCell ref="U7:V7"/>
    <mergeCell ref="W7:X7"/>
    <mergeCell ref="Y7:Z7"/>
    <mergeCell ref="W8:X8"/>
    <mergeCell ref="Y8:Z8"/>
    <mergeCell ref="AA8:AB8"/>
    <mergeCell ref="BB6:BC6"/>
    <mergeCell ref="E7:F7"/>
    <mergeCell ref="G7:H7"/>
    <mergeCell ref="I7:J7"/>
    <mergeCell ref="K7:L7"/>
    <mergeCell ref="M7:N7"/>
    <mergeCell ref="AE6:AF6"/>
    <mergeCell ref="AG6:AH6"/>
    <mergeCell ref="AI6:AJ6"/>
    <mergeCell ref="AK6:AL6"/>
    <mergeCell ref="AM6:AN6"/>
    <mergeCell ref="AO6:AP6"/>
    <mergeCell ref="S6:T6"/>
    <mergeCell ref="U6:V6"/>
    <mergeCell ref="W6:X6"/>
    <mergeCell ref="Y6:Z6"/>
    <mergeCell ref="AA6:AB6"/>
    <mergeCell ref="AC6:AD6"/>
    <mergeCell ref="BB7:BC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AM7:AN7"/>
    <mergeCell ref="AO7:AP7"/>
    <mergeCell ref="AQ7:AR7"/>
    <mergeCell ref="AS7:AT7"/>
    <mergeCell ref="AU7:AV7"/>
    <mergeCell ref="AW7:AX7"/>
    <mergeCell ref="AA7:AB7"/>
    <mergeCell ref="AC7:AD7"/>
    <mergeCell ref="AU8:AV8"/>
    <mergeCell ref="AW8:AX8"/>
    <mergeCell ref="AY8:AZ8"/>
    <mergeCell ref="O7:P7"/>
    <mergeCell ref="Q7:R7"/>
    <mergeCell ref="S7:T7"/>
    <mergeCell ref="BB8:BC8"/>
    <mergeCell ref="AI8:AJ8"/>
    <mergeCell ref="AK8:AL8"/>
    <mergeCell ref="AM8:AN8"/>
    <mergeCell ref="AO8:AP8"/>
    <mergeCell ref="AQ8:AR8"/>
    <mergeCell ref="AS8:AT8"/>
    <mergeCell ref="AC8:AD8"/>
    <mergeCell ref="AE8:AF8"/>
    <mergeCell ref="AG8:A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Samenvatting gebieden</vt:lpstr>
      <vt:lpstr>Overzicht gebieden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Wirtz</cp:lastModifiedBy>
  <dcterms:created xsi:type="dcterms:W3CDTF">2016-10-18T09:21:37Z</dcterms:created>
  <dcterms:modified xsi:type="dcterms:W3CDTF">2016-11-04T15:39:19Z</dcterms:modified>
</cp:coreProperties>
</file>