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208"/>
  <workbookPr showInkAnnotation="0" codeName="ThisWorkbook" autoCompressPictures="0"/>
  <mc:AlternateContent xmlns:mc="http://schemas.openxmlformats.org/markup-compatibility/2006">
    <mc:Choice Requires="x15">
      <x15ac:absPath xmlns:x15ac="http://schemas.microsoft.com/office/spreadsheetml/2010/11/ac" url="/Users/marliekeverweij/Projects/etdataset/nodes_source_analyses/buildings/"/>
    </mc:Choice>
  </mc:AlternateContent>
  <xr:revisionPtr revIDLastSave="0" documentId="13_ncr:1_{23D5739C-7C29-D546-BCDF-765A0BE6C265}" xr6:coauthVersionLast="45" xr6:coauthVersionMax="45" xr10:uidLastSave="{00000000-0000-0000-0000-000000000000}"/>
  <bookViews>
    <workbookView xWindow="0" yWindow="460" windowWidth="25600" windowHeight="28340" tabRatio="762" activeTab="1" xr2:uid="{00000000-000D-0000-FFFF-FFFF00000000}"/>
  </bookViews>
  <sheets>
    <sheet name="Cover sheet" sheetId="14" r:id="rId1"/>
    <sheet name="Dashboard" sheetId="12" r:id="rId2"/>
    <sheet name="Research data" sheetId="13" r:id="rId3"/>
    <sheet name="Sources" sheetId="15" r:id="rId4"/>
    <sheet name="Notes" sheetId="16" r:id="rId5"/>
  </sheets>
  <externalReferences>
    <externalReference r:id="rId6"/>
    <externalReference r:id="rId7"/>
  </externalReferences>
  <definedNames>
    <definedName name="exchange_rate_2011_2010" localSheetId="4">#REF!</definedName>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91029" calcOnSave="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G14" i="13" l="1"/>
  <c r="I14" i="13"/>
  <c r="E12" i="16"/>
  <c r="G6" i="13"/>
  <c r="E19" i="12" l="1"/>
  <c r="G15" i="13"/>
  <c r="E27" i="12" s="1"/>
  <c r="G10" i="13"/>
  <c r="E35" i="12" s="1"/>
  <c r="G9" i="13"/>
  <c r="E34" i="12" s="1"/>
  <c r="G11" i="13"/>
  <c r="E36" i="12" s="1"/>
  <c r="E23" i="12"/>
  <c r="E28" i="12"/>
</calcChain>
</file>

<file path=xl/sharedStrings.xml><?xml version="1.0" encoding="utf-8"?>
<sst xmlns="http://schemas.openxmlformats.org/spreadsheetml/2006/main" count="172" uniqueCount="115">
  <si>
    <t>Source</t>
  </si>
  <si>
    <t>years</t>
  </si>
  <si>
    <t>%</t>
  </si>
  <si>
    <t>km2</t>
  </si>
  <si>
    <t>-</t>
  </si>
  <si>
    <t>Technical lifetime</t>
  </si>
  <si>
    <t>Value</t>
  </si>
  <si>
    <t>Other</t>
  </si>
  <si>
    <t>Initial investment costs</t>
  </si>
  <si>
    <t>yes=1, no=0</t>
  </si>
  <si>
    <t>cost_of_installing</t>
  </si>
  <si>
    <t>Definition</t>
  </si>
  <si>
    <t>Unit</t>
  </si>
  <si>
    <t>Land use of plant in NL</t>
  </si>
  <si>
    <t>Link</t>
  </si>
  <si>
    <t>Cover Sheet</t>
  </si>
  <si>
    <t>Document</t>
  </si>
  <si>
    <t>Country</t>
  </si>
  <si>
    <t>Organization</t>
  </si>
  <si>
    <t>Quintel Intelligence</t>
  </si>
  <si>
    <t>Definition on the sources</t>
  </si>
  <si>
    <t>Weighted average cost of capita</t>
  </si>
  <si>
    <t>Installation cost</t>
  </si>
  <si>
    <t>Technical lifetime of the plant</t>
  </si>
  <si>
    <t xml:space="preserve">Construction time of the plant </t>
  </si>
  <si>
    <t xml:space="preserve">Decmmmissioning cost </t>
  </si>
  <si>
    <t>Electricity output capacity</t>
  </si>
  <si>
    <t>Type</t>
  </si>
  <si>
    <t>Date published</t>
  </si>
  <si>
    <t>Attribute</t>
  </si>
  <si>
    <t>euro</t>
  </si>
  <si>
    <t>availability</t>
  </si>
  <si>
    <t>free_co2_factor</t>
  </si>
  <si>
    <t>forecasting_error</t>
  </si>
  <si>
    <t>land_use_per_unit</t>
  </si>
  <si>
    <t>takes_part_in_ets</t>
  </si>
  <si>
    <t>part_load_efficiency_penalty</t>
  </si>
  <si>
    <t>part_load_operating_point</t>
  </si>
  <si>
    <t>electricity_output_capacity</t>
  </si>
  <si>
    <t>heat_output_capacity</t>
  </si>
  <si>
    <t>initial_investment</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</si>
  <si>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</si>
  <si>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</si>
  <si>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</si>
  <si>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</si>
  <si>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</si>
  <si>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</si>
  <si>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technical_lifetime</t>
  </si>
  <si>
    <t>wacc</t>
  </si>
  <si>
    <t>euro/FLH</t>
  </si>
  <si>
    <t>euro/year</t>
  </si>
  <si>
    <t>quintel/etsource@0277ad226491f5aae44c874b298cbcf694d2f6cb</t>
  </si>
  <si>
    <t>Heat output capacity</t>
  </si>
  <si>
    <t>Investment cost with ccs</t>
  </si>
  <si>
    <t>Fixed operational and maintenance costs per year</t>
  </si>
  <si>
    <t>Variable operational and maintenance costs</t>
  </si>
  <si>
    <t>Variable operational and maintenance costs for ccs</t>
  </si>
  <si>
    <t>Date retrived</t>
  </si>
  <si>
    <t>MW</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</si>
  <si>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</si>
  <si>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</si>
  <si>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</si>
  <si>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</si>
  <si>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</si>
  <si>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</si>
  <si>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</si>
  <si>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</si>
  <si>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</si>
  <si>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</si>
  <si>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</si>
  <si>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</si>
  <si>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</si>
  <si>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</si>
  <si>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</si>
  <si>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</si>
  <si>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Cost</t>
  </si>
  <si>
    <t xml:space="preserve">Technical </t>
  </si>
  <si>
    <t>Parameter</t>
  </si>
  <si>
    <r>
      <t>euro/M</t>
    </r>
    <r>
      <rPr>
        <sz val="12"/>
        <color theme="1"/>
        <rFont val="Calibri"/>
        <family val="2"/>
        <scheme val="minor"/>
      </rPr>
      <t>W</t>
    </r>
    <r>
      <rPr>
        <sz val="12"/>
        <color theme="1"/>
        <rFont val="Calibri"/>
        <family val="2"/>
        <scheme val="minor"/>
      </rPr>
      <t>h</t>
    </r>
  </si>
  <si>
    <r>
      <t>euro/</t>
    </r>
    <r>
      <rPr>
        <sz val="12"/>
        <color theme="1"/>
        <rFont val="Calibri"/>
        <family val="2"/>
        <scheme val="minor"/>
      </rPr>
      <t>KW</t>
    </r>
    <r>
      <rPr>
        <sz val="12"/>
        <color theme="1"/>
        <rFont val="Calibri"/>
        <family val="2"/>
        <scheme val="minor"/>
      </rPr>
      <t>/year</t>
    </r>
  </si>
  <si>
    <t>Costs</t>
  </si>
  <si>
    <t xml:space="preserve">         Initial investment costs </t>
  </si>
  <si>
    <t xml:space="preserve">        Fixed operational and maintenance costs </t>
  </si>
  <si>
    <t xml:space="preserve">        Fixed operational and maintenance costs</t>
  </si>
  <si>
    <t xml:space="preserve">        Variable operational and maintenance costs</t>
  </si>
  <si>
    <t>Comments</t>
  </si>
  <si>
    <t>Maria Tsagkaraki</t>
  </si>
  <si>
    <t>Technical</t>
  </si>
  <si>
    <t>hours_prep_nl</t>
  </si>
  <si>
    <t>hours_prod_nl</t>
  </si>
  <si>
    <t>hours_place_nl</t>
  </si>
  <si>
    <t>hours_maint_nl</t>
  </si>
  <si>
    <t>hours_remov_nl</t>
  </si>
  <si>
    <r>
      <t>euro</t>
    </r>
    <r>
      <rPr>
        <sz val="12"/>
        <color theme="1"/>
        <rFont val="Calibri"/>
        <family val="2"/>
        <scheme val="minor"/>
      </rPr>
      <t>/year</t>
    </r>
  </si>
  <si>
    <t>full_load_hours</t>
  </si>
  <si>
    <r>
      <t xml:space="preserve">       </t>
    </r>
    <r>
      <rPr>
        <sz val="12"/>
        <color theme="1"/>
        <rFont val="Calibri"/>
        <family val="2"/>
        <scheme val="minor"/>
      </rPr>
      <t>Heat</t>
    </r>
    <r>
      <rPr>
        <sz val="12"/>
        <color theme="1"/>
        <rFont val="Calibri"/>
        <family val="2"/>
        <scheme val="minor"/>
      </rPr>
      <t xml:space="preserve"> output capacity</t>
    </r>
  </si>
  <si>
    <t>Constructiontime</t>
  </si>
  <si>
    <t>Land use</t>
  </si>
  <si>
    <r>
      <t>input.</t>
    </r>
    <r>
      <rPr>
        <sz val="12"/>
        <color theme="1"/>
        <rFont val="Calibri"/>
        <family val="2"/>
        <scheme val="minor"/>
      </rPr>
      <t>electricity</t>
    </r>
  </si>
  <si>
    <t>buildings_cooling_collective_heatpump_water_water_ts_electricity.converter.ad</t>
  </si>
  <si>
    <r>
      <t>input.ambient_</t>
    </r>
    <r>
      <rPr>
        <sz val="12"/>
        <color theme="1"/>
        <rFont val="Calibri"/>
        <family val="2"/>
        <scheme val="minor"/>
      </rPr>
      <t>cold</t>
    </r>
  </si>
  <si>
    <r>
      <t>output.</t>
    </r>
    <r>
      <rPr>
        <sz val="12"/>
        <color theme="1"/>
        <rFont val="Calibri"/>
        <family val="2"/>
        <scheme val="minor"/>
      </rPr>
      <t>cooling</t>
    </r>
  </si>
  <si>
    <t>Subject year</t>
  </si>
  <si>
    <t>ETM Library URL</t>
  </si>
  <si>
    <r>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t>
    </r>
    <r>
      <rPr>
        <b/>
        <sz val="12"/>
        <color rgb="FF000000"/>
        <rFont val="Calibri"/>
        <family val="2"/>
      </rPr>
      <t>rake import:node NODE="nodename"</t>
    </r>
    <r>
      <rPr>
        <sz val="12"/>
        <color rgb="FF000000"/>
        <rFont val="Calibri"/>
        <family val="2"/>
      </rPr>
      <t xml:space="preserve"> the button to update the node attributes on ETSource. 
</t>
    </r>
  </si>
  <si>
    <t>See https://github.com/quintel/documentation/blob/master/general/cost_calculations.md#weighted-average-cost-of-capital</t>
  </si>
  <si>
    <t>Vesta</t>
  </si>
  <si>
    <t>vaste investeringen</t>
  </si>
  <si>
    <t>euro/aansluiting</t>
  </si>
  <si>
    <t>variable investeringen</t>
  </si>
  <si>
    <t>euro/kW</t>
  </si>
  <si>
    <t>euro/unit</t>
  </si>
  <si>
    <t>Vesta Functioneel Ontwerp 4.0</t>
  </si>
  <si>
    <t>kW</t>
  </si>
  <si>
    <t>same as space_heater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</si>
</sst>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0.000"/>
    <numFmt numFmtId="166" formatCode="0.000000"/>
    <numFmt numFmtId="168" formatCode="0.0000"/>
  </numFmts>
  <fonts count="3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u/>
      <sz val="12"/>
      <color theme="10"/>
      <name val="Calibri"/>
      <family val="2"/>
      <scheme val="minor"/>
    </font>
    <font>
      <b/>
      <sz val="14"/>
      <color theme="1"/>
      <name val="Calibri"/>
      <family val="2"/>
      <scheme val="minor"/>
    </font>
    <font>
      <sz val="12"/>
      <name val="Calibri"/>
      <family val="2"/>
      <scheme val="minor"/>
    </font>
    <font>
      <b/>
      <sz val="12"/>
      <name val="Calibri"/>
      <family val="2"/>
      <scheme val="minor"/>
    </font>
    <font>
      <sz val="12"/>
      <color rgb="FF000000"/>
      <name val="Calibri"/>
      <family val="2"/>
    </font>
    <font>
      <i/>
      <sz val="12"/>
      <color theme="1"/>
      <name val="Calibri"/>
      <family val="2"/>
      <scheme val="minor"/>
    </font>
    <font>
      <b/>
      <sz val="12"/>
      <color rgb="FF000000"/>
      <name val="Calibri"/>
      <family val="2"/>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s>
  <borders count="22">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s>
  <cellStyleXfs count="256">
    <xf numFmtId="0" fontId="0" fillId="0" borderId="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alignment vertical="top"/>
      <protection locked="0"/>
    </xf>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cellStyleXfs>
  <cellXfs count="144">
    <xf numFmtId="0" fontId="0" fillId="0" borderId="0" xfId="0"/>
    <xf numFmtId="0" fontId="20" fillId="3" borderId="7" xfId="0" applyFont="1" applyFill="1" applyBorder="1"/>
    <xf numFmtId="0" fontId="21" fillId="3" borderId="17" xfId="0" applyFont="1" applyFill="1" applyBorder="1"/>
    <xf numFmtId="0" fontId="20" fillId="3" borderId="13" xfId="0" applyFont="1" applyFill="1" applyBorder="1"/>
    <xf numFmtId="0" fontId="22" fillId="3" borderId="7" xfId="0" applyFont="1" applyFill="1" applyBorder="1" applyAlignment="1">
      <alignment vertical="center"/>
    </xf>
    <xf numFmtId="2" fontId="20" fillId="3" borderId="8" xfId="0" applyNumberFormat="1" applyFont="1" applyFill="1" applyBorder="1" applyAlignment="1">
      <alignment horizontal="left"/>
    </xf>
    <xf numFmtId="0" fontId="22" fillId="3" borderId="1" xfId="0" applyFont="1" applyFill="1" applyBorder="1" applyAlignment="1">
      <alignment vertical="center"/>
    </xf>
    <xf numFmtId="0" fontId="20" fillId="3" borderId="14" xfId="0" applyFont="1" applyFill="1" applyBorder="1"/>
    <xf numFmtId="0" fontId="20" fillId="3" borderId="0" xfId="0" applyFont="1" applyFill="1" applyBorder="1"/>
    <xf numFmtId="0" fontId="19" fillId="2" borderId="0" xfId="0" applyNumberFormat="1" applyFont="1" applyFill="1" applyBorder="1" applyAlignment="1" applyProtection="1">
      <alignment vertical="center"/>
    </xf>
    <xf numFmtId="1" fontId="19" fillId="2" borderId="0" xfId="0" applyNumberFormat="1" applyFont="1" applyFill="1" applyBorder="1" applyAlignment="1" applyProtection="1">
      <alignment vertical="center"/>
    </xf>
    <xf numFmtId="1" fontId="19" fillId="2" borderId="0" xfId="0" applyNumberFormat="1" applyFont="1" applyFill="1" applyBorder="1" applyAlignment="1" applyProtection="1">
      <alignment horizontal="right" vertical="center"/>
    </xf>
    <xf numFmtId="2" fontId="19" fillId="2" borderId="0" xfId="0" applyNumberFormat="1" applyFont="1" applyFill="1" applyBorder="1" applyAlignment="1" applyProtection="1">
      <alignment horizontal="right" vertical="center"/>
    </xf>
    <xf numFmtId="0" fontId="19" fillId="0" borderId="0" xfId="0" applyNumberFormat="1" applyFont="1" applyFill="1" applyBorder="1" applyAlignment="1" applyProtection="1">
      <alignment horizontal="left" vertical="center"/>
    </xf>
    <xf numFmtId="0" fontId="19" fillId="2" borderId="0" xfId="0" applyFont="1" applyFill="1" applyBorder="1"/>
    <xf numFmtId="0" fontId="19" fillId="2" borderId="9" xfId="0" applyFont="1" applyFill="1" applyBorder="1"/>
    <xf numFmtId="0" fontId="19" fillId="2" borderId="4" xfId="0" applyFont="1" applyFill="1" applyBorder="1"/>
    <xf numFmtId="0" fontId="21" fillId="0" borderId="0" xfId="0" applyFont="1" applyFill="1" applyBorder="1"/>
    <xf numFmtId="0" fontId="16" fillId="2" borderId="0" xfId="0" applyFont="1" applyFill="1" applyBorder="1"/>
    <xf numFmtId="0" fontId="20" fillId="0" borderId="0" xfId="0" applyFont="1" applyFill="1" applyBorder="1"/>
    <xf numFmtId="0" fontId="19" fillId="2" borderId="6" xfId="0" applyFont="1" applyFill="1" applyBorder="1"/>
    <xf numFmtId="0" fontId="19" fillId="2" borderId="0" xfId="0" applyFont="1" applyFill="1"/>
    <xf numFmtId="0" fontId="20" fillId="3" borderId="17" xfId="0" applyFont="1" applyFill="1" applyBorder="1"/>
    <xf numFmtId="0" fontId="20" fillId="3" borderId="2" xfId="0" applyFont="1" applyFill="1" applyBorder="1"/>
    <xf numFmtId="0" fontId="16" fillId="2" borderId="2" xfId="0" applyFont="1" applyFill="1" applyBorder="1"/>
    <xf numFmtId="0" fontId="23" fillId="3" borderId="0" xfId="0" applyFont="1" applyFill="1" applyBorder="1"/>
    <xf numFmtId="0" fontId="16" fillId="2" borderId="7" xfId="0" applyFont="1" applyFill="1" applyBorder="1"/>
    <xf numFmtId="0" fontId="19" fillId="0" borderId="0" xfId="0" applyFont="1" applyFill="1" applyBorder="1"/>
    <xf numFmtId="0" fontId="21" fillId="3" borderId="0" xfId="0" applyFont="1" applyFill="1" applyBorder="1"/>
    <xf numFmtId="0" fontId="19" fillId="2" borderId="0" xfId="0" applyNumberFormat="1" applyFont="1" applyFill="1" applyBorder="1" applyAlignment="1" applyProtection="1">
      <alignment horizontal="left" vertical="center"/>
    </xf>
    <xf numFmtId="0" fontId="24" fillId="0" borderId="0" xfId="177" applyFont="1" applyFill="1" applyBorder="1" applyAlignment="1" applyProtection="1"/>
    <xf numFmtId="0" fontId="15" fillId="2" borderId="18" xfId="0" applyFont="1" applyFill="1" applyBorder="1"/>
    <xf numFmtId="0" fontId="15" fillId="2" borderId="0" xfId="0" applyFont="1" applyFill="1" applyBorder="1"/>
    <xf numFmtId="0" fontId="15" fillId="0" borderId="0" xfId="0" applyFont="1" applyFill="1" applyBorder="1"/>
    <xf numFmtId="0" fontId="15" fillId="2" borderId="0" xfId="0" applyFont="1" applyFill="1"/>
    <xf numFmtId="0" fontId="15" fillId="2" borderId="3" xfId="0" applyFont="1" applyFill="1" applyBorder="1"/>
    <xf numFmtId="0" fontId="15" fillId="2" borderId="15" xfId="0" applyFont="1" applyFill="1" applyBorder="1"/>
    <xf numFmtId="0" fontId="15" fillId="2" borderId="6" xfId="0" applyFont="1" applyFill="1" applyBorder="1"/>
    <xf numFmtId="0" fontId="15" fillId="2" borderId="10" xfId="0" applyFont="1" applyFill="1" applyBorder="1"/>
    <xf numFmtId="0" fontId="15" fillId="2" borderId="11" xfId="0" applyFont="1" applyFill="1" applyBorder="1"/>
    <xf numFmtId="0" fontId="15" fillId="2" borderId="12" xfId="0" applyFont="1" applyFill="1" applyBorder="1"/>
    <xf numFmtId="0" fontId="25" fillId="2" borderId="0" xfId="0" applyFont="1" applyFill="1"/>
    <xf numFmtId="0" fontId="25" fillId="2" borderId="5" xfId="0" applyFont="1" applyFill="1" applyBorder="1"/>
    <xf numFmtId="2" fontId="15" fillId="2" borderId="18" xfId="0" applyNumberFormat="1" applyFont="1" applyFill="1" applyBorder="1"/>
    <xf numFmtId="164" fontId="15" fillId="2" borderId="18" xfId="0" applyNumberFormat="1" applyFont="1" applyFill="1" applyBorder="1"/>
    <xf numFmtId="0" fontId="26" fillId="2" borderId="0" xfId="0" applyFont="1" applyFill="1"/>
    <xf numFmtId="49" fontId="26" fillId="2" borderId="0" xfId="0" applyNumberFormat="1" applyFont="1" applyFill="1"/>
    <xf numFmtId="0" fontId="26" fillId="2" borderId="3" xfId="0" applyFont="1" applyFill="1" applyBorder="1"/>
    <xf numFmtId="0" fontId="26" fillId="2" borderId="4" xfId="0" applyFont="1" applyFill="1" applyBorder="1"/>
    <xf numFmtId="49" fontId="26" fillId="2" borderId="4" xfId="0" applyNumberFormat="1" applyFont="1" applyFill="1" applyBorder="1"/>
    <xf numFmtId="0" fontId="26" fillId="2" borderId="6" xfId="0" applyFont="1" applyFill="1" applyBorder="1"/>
    <xf numFmtId="0" fontId="27" fillId="2" borderId="0" xfId="0" applyFont="1" applyFill="1" applyBorder="1"/>
    <xf numFmtId="49" fontId="27" fillId="2" borderId="0" xfId="0" applyNumberFormat="1" applyFont="1" applyFill="1" applyBorder="1"/>
    <xf numFmtId="0" fontId="26" fillId="2" borderId="0" xfId="0" applyFont="1" applyFill="1" applyBorder="1"/>
    <xf numFmtId="49" fontId="26" fillId="2" borderId="0" xfId="0" applyNumberFormat="1" applyFont="1" applyFill="1" applyBorder="1"/>
    <xf numFmtId="0" fontId="26" fillId="2" borderId="16" xfId="0" applyFont="1" applyFill="1" applyBorder="1"/>
    <xf numFmtId="0" fontId="27" fillId="2" borderId="9" xfId="0" applyFont="1" applyFill="1" applyBorder="1"/>
    <xf numFmtId="49" fontId="27" fillId="2" borderId="9" xfId="0" applyNumberFormat="1" applyFont="1" applyFill="1" applyBorder="1"/>
    <xf numFmtId="2" fontId="19" fillId="2" borderId="9" xfId="0" applyNumberFormat="1" applyFont="1" applyFill="1" applyBorder="1" applyAlignment="1" applyProtection="1">
      <alignment vertical="center"/>
    </xf>
    <xf numFmtId="0" fontId="14" fillId="0" borderId="0" xfId="0" applyFont="1" applyFill="1" applyBorder="1"/>
    <xf numFmtId="0" fontId="14" fillId="2" borderId="0" xfId="0" applyFont="1" applyFill="1"/>
    <xf numFmtId="2" fontId="14" fillId="2" borderId="0" xfId="0" applyNumberFormat="1" applyFont="1" applyFill="1"/>
    <xf numFmtId="0" fontId="14" fillId="2" borderId="3" xfId="0" applyFont="1" applyFill="1" applyBorder="1"/>
    <xf numFmtId="0" fontId="14" fillId="2" borderId="4" xfId="0" applyFont="1" applyFill="1" applyBorder="1"/>
    <xf numFmtId="2" fontId="14" fillId="2" borderId="4" xfId="0" applyNumberFormat="1" applyFont="1" applyFill="1" applyBorder="1"/>
    <xf numFmtId="0" fontId="14" fillId="2" borderId="6" xfId="0" applyFont="1" applyFill="1" applyBorder="1"/>
    <xf numFmtId="0" fontId="14" fillId="2" borderId="0" xfId="0" applyNumberFormat="1" applyFont="1" applyFill="1" applyBorder="1" applyAlignment="1" applyProtection="1">
      <alignment horizontal="left" vertical="center"/>
    </xf>
    <xf numFmtId="1" fontId="14" fillId="2" borderId="0" xfId="0" applyNumberFormat="1" applyFont="1" applyFill="1" applyBorder="1" applyAlignment="1" applyProtection="1">
      <alignment vertical="center"/>
    </xf>
    <xf numFmtId="0" fontId="14" fillId="0" borderId="0" xfId="0" applyNumberFormat="1" applyFont="1" applyFill="1" applyBorder="1" applyAlignment="1" applyProtection="1">
      <alignment horizontal="left" vertical="center"/>
    </xf>
    <xf numFmtId="165" fontId="14" fillId="0" borderId="0" xfId="0" applyNumberFormat="1" applyFont="1" applyFill="1" applyBorder="1" applyAlignment="1" applyProtection="1">
      <alignment vertical="center"/>
    </xf>
    <xf numFmtId="165" fontId="14" fillId="2" borderId="0" xfId="0" applyNumberFormat="1" applyFont="1" applyFill="1" applyBorder="1" applyAlignment="1" applyProtection="1">
      <alignment vertical="center"/>
    </xf>
    <xf numFmtId="2" fontId="14" fillId="2" borderId="0" xfId="0" applyNumberFormat="1" applyFont="1" applyFill="1" applyBorder="1" applyAlignment="1" applyProtection="1">
      <alignment horizontal="right" vertical="center"/>
    </xf>
    <xf numFmtId="1" fontId="14" fillId="2" borderId="0" xfId="0" applyNumberFormat="1" applyFont="1" applyFill="1" applyBorder="1" applyAlignment="1" applyProtection="1">
      <alignment horizontal="right" vertical="center"/>
    </xf>
    <xf numFmtId="10" fontId="14" fillId="2" borderId="0" xfId="0" applyNumberFormat="1" applyFont="1" applyFill="1" applyBorder="1" applyAlignment="1" applyProtection="1">
      <alignment horizontal="left" vertical="center" indent="2"/>
    </xf>
    <xf numFmtId="0" fontId="14" fillId="2" borderId="0" xfId="0" applyFont="1" applyFill="1" applyBorder="1"/>
    <xf numFmtId="0" fontId="14" fillId="0" borderId="0" xfId="0" applyNumberFormat="1" applyFont="1" applyFill="1" applyBorder="1" applyAlignment="1" applyProtection="1">
      <alignment horizontal="left" vertical="center" indent="2"/>
    </xf>
    <xf numFmtId="3" fontId="14" fillId="0" borderId="0" xfId="0" applyNumberFormat="1" applyFont="1" applyFill="1" applyBorder="1" applyAlignment="1" applyProtection="1">
      <alignment horizontal="left" vertical="center" indent="3"/>
    </xf>
    <xf numFmtId="3" fontId="14" fillId="0" borderId="11" xfId="0" applyNumberFormat="1" applyFont="1" applyFill="1" applyBorder="1" applyAlignment="1" applyProtection="1">
      <alignment horizontal="left" vertical="center" indent="3"/>
    </xf>
    <xf numFmtId="2" fontId="14" fillId="2" borderId="18" xfId="0" applyNumberFormat="1" applyFont="1" applyFill="1" applyBorder="1" applyAlignment="1" applyProtection="1">
      <alignment horizontal="right" vertical="center"/>
    </xf>
    <xf numFmtId="0" fontId="13" fillId="2" borderId="18" xfId="0" applyFont="1" applyFill="1" applyBorder="1"/>
    <xf numFmtId="0" fontId="19" fillId="2" borderId="17" xfId="0" applyFont="1" applyFill="1" applyBorder="1"/>
    <xf numFmtId="0" fontId="12" fillId="2" borderId="2" xfId="0" applyFont="1" applyFill="1" applyBorder="1"/>
    <xf numFmtId="0" fontId="19" fillId="2" borderId="7" xfId="0" applyFont="1" applyFill="1" applyBorder="1"/>
    <xf numFmtId="0" fontId="12" fillId="2" borderId="0" xfId="0" applyFont="1" applyFill="1" applyBorder="1"/>
    <xf numFmtId="0" fontId="29" fillId="2" borderId="0" xfId="0" applyFont="1" applyFill="1" applyBorder="1"/>
    <xf numFmtId="0" fontId="12" fillId="2" borderId="18" xfId="0" applyFont="1" applyFill="1" applyBorder="1"/>
    <xf numFmtId="0" fontId="12" fillId="5" borderId="0" xfId="0" applyFont="1" applyFill="1" applyBorder="1"/>
    <xf numFmtId="0" fontId="12" fillId="6" borderId="0" xfId="0" applyFont="1" applyFill="1" applyBorder="1"/>
    <xf numFmtId="0" fontId="12" fillId="7" borderId="0" xfId="0" applyFont="1" applyFill="1" applyBorder="1"/>
    <xf numFmtId="0" fontId="12" fillId="8" borderId="0" xfId="0" applyFont="1" applyFill="1" applyBorder="1"/>
    <xf numFmtId="0" fontId="12" fillId="2" borderId="7" xfId="0" applyFont="1" applyFill="1" applyBorder="1"/>
    <xf numFmtId="0" fontId="12" fillId="9" borderId="0" xfId="0" applyFont="1" applyFill="1" applyBorder="1"/>
    <xf numFmtId="0" fontId="12" fillId="10" borderId="0" xfId="0" applyFont="1" applyFill="1" applyBorder="1"/>
    <xf numFmtId="0" fontId="12" fillId="11" borderId="0" xfId="0" applyFont="1" applyFill="1" applyBorder="1"/>
    <xf numFmtId="0" fontId="12" fillId="12" borderId="0" xfId="0" applyFont="1" applyFill="1" applyBorder="1"/>
    <xf numFmtId="0" fontId="19" fillId="2" borderId="16" xfId="0" applyFont="1" applyFill="1" applyBorder="1"/>
    <xf numFmtId="0" fontId="21" fillId="2" borderId="9" xfId="0" applyFont="1" applyFill="1" applyBorder="1"/>
    <xf numFmtId="164" fontId="15" fillId="2" borderId="21" xfId="0" applyNumberFormat="1" applyFont="1" applyFill="1" applyBorder="1"/>
    <xf numFmtId="0" fontId="20" fillId="2" borderId="0" xfId="0" applyFont="1" applyFill="1" applyBorder="1"/>
    <xf numFmtId="2" fontId="15" fillId="2" borderId="0" xfId="0" applyNumberFormat="1" applyFont="1" applyFill="1" applyBorder="1"/>
    <xf numFmtId="164" fontId="15" fillId="2" borderId="20" xfId="0" applyNumberFormat="1" applyFont="1" applyFill="1" applyBorder="1"/>
    <xf numFmtId="164" fontId="15" fillId="2" borderId="0" xfId="0" applyNumberFormat="1" applyFont="1" applyFill="1" applyBorder="1"/>
    <xf numFmtId="0" fontId="25" fillId="2" borderId="19" xfId="0" applyFont="1" applyFill="1" applyBorder="1"/>
    <xf numFmtId="0" fontId="15" fillId="2" borderId="5" xfId="0" applyFont="1" applyFill="1" applyBorder="1"/>
    <xf numFmtId="0" fontId="12" fillId="0" borderId="0" xfId="0" applyNumberFormat="1" applyFont="1" applyFill="1" applyBorder="1" applyAlignment="1" applyProtection="1">
      <alignment horizontal="left" vertical="center"/>
    </xf>
    <xf numFmtId="165" fontId="12" fillId="0" borderId="0" xfId="0" applyNumberFormat="1" applyFont="1" applyFill="1" applyBorder="1" applyAlignment="1" applyProtection="1">
      <alignment vertical="center"/>
    </xf>
    <xf numFmtId="0" fontId="12" fillId="2" borderId="0" xfId="0" applyNumberFormat="1" applyFont="1" applyFill="1" applyBorder="1" applyAlignment="1" applyProtection="1">
      <alignment horizontal="left" vertical="center"/>
    </xf>
    <xf numFmtId="1" fontId="19" fillId="2" borderId="0" xfId="0" applyNumberFormat="1" applyFont="1" applyFill="1" applyBorder="1" applyAlignment="1" applyProtection="1">
      <alignment horizontal="left" vertical="center"/>
    </xf>
    <xf numFmtId="0" fontId="19" fillId="2" borderId="9" xfId="0" applyNumberFormat="1" applyFont="1" applyFill="1" applyBorder="1" applyAlignment="1" applyProtection="1">
      <alignment vertical="center"/>
    </xf>
    <xf numFmtId="0" fontId="14" fillId="0" borderId="0" xfId="0" applyFont="1" applyFill="1"/>
    <xf numFmtId="0" fontId="11" fillId="2" borderId="20" xfId="0" applyFont="1" applyFill="1" applyBorder="1"/>
    <xf numFmtId="0" fontId="11" fillId="0" borderId="0" xfId="0" applyNumberFormat="1" applyFont="1" applyFill="1" applyBorder="1" applyAlignment="1" applyProtection="1">
      <alignment horizontal="left" vertical="center"/>
    </xf>
    <xf numFmtId="0" fontId="10" fillId="2" borderId="21" xfId="0" applyFont="1" applyFill="1" applyBorder="1"/>
    <xf numFmtId="0" fontId="10" fillId="2" borderId="18" xfId="0" applyFont="1" applyFill="1" applyBorder="1"/>
    <xf numFmtId="0" fontId="10" fillId="0" borderId="0" xfId="0" applyFont="1" applyFill="1" applyBorder="1"/>
    <xf numFmtId="0" fontId="9" fillId="0" borderId="0" xfId="0" applyFont="1" applyFill="1" applyBorder="1"/>
    <xf numFmtId="0" fontId="8" fillId="0" borderId="0" xfId="0" applyFont="1" applyFill="1" applyBorder="1"/>
    <xf numFmtId="0" fontId="7" fillId="2" borderId="0" xfId="0" applyNumberFormat="1" applyFont="1" applyFill="1" applyBorder="1" applyAlignment="1" applyProtection="1">
      <alignment horizontal="left" vertical="center"/>
    </xf>
    <xf numFmtId="1" fontId="14" fillId="2" borderId="18" xfId="0" applyNumberFormat="1" applyFont="1" applyFill="1" applyBorder="1" applyAlignment="1" applyProtection="1">
      <alignment horizontal="right" vertical="center"/>
    </xf>
    <xf numFmtId="0" fontId="6" fillId="0" borderId="0" xfId="0" applyFont="1" applyFill="1" applyBorder="1"/>
    <xf numFmtId="0" fontId="5" fillId="0" borderId="0" xfId="0" applyFont="1" applyFill="1" applyBorder="1"/>
    <xf numFmtId="0" fontId="5" fillId="2" borderId="18" xfId="0" applyFont="1" applyFill="1" applyBorder="1"/>
    <xf numFmtId="0" fontId="5" fillId="0" borderId="0" xfId="0" applyNumberFormat="1" applyFont="1" applyFill="1" applyBorder="1" applyAlignment="1" applyProtection="1">
      <alignment horizontal="left" vertical="center"/>
    </xf>
    <xf numFmtId="2" fontId="14" fillId="2" borderId="18" xfId="0" applyNumberFormat="1" applyFont="1" applyFill="1" applyBorder="1" applyAlignment="1" applyProtection="1">
      <alignment vertical="center"/>
    </xf>
    <xf numFmtId="165" fontId="4" fillId="0" borderId="0" xfId="0" applyNumberFormat="1" applyFont="1" applyFill="1" applyBorder="1" applyAlignment="1" applyProtection="1">
      <alignment vertical="center"/>
    </xf>
    <xf numFmtId="0" fontId="4" fillId="0" borderId="0" xfId="0" applyFont="1" applyFill="1" applyBorder="1"/>
    <xf numFmtId="2" fontId="14" fillId="2" borderId="20" xfId="0" applyNumberFormat="1" applyFont="1" applyFill="1" applyBorder="1" applyAlignment="1" applyProtection="1">
      <alignment horizontal="right" vertical="center"/>
    </xf>
    <xf numFmtId="0" fontId="3" fillId="0" borderId="0" xfId="0" applyFont="1" applyFill="1" applyBorder="1"/>
    <xf numFmtId="166" fontId="19" fillId="2" borderId="0" xfId="0" applyNumberFormat="1" applyFont="1" applyFill="1" applyBorder="1" applyAlignment="1" applyProtection="1">
      <alignment horizontal="right" vertical="center"/>
    </xf>
    <xf numFmtId="0" fontId="2" fillId="0" borderId="0" xfId="0" applyFont="1" applyFill="1" applyBorder="1"/>
    <xf numFmtId="0" fontId="28" fillId="4" borderId="17" xfId="0" applyFont="1" applyFill="1" applyBorder="1" applyAlignment="1">
      <alignment horizontal="left" vertical="top" wrapText="1"/>
    </xf>
    <xf numFmtId="0" fontId="28" fillId="4" borderId="2" xfId="0" applyFont="1" applyFill="1" applyBorder="1" applyAlignment="1">
      <alignment horizontal="left" vertical="top" wrapText="1"/>
    </xf>
    <xf numFmtId="0" fontId="28" fillId="4" borderId="13" xfId="0" applyFont="1" applyFill="1" applyBorder="1" applyAlignment="1">
      <alignment horizontal="left" vertical="top" wrapText="1"/>
    </xf>
    <xf numFmtId="0" fontId="28" fillId="4" borderId="7" xfId="0" applyFont="1" applyFill="1" applyBorder="1" applyAlignment="1">
      <alignment horizontal="left" vertical="top" wrapText="1"/>
    </xf>
    <xf numFmtId="0" fontId="28" fillId="4" borderId="0" xfId="0" applyFont="1" applyFill="1" applyBorder="1" applyAlignment="1">
      <alignment horizontal="left" vertical="top" wrapText="1"/>
    </xf>
    <xf numFmtId="0" fontId="28" fillId="4" borderId="8" xfId="0" applyFont="1" applyFill="1" applyBorder="1" applyAlignment="1">
      <alignment horizontal="left" vertical="top" wrapText="1"/>
    </xf>
    <xf numFmtId="0" fontId="28" fillId="4" borderId="1" xfId="0" applyFont="1" applyFill="1" applyBorder="1" applyAlignment="1">
      <alignment horizontal="left" vertical="top" wrapText="1"/>
    </xf>
    <xf numFmtId="0" fontId="28" fillId="4" borderId="9" xfId="0" applyFont="1" applyFill="1" applyBorder="1" applyAlignment="1">
      <alignment horizontal="left" vertical="top" wrapText="1"/>
    </xf>
    <xf numFmtId="0" fontId="28" fillId="4" borderId="14" xfId="0" applyFont="1" applyFill="1" applyBorder="1" applyAlignment="1">
      <alignment horizontal="left" vertical="top" wrapText="1"/>
    </xf>
    <xf numFmtId="0" fontId="27" fillId="2" borderId="0" xfId="0" applyFont="1" applyFill="1"/>
    <xf numFmtId="49" fontId="27" fillId="2" borderId="0" xfId="0" applyNumberFormat="1" applyFont="1" applyFill="1"/>
    <xf numFmtId="168" fontId="26" fillId="2" borderId="0" xfId="0" applyNumberFormat="1" applyFont="1" applyFill="1"/>
    <xf numFmtId="2" fontId="1" fillId="2" borderId="20" xfId="0" applyNumberFormat="1" applyFont="1" applyFill="1" applyBorder="1" applyAlignment="1">
      <alignment horizontal="right" vertical="center"/>
    </xf>
    <xf numFmtId="0" fontId="1" fillId="0" borderId="0" xfId="0" applyFont="1" applyFill="1" applyBorder="1"/>
  </cellXfs>
  <cellStyles count="25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812800</xdr:colOff>
      <xdr:row>8</xdr:row>
      <xdr:rowOff>76200</xdr:rowOff>
    </xdr:from>
    <xdr:to>
      <xdr:col>11</xdr:col>
      <xdr:colOff>2184400</xdr:colOff>
      <xdr:row>37</xdr:row>
      <xdr:rowOff>109415</xdr:rowOff>
    </xdr:to>
    <xdr:pic>
      <xdr:nvPicPr>
        <xdr:cNvPr id="2" name="Picture 1">
          <a:extLst>
            <a:ext uri="{FF2B5EF4-FFF2-40B4-BE49-F238E27FC236}">
              <a16:creationId xmlns:a16="http://schemas.microsoft.com/office/drawing/2014/main" id="{35295517-9199-5544-BC18-E3A02263C330}"/>
            </a:ext>
          </a:extLst>
        </xdr:cNvPr>
        <xdr:cNvPicPr>
          <a:picLocks noChangeAspect="1"/>
        </xdr:cNvPicPr>
      </xdr:nvPicPr>
      <xdr:blipFill>
        <a:blip xmlns:r="http://schemas.openxmlformats.org/officeDocument/2006/relationships" r:embed="rId1"/>
        <a:stretch>
          <a:fillRect/>
        </a:stretch>
      </xdr:blipFill>
      <xdr:spPr>
        <a:xfrm>
          <a:off x="5778500" y="1308100"/>
          <a:ext cx="10058400" cy="592601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Projects/etdataset/nodes_source_analyses/buildings/6_residences_analysi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buildings_space_heater_collective_heatpump_water_water_ts_electricity.converte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Dashboard"/>
      <sheetName val="Research data"/>
      <sheetName val="Sources"/>
      <sheetName val="Notes"/>
    </sheetNames>
    <sheetDataSet>
      <sheetData sheetId="0"/>
      <sheetData sheetId="1"/>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C23"/>
  <sheetViews>
    <sheetView workbookViewId="0"/>
  </sheetViews>
  <sheetFormatPr baseColWidth="10" defaultColWidth="10.6640625" defaultRowHeight="16"/>
  <cols>
    <col min="1" max="1" width="3.5" style="26" customWidth="1"/>
    <col min="2" max="2" width="9.1640625" style="18" customWidth="1"/>
    <col min="3" max="3" width="55.1640625" style="18" customWidth="1"/>
    <col min="4" max="16384" width="10.6640625" style="18"/>
  </cols>
  <sheetData>
    <row r="1" spans="1:3" s="24" customFormat="1">
      <c r="A1" s="22"/>
      <c r="B1" s="23"/>
      <c r="C1" s="23"/>
    </row>
    <row r="2" spans="1:3" ht="21">
      <c r="A2" s="1"/>
      <c r="B2" s="25" t="s">
        <v>15</v>
      </c>
      <c r="C2" s="25"/>
    </row>
    <row r="3" spans="1:3">
      <c r="A3" s="1"/>
      <c r="B3" s="8"/>
      <c r="C3" s="8"/>
    </row>
    <row r="4" spans="1:3">
      <c r="A4" s="1"/>
      <c r="B4" s="2" t="s">
        <v>16</v>
      </c>
      <c r="C4" s="3" t="s">
        <v>99</v>
      </c>
    </row>
    <row r="5" spans="1:3">
      <c r="A5" s="1"/>
      <c r="B5" s="4" t="s">
        <v>59</v>
      </c>
      <c r="C5" s="5" t="s">
        <v>86</v>
      </c>
    </row>
    <row r="6" spans="1:3">
      <c r="A6" s="1"/>
      <c r="B6" s="6" t="s">
        <v>18</v>
      </c>
      <c r="C6" s="7" t="s">
        <v>19</v>
      </c>
    </row>
    <row r="7" spans="1:3">
      <c r="A7" s="1"/>
      <c r="B7" s="8"/>
      <c r="C7" s="8"/>
    </row>
    <row r="8" spans="1:3">
      <c r="A8" s="1"/>
      <c r="B8" s="8"/>
      <c r="C8" s="8"/>
    </row>
    <row r="9" spans="1:3">
      <c r="A9" s="1"/>
      <c r="B9" s="80" t="s">
        <v>60</v>
      </c>
      <c r="C9" s="81"/>
    </row>
    <row r="10" spans="1:3">
      <c r="A10" s="1"/>
      <c r="B10" s="82"/>
      <c r="C10" s="83"/>
    </row>
    <row r="11" spans="1:3">
      <c r="A11" s="1"/>
      <c r="B11" s="82" t="s">
        <v>61</v>
      </c>
      <c r="C11" s="84" t="s">
        <v>62</v>
      </c>
    </row>
    <row r="12" spans="1:3" ht="17" thickBot="1">
      <c r="A12" s="1"/>
      <c r="B12" s="82"/>
      <c r="C12" s="14" t="s">
        <v>63</v>
      </c>
    </row>
    <row r="13" spans="1:3" ht="17" thickBot="1">
      <c r="A13" s="1"/>
      <c r="B13" s="82"/>
      <c r="C13" s="85" t="s">
        <v>64</v>
      </c>
    </row>
    <row r="14" spans="1:3">
      <c r="A14" s="1"/>
      <c r="B14" s="82"/>
      <c r="C14" s="83" t="s">
        <v>65</v>
      </c>
    </row>
    <row r="15" spans="1:3">
      <c r="A15" s="1"/>
      <c r="B15" s="82"/>
      <c r="C15" s="83"/>
    </row>
    <row r="16" spans="1:3">
      <c r="A16" s="1"/>
      <c r="B16" s="82" t="s">
        <v>66</v>
      </c>
      <c r="C16" s="86" t="s">
        <v>67</v>
      </c>
    </row>
    <row r="17" spans="1:3">
      <c r="A17" s="1"/>
      <c r="B17" s="82"/>
      <c r="C17" s="87" t="s">
        <v>68</v>
      </c>
    </row>
    <row r="18" spans="1:3">
      <c r="A18" s="1"/>
      <c r="B18" s="82"/>
      <c r="C18" s="88" t="s">
        <v>69</v>
      </c>
    </row>
    <row r="19" spans="1:3">
      <c r="A19" s="1"/>
      <c r="B19" s="82"/>
      <c r="C19" s="89" t="s">
        <v>70</v>
      </c>
    </row>
    <row r="20" spans="1:3">
      <c r="A20" s="1"/>
      <c r="B20" s="90"/>
      <c r="C20" s="91" t="s">
        <v>71</v>
      </c>
    </row>
    <row r="21" spans="1:3">
      <c r="A21" s="1"/>
      <c r="B21" s="90"/>
      <c r="C21" s="92" t="s">
        <v>72</v>
      </c>
    </row>
    <row r="22" spans="1:3">
      <c r="A22" s="1"/>
      <c r="B22" s="90"/>
      <c r="C22" s="93" t="s">
        <v>73</v>
      </c>
    </row>
    <row r="23" spans="1:3">
      <c r="B23" s="90"/>
      <c r="C23" s="94" t="s">
        <v>74</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B1:K43"/>
  <sheetViews>
    <sheetView tabSelected="1" workbookViewId="0">
      <selection activeCell="A16" sqref="A16:XFD16"/>
    </sheetView>
  </sheetViews>
  <sheetFormatPr baseColWidth="10" defaultColWidth="10.6640625" defaultRowHeight="16"/>
  <cols>
    <col min="1" max="1" width="3.33203125" style="34" customWidth="1"/>
    <col min="2" max="2" width="3.6640625" style="34" customWidth="1"/>
    <col min="3" max="3" width="46" style="34" customWidth="1"/>
    <col min="4" max="4" width="12.6640625" style="34" customWidth="1"/>
    <col min="5" max="5" width="17.5" style="34" customWidth="1"/>
    <col min="6" max="6" width="4.5" style="34" customWidth="1"/>
    <col min="7" max="7" width="45" style="34" customWidth="1"/>
    <col min="8" max="8" width="5.1640625" style="34" customWidth="1"/>
    <col min="9" max="9" width="46.1640625" style="34" customWidth="1"/>
    <col min="10" max="10" width="5.5" style="34" customWidth="1"/>
    <col min="11" max="16384" width="10.6640625" style="34"/>
  </cols>
  <sheetData>
    <row r="1" spans="2:11">
      <c r="D1" s="32"/>
      <c r="E1" s="32"/>
      <c r="F1" s="32"/>
      <c r="G1" s="32"/>
    </row>
    <row r="2" spans="2:11">
      <c r="B2" s="130" t="s">
        <v>104</v>
      </c>
      <c r="C2" s="131"/>
      <c r="D2" s="131"/>
      <c r="E2" s="132"/>
      <c r="F2" s="32"/>
      <c r="G2" s="32"/>
    </row>
    <row r="3" spans="2:11">
      <c r="B3" s="133"/>
      <c r="C3" s="134"/>
      <c r="D3" s="134"/>
      <c r="E3" s="135"/>
      <c r="F3" s="32"/>
      <c r="G3" s="32"/>
    </row>
    <row r="4" spans="2:11" ht="38" customHeight="1">
      <c r="B4" s="136"/>
      <c r="C4" s="137"/>
      <c r="D4" s="137"/>
      <c r="E4" s="138"/>
      <c r="F4" s="32"/>
      <c r="G4" s="32"/>
    </row>
    <row r="5" spans="2:11" ht="17" thickBot="1">
      <c r="D5" s="32"/>
    </row>
    <row r="6" spans="2:11">
      <c r="B6" s="35"/>
      <c r="C6" s="16"/>
      <c r="D6" s="16"/>
      <c r="E6" s="16"/>
      <c r="F6" s="16"/>
      <c r="G6" s="16"/>
      <c r="H6" s="16"/>
      <c r="I6" s="16"/>
      <c r="J6" s="36"/>
    </row>
    <row r="7" spans="2:11" s="41" customFormat="1" ht="19">
      <c r="B7" s="95"/>
      <c r="C7" s="15" t="s">
        <v>29</v>
      </c>
      <c r="D7" s="96" t="s">
        <v>12</v>
      </c>
      <c r="E7" s="15" t="s">
        <v>6</v>
      </c>
      <c r="F7" s="15"/>
      <c r="G7" s="15" t="s">
        <v>11</v>
      </c>
      <c r="H7" s="15"/>
      <c r="I7" s="15" t="s">
        <v>0</v>
      </c>
      <c r="J7" s="102"/>
    </row>
    <row r="8" spans="2:11" s="41" customFormat="1" ht="19">
      <c r="B8" s="20"/>
      <c r="C8" s="14"/>
      <c r="D8" s="28"/>
      <c r="E8" s="14"/>
      <c r="F8" s="14"/>
      <c r="G8" s="14"/>
      <c r="H8" s="14"/>
      <c r="I8" s="14"/>
      <c r="J8" s="42"/>
    </row>
    <row r="9" spans="2:11" s="41" customFormat="1" ht="20" thickBot="1">
      <c r="B9" s="20"/>
      <c r="C9" s="14" t="s">
        <v>87</v>
      </c>
      <c r="D9" s="28"/>
      <c r="E9" s="14"/>
      <c r="F9" s="14"/>
      <c r="G9" s="14"/>
      <c r="H9" s="14"/>
      <c r="I9" s="14"/>
      <c r="J9" s="42"/>
    </row>
    <row r="10" spans="2:11" s="41" customFormat="1" ht="20" thickBot="1">
      <c r="B10" s="20"/>
      <c r="C10" s="129" t="s">
        <v>100</v>
      </c>
      <c r="D10" s="17" t="s">
        <v>4</v>
      </c>
      <c r="E10" s="43">
        <v>0.94760397340000002</v>
      </c>
      <c r="F10" s="33"/>
      <c r="G10" s="33"/>
      <c r="H10" s="27"/>
      <c r="I10" s="31"/>
      <c r="J10" s="42"/>
    </row>
    <row r="11" spans="2:11" s="41" customFormat="1" ht="20" thickBot="1">
      <c r="B11" s="20"/>
      <c r="C11" s="127" t="s">
        <v>98</v>
      </c>
      <c r="D11" s="17" t="s">
        <v>4</v>
      </c>
      <c r="E11" s="43">
        <v>5.2396026630000002E-2</v>
      </c>
      <c r="F11" s="33"/>
      <c r="G11" s="33"/>
      <c r="H11" s="27"/>
      <c r="I11" s="31"/>
      <c r="J11" s="42"/>
    </row>
    <row r="12" spans="2:11" s="41" customFormat="1" ht="20" thickBot="1">
      <c r="B12" s="20"/>
      <c r="C12" s="129" t="s">
        <v>101</v>
      </c>
      <c r="D12" s="17" t="s">
        <v>4</v>
      </c>
      <c r="E12" s="43">
        <v>1</v>
      </c>
      <c r="F12" s="33"/>
      <c r="G12" s="33"/>
      <c r="H12" s="27"/>
      <c r="I12" s="31" t="s">
        <v>51</v>
      </c>
      <c r="J12" s="42"/>
    </row>
    <row r="13" spans="2:11" ht="17" thickBot="1">
      <c r="B13" s="37"/>
      <c r="C13" s="33" t="s">
        <v>31</v>
      </c>
      <c r="D13" s="19" t="s">
        <v>4</v>
      </c>
      <c r="E13" s="43">
        <v>0</v>
      </c>
      <c r="F13" s="33"/>
      <c r="G13" s="33"/>
      <c r="H13" s="33"/>
      <c r="I13" s="31" t="s">
        <v>51</v>
      </c>
      <c r="J13" s="103"/>
      <c r="K13" s="32"/>
    </row>
    <row r="14" spans="2:11" ht="17" thickBot="1">
      <c r="B14" s="37"/>
      <c r="C14" s="33" t="s">
        <v>33</v>
      </c>
      <c r="D14" s="19" t="s">
        <v>4</v>
      </c>
      <c r="E14" s="44">
        <v>0</v>
      </c>
      <c r="F14" s="33"/>
      <c r="G14" s="33"/>
      <c r="H14" s="33"/>
      <c r="I14" s="31" t="s">
        <v>51</v>
      </c>
      <c r="J14" s="103"/>
      <c r="K14" s="32"/>
    </row>
    <row r="15" spans="2:11" ht="17" thickBot="1">
      <c r="B15" s="37"/>
      <c r="C15" s="120" t="s">
        <v>94</v>
      </c>
      <c r="D15" s="19" t="s">
        <v>4</v>
      </c>
      <c r="E15" s="44">
        <v>2190</v>
      </c>
      <c r="F15" s="33"/>
      <c r="G15" s="33"/>
      <c r="H15" s="33"/>
      <c r="I15" s="31" t="s">
        <v>51</v>
      </c>
      <c r="J15" s="103"/>
      <c r="K15" s="32"/>
    </row>
    <row r="16" spans="2:11" ht="17" thickBot="1">
      <c r="B16" s="37"/>
      <c r="C16" s="33" t="s">
        <v>36</v>
      </c>
      <c r="D16" s="19" t="s">
        <v>4</v>
      </c>
      <c r="E16" s="44">
        <v>0</v>
      </c>
      <c r="F16" s="33"/>
      <c r="G16" s="33"/>
      <c r="H16" s="33"/>
      <c r="I16" s="31" t="s">
        <v>51</v>
      </c>
      <c r="J16" s="103"/>
      <c r="K16" s="32"/>
    </row>
    <row r="17" spans="2:11" ht="17" thickBot="1">
      <c r="B17" s="37"/>
      <c r="C17" s="33" t="s">
        <v>37</v>
      </c>
      <c r="D17" s="19" t="s">
        <v>4</v>
      </c>
      <c r="E17" s="44">
        <v>0</v>
      </c>
      <c r="F17" s="33"/>
      <c r="G17" s="33"/>
      <c r="H17" s="33"/>
      <c r="I17" s="31" t="s">
        <v>51</v>
      </c>
      <c r="J17" s="103"/>
      <c r="K17" s="32"/>
    </row>
    <row r="18" spans="2:11" ht="17" thickBot="1">
      <c r="B18" s="37"/>
      <c r="C18" s="33" t="s">
        <v>38</v>
      </c>
      <c r="D18" s="19" t="s">
        <v>58</v>
      </c>
      <c r="E18" s="44">
        <v>0</v>
      </c>
      <c r="F18" s="33"/>
      <c r="G18" s="33" t="s">
        <v>26</v>
      </c>
      <c r="H18" s="33"/>
      <c r="I18" s="31" t="s">
        <v>51</v>
      </c>
      <c r="J18" s="103"/>
    </row>
    <row r="19" spans="2:11" ht="17" thickBot="1">
      <c r="B19" s="37"/>
      <c r="C19" s="33" t="s">
        <v>39</v>
      </c>
      <c r="D19" s="19" t="s">
        <v>58</v>
      </c>
      <c r="E19" s="43">
        <f>'Research data'!G6</f>
        <v>2.25</v>
      </c>
      <c r="F19" s="33"/>
      <c r="G19" s="33" t="s">
        <v>52</v>
      </c>
      <c r="H19" s="33"/>
      <c r="I19" s="31" t="s">
        <v>51</v>
      </c>
      <c r="J19" s="103"/>
    </row>
    <row r="20" spans="2:11">
      <c r="B20" s="37"/>
      <c r="C20" s="33"/>
      <c r="D20" s="19"/>
      <c r="E20" s="99"/>
      <c r="F20" s="33"/>
      <c r="G20" s="33"/>
      <c r="H20" s="33"/>
      <c r="I20" s="32"/>
      <c r="J20" s="103"/>
    </row>
    <row r="21" spans="2:11">
      <c r="B21" s="37"/>
      <c r="C21" s="74"/>
      <c r="D21" s="98"/>
      <c r="E21" s="99"/>
      <c r="F21" s="32"/>
      <c r="G21" s="74"/>
      <c r="H21" s="32"/>
      <c r="I21" s="32"/>
      <c r="J21" s="103"/>
    </row>
    <row r="22" spans="2:11" ht="17" thickBot="1">
      <c r="B22" s="37"/>
      <c r="C22" s="14" t="s">
        <v>75</v>
      </c>
      <c r="D22" s="98"/>
      <c r="E22" s="99"/>
      <c r="F22" s="32"/>
      <c r="G22" s="74"/>
      <c r="H22" s="32"/>
      <c r="I22" s="32"/>
      <c r="J22" s="103"/>
    </row>
    <row r="23" spans="2:11" ht="17" thickBot="1">
      <c r="B23" s="37"/>
      <c r="C23" s="33" t="s">
        <v>40</v>
      </c>
      <c r="D23" s="19" t="s">
        <v>30</v>
      </c>
      <c r="E23" s="44">
        <f>'Research data'!G14</f>
        <v>953500</v>
      </c>
      <c r="F23" s="33"/>
      <c r="G23" s="33" t="s">
        <v>8</v>
      </c>
      <c r="H23" s="33"/>
      <c r="I23" s="79" t="s">
        <v>51</v>
      </c>
      <c r="J23" s="103"/>
    </row>
    <row r="24" spans="2:11" ht="17" thickBot="1">
      <c r="B24" s="37"/>
      <c r="C24" s="33" t="s">
        <v>41</v>
      </c>
      <c r="D24" s="19" t="s">
        <v>30</v>
      </c>
      <c r="E24" s="44">
        <v>0</v>
      </c>
      <c r="F24" s="33"/>
      <c r="G24" s="33" t="s">
        <v>53</v>
      </c>
      <c r="H24" s="33"/>
      <c r="I24" s="31" t="s">
        <v>51</v>
      </c>
      <c r="J24" s="103"/>
    </row>
    <row r="25" spans="2:11" ht="17" thickBot="1">
      <c r="B25" s="37"/>
      <c r="C25" s="33" t="s">
        <v>10</v>
      </c>
      <c r="D25" s="19" t="s">
        <v>30</v>
      </c>
      <c r="E25" s="44">
        <v>0</v>
      </c>
      <c r="F25" s="33"/>
      <c r="G25" s="33" t="s">
        <v>22</v>
      </c>
      <c r="H25" s="33"/>
      <c r="I25" s="31" t="s">
        <v>51</v>
      </c>
      <c r="J25" s="103"/>
    </row>
    <row r="26" spans="2:11" ht="17" thickBot="1">
      <c r="B26" s="37"/>
      <c r="C26" s="33" t="s">
        <v>42</v>
      </c>
      <c r="D26" s="19" t="s">
        <v>30</v>
      </c>
      <c r="E26" s="44">
        <v>0</v>
      </c>
      <c r="F26" s="33"/>
      <c r="G26" s="33" t="s">
        <v>25</v>
      </c>
      <c r="H26" s="33"/>
      <c r="I26" s="31" t="s">
        <v>51</v>
      </c>
      <c r="J26" s="103"/>
    </row>
    <row r="27" spans="2:11" ht="17" thickBot="1">
      <c r="B27" s="37"/>
      <c r="C27" s="33" t="s">
        <v>43</v>
      </c>
      <c r="D27" s="19" t="s">
        <v>50</v>
      </c>
      <c r="E27" s="97">
        <f>'Research data'!G15</f>
        <v>67530</v>
      </c>
      <c r="F27" s="33"/>
      <c r="G27" s="33" t="s">
        <v>54</v>
      </c>
      <c r="H27" s="33"/>
      <c r="I27" s="79" t="s">
        <v>51</v>
      </c>
      <c r="J27" s="103"/>
    </row>
    <row r="28" spans="2:11" ht="17" thickBot="1">
      <c r="B28" s="37"/>
      <c r="C28" s="33" t="s">
        <v>44</v>
      </c>
      <c r="D28" s="19" t="s">
        <v>49</v>
      </c>
      <c r="E28" s="43">
        <f>'Research data'!G17</f>
        <v>0</v>
      </c>
      <c r="F28" s="33"/>
      <c r="G28" s="33" t="s">
        <v>55</v>
      </c>
      <c r="H28" s="33"/>
      <c r="I28" s="79" t="s">
        <v>51</v>
      </c>
      <c r="J28" s="103"/>
    </row>
    <row r="29" spans="2:11" ht="17" thickBot="1">
      <c r="B29" s="37"/>
      <c r="C29" s="33" t="s">
        <v>45</v>
      </c>
      <c r="D29" s="19" t="s">
        <v>49</v>
      </c>
      <c r="E29" s="100">
        <v>0</v>
      </c>
      <c r="F29" s="33"/>
      <c r="G29" s="33" t="s">
        <v>56</v>
      </c>
      <c r="H29" s="33"/>
      <c r="I29" s="110" t="s">
        <v>51</v>
      </c>
      <c r="J29" s="103"/>
    </row>
    <row r="30" spans="2:11" ht="17" thickBot="1">
      <c r="B30" s="37"/>
      <c r="C30" s="33" t="s">
        <v>48</v>
      </c>
      <c r="D30" s="19" t="s">
        <v>2</v>
      </c>
      <c r="E30" s="43">
        <v>0.04</v>
      </c>
      <c r="F30" s="33"/>
      <c r="G30" s="33" t="s">
        <v>21</v>
      </c>
      <c r="H30" s="33"/>
      <c r="I30" s="31" t="s">
        <v>105</v>
      </c>
      <c r="J30" s="103"/>
    </row>
    <row r="31" spans="2:11" ht="17" thickBot="1">
      <c r="B31" s="37"/>
      <c r="C31" s="33" t="s">
        <v>35</v>
      </c>
      <c r="D31" s="19" t="s">
        <v>9</v>
      </c>
      <c r="E31" s="44">
        <v>0</v>
      </c>
      <c r="F31" s="33"/>
      <c r="G31" s="33"/>
      <c r="H31" s="33"/>
      <c r="I31" s="31" t="s">
        <v>51</v>
      </c>
      <c r="J31" s="103"/>
    </row>
    <row r="32" spans="2:11">
      <c r="B32" s="37"/>
      <c r="C32" s="33"/>
      <c r="D32" s="19"/>
      <c r="E32" s="101"/>
      <c r="F32" s="33"/>
      <c r="G32" s="33"/>
      <c r="H32" s="33"/>
      <c r="I32" s="32"/>
      <c r="J32" s="103"/>
    </row>
    <row r="33" spans="2:10" ht="17" thickBot="1">
      <c r="B33" s="37"/>
      <c r="C33" s="14" t="s">
        <v>7</v>
      </c>
      <c r="D33" s="98"/>
      <c r="E33" s="101"/>
      <c r="F33" s="32"/>
      <c r="G33" s="32"/>
      <c r="H33" s="32"/>
      <c r="I33" s="32"/>
      <c r="J33" s="103"/>
    </row>
    <row r="34" spans="2:10" ht="17" thickBot="1">
      <c r="B34" s="37"/>
      <c r="C34" s="33" t="s">
        <v>34</v>
      </c>
      <c r="D34" s="19" t="s">
        <v>3</v>
      </c>
      <c r="E34" s="44">
        <f>'Research data'!G9</f>
        <v>0</v>
      </c>
      <c r="F34" s="33"/>
      <c r="G34" s="33" t="s">
        <v>13</v>
      </c>
      <c r="H34" s="33"/>
      <c r="I34" s="31" t="s">
        <v>51</v>
      </c>
      <c r="J34" s="103"/>
    </row>
    <row r="35" spans="2:10" ht="17" thickBot="1">
      <c r="B35" s="37"/>
      <c r="C35" s="125" t="s">
        <v>46</v>
      </c>
      <c r="D35" s="19" t="s">
        <v>1</v>
      </c>
      <c r="E35" s="97">
        <f>'Research data'!G10</f>
        <v>0</v>
      </c>
      <c r="F35" s="33"/>
      <c r="G35" s="33" t="s">
        <v>24</v>
      </c>
      <c r="H35" s="33"/>
      <c r="I35" s="112" t="s">
        <v>51</v>
      </c>
      <c r="J35" s="103"/>
    </row>
    <row r="36" spans="2:10" ht="17" thickBot="1">
      <c r="B36" s="37"/>
      <c r="C36" s="33" t="s">
        <v>47</v>
      </c>
      <c r="D36" s="19" t="s">
        <v>1</v>
      </c>
      <c r="E36" s="44">
        <f>'Research data'!G11</f>
        <v>15</v>
      </c>
      <c r="F36" s="33"/>
      <c r="G36" s="33" t="s">
        <v>23</v>
      </c>
      <c r="H36" s="33"/>
      <c r="I36" s="113" t="s">
        <v>51</v>
      </c>
      <c r="J36" s="103"/>
    </row>
    <row r="37" spans="2:10" ht="17" thickBot="1">
      <c r="B37" s="37"/>
      <c r="C37" s="33" t="s">
        <v>32</v>
      </c>
      <c r="D37" s="19" t="s">
        <v>4</v>
      </c>
      <c r="E37" s="44">
        <v>0</v>
      </c>
      <c r="F37" s="33"/>
      <c r="G37" s="33"/>
      <c r="H37" s="33"/>
      <c r="I37" s="121" t="s">
        <v>51</v>
      </c>
      <c r="J37" s="103"/>
    </row>
    <row r="38" spans="2:10" ht="17" thickBot="1">
      <c r="B38" s="37"/>
      <c r="C38" s="116" t="s">
        <v>88</v>
      </c>
      <c r="D38" s="19" t="s">
        <v>4</v>
      </c>
      <c r="E38" s="97">
        <v>6</v>
      </c>
      <c r="F38" s="33"/>
      <c r="G38" s="33"/>
      <c r="H38" s="33"/>
      <c r="I38" s="31" t="s">
        <v>51</v>
      </c>
      <c r="J38" s="103"/>
    </row>
    <row r="39" spans="2:10" ht="17" thickBot="1">
      <c r="B39" s="37"/>
      <c r="C39" s="116" t="s">
        <v>89</v>
      </c>
      <c r="D39" s="19" t="s">
        <v>4</v>
      </c>
      <c r="E39" s="97">
        <v>0</v>
      </c>
      <c r="F39" s="33"/>
      <c r="G39" s="33"/>
      <c r="H39" s="33"/>
      <c r="I39" s="31" t="s">
        <v>51</v>
      </c>
      <c r="J39" s="103"/>
    </row>
    <row r="40" spans="2:10" ht="17" thickBot="1">
      <c r="B40" s="37"/>
      <c r="C40" s="116" t="s">
        <v>90</v>
      </c>
      <c r="D40" s="19" t="s">
        <v>4</v>
      </c>
      <c r="E40" s="97">
        <v>158410</v>
      </c>
      <c r="F40" s="33"/>
      <c r="G40" s="33"/>
      <c r="H40" s="33"/>
      <c r="I40" s="31" t="s">
        <v>51</v>
      </c>
      <c r="J40" s="103"/>
    </row>
    <row r="41" spans="2:10" ht="17" thickBot="1">
      <c r="B41" s="37"/>
      <c r="C41" s="116" t="s">
        <v>91</v>
      </c>
      <c r="D41" s="19" t="s">
        <v>4</v>
      </c>
      <c r="E41" s="97">
        <v>21700</v>
      </c>
      <c r="F41" s="33"/>
      <c r="G41" s="33"/>
      <c r="H41" s="33"/>
      <c r="I41" s="31" t="s">
        <v>51</v>
      </c>
      <c r="J41" s="103"/>
    </row>
    <row r="42" spans="2:10" ht="17" thickBot="1">
      <c r="B42" s="37"/>
      <c r="C42" s="116" t="s">
        <v>92</v>
      </c>
      <c r="D42" s="19" t="s">
        <v>4</v>
      </c>
      <c r="E42" s="97">
        <v>40</v>
      </c>
      <c r="F42" s="33"/>
      <c r="G42" s="33"/>
      <c r="H42" s="33"/>
      <c r="I42" s="31" t="s">
        <v>51</v>
      </c>
      <c r="J42" s="103"/>
    </row>
    <row r="43" spans="2:10" ht="20" customHeight="1" thickBot="1">
      <c r="B43" s="38"/>
      <c r="C43" s="39"/>
      <c r="D43" s="39"/>
      <c r="E43" s="39"/>
      <c r="F43" s="39"/>
      <c r="G43" s="39"/>
      <c r="H43" s="39"/>
      <c r="I43" s="39"/>
      <c r="J43" s="40"/>
    </row>
  </sheetData>
  <mergeCells count="1">
    <mergeCell ref="B2:E4"/>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B1:K18"/>
  <sheetViews>
    <sheetView workbookViewId="0">
      <selection activeCell="I35" sqref="I35"/>
    </sheetView>
  </sheetViews>
  <sheetFormatPr baseColWidth="10" defaultColWidth="10.6640625" defaultRowHeight="16"/>
  <cols>
    <col min="1" max="2" width="3.5" style="60" customWidth="1"/>
    <col min="3" max="3" width="35.83203125" style="60" customWidth="1"/>
    <col min="4" max="4" width="16.5" style="60" hidden="1" customWidth="1"/>
    <col min="5" max="5" width="13.83203125" style="60" hidden="1" customWidth="1"/>
    <col min="6" max="6" width="12.5" style="60" customWidth="1"/>
    <col min="7" max="7" width="10.6640625" style="60" customWidth="1"/>
    <col min="8" max="8" width="4" style="60" customWidth="1"/>
    <col min="9" max="9" width="16" style="60" customWidth="1"/>
    <col min="10" max="10" width="3" style="61" customWidth="1"/>
    <col min="11" max="11" width="60" style="60" customWidth="1"/>
    <col min="12" max="16384" width="10.6640625" style="60"/>
  </cols>
  <sheetData>
    <row r="1" spans="2:11" ht="17" thickBot="1"/>
    <row r="2" spans="2:11">
      <c r="B2" s="62"/>
      <c r="C2" s="63"/>
      <c r="D2" s="63"/>
      <c r="E2" s="63"/>
      <c r="F2" s="63"/>
      <c r="G2" s="63"/>
      <c r="H2" s="63"/>
      <c r="I2" s="63"/>
      <c r="J2" s="64"/>
      <c r="K2" s="63"/>
    </row>
    <row r="3" spans="2:11" s="21" customFormat="1">
      <c r="B3" s="20"/>
      <c r="C3" s="108" t="s">
        <v>77</v>
      </c>
      <c r="D3" s="9"/>
      <c r="E3" s="9"/>
      <c r="F3" s="108" t="s">
        <v>12</v>
      </c>
      <c r="G3" s="108" t="s">
        <v>71</v>
      </c>
      <c r="H3" s="108"/>
      <c r="I3" s="108" t="s">
        <v>106</v>
      </c>
      <c r="J3" s="58"/>
      <c r="K3" s="108" t="s">
        <v>85</v>
      </c>
    </row>
    <row r="4" spans="2:11">
      <c r="B4" s="65"/>
      <c r="C4" s="66"/>
      <c r="D4" s="66"/>
      <c r="E4" s="66"/>
      <c r="F4" s="66"/>
      <c r="G4" s="67"/>
      <c r="H4" s="67"/>
      <c r="I4" s="67"/>
      <c r="J4" s="107"/>
      <c r="K4" s="9"/>
    </row>
    <row r="5" spans="2:11" ht="17" thickBot="1">
      <c r="B5" s="65"/>
      <c r="C5" s="29" t="s">
        <v>76</v>
      </c>
      <c r="D5" s="29"/>
      <c r="E5" s="29"/>
      <c r="F5" s="29"/>
      <c r="G5" s="10"/>
      <c r="H5" s="10"/>
      <c r="I5" s="10"/>
      <c r="J5" s="10"/>
      <c r="K5" s="59"/>
    </row>
    <row r="6" spans="2:11" ht="17" thickBot="1">
      <c r="B6" s="65"/>
      <c r="C6" s="122" t="s">
        <v>95</v>
      </c>
      <c r="D6" s="68"/>
      <c r="E6" s="68"/>
      <c r="F6" s="69" t="s">
        <v>58</v>
      </c>
      <c r="G6" s="123">
        <f>Notes!E6/1000</f>
        <v>2.25</v>
      </c>
      <c r="H6" s="70"/>
      <c r="I6" s="70"/>
      <c r="J6" s="67"/>
      <c r="K6" s="59"/>
    </row>
    <row r="7" spans="2:11">
      <c r="B7" s="65"/>
      <c r="C7" s="73"/>
      <c r="D7" s="73"/>
      <c r="E7" s="73"/>
      <c r="F7" s="74"/>
      <c r="G7" s="71"/>
      <c r="H7" s="71"/>
      <c r="I7" s="71"/>
      <c r="J7" s="71"/>
      <c r="K7" s="109"/>
    </row>
    <row r="8" spans="2:11" ht="17" thickBot="1">
      <c r="B8" s="65"/>
      <c r="C8" s="29" t="s">
        <v>7</v>
      </c>
      <c r="D8" s="29"/>
      <c r="E8" s="29"/>
      <c r="F8" s="29"/>
      <c r="G8" s="11"/>
      <c r="H8" s="11"/>
      <c r="I8" s="11"/>
      <c r="J8" s="12"/>
      <c r="K8" s="30"/>
    </row>
    <row r="9" spans="2:11" ht="17" thickBot="1">
      <c r="B9" s="65"/>
      <c r="C9" s="75" t="s">
        <v>97</v>
      </c>
      <c r="D9" s="29"/>
      <c r="E9" s="29"/>
      <c r="F9" s="124" t="s">
        <v>3</v>
      </c>
      <c r="G9" s="118">
        <f>ROUND(0,0)</f>
        <v>0</v>
      </c>
      <c r="H9" s="11"/>
      <c r="I9" s="11"/>
      <c r="J9" s="12"/>
      <c r="K9" s="30"/>
    </row>
    <row r="10" spans="2:11" ht="17" thickBot="1">
      <c r="B10" s="65"/>
      <c r="C10" s="75" t="s">
        <v>96</v>
      </c>
      <c r="D10" s="29"/>
      <c r="E10" s="29"/>
      <c r="F10" s="69" t="s">
        <v>1</v>
      </c>
      <c r="G10" s="118">
        <f>ROUND(0,0)</f>
        <v>0</v>
      </c>
      <c r="H10" s="11"/>
      <c r="I10" s="11"/>
      <c r="J10" s="12"/>
      <c r="K10" s="30"/>
    </row>
    <row r="11" spans="2:11" ht="17" thickBot="1">
      <c r="B11" s="65"/>
      <c r="C11" s="75" t="s">
        <v>5</v>
      </c>
      <c r="D11" s="75"/>
      <c r="E11" s="75"/>
      <c r="F11" s="69" t="s">
        <v>1</v>
      </c>
      <c r="G11" s="118">
        <f>ROUND(15,0)</f>
        <v>15</v>
      </c>
      <c r="H11" s="71"/>
      <c r="I11" s="71"/>
      <c r="J11" s="72"/>
      <c r="K11" s="114"/>
    </row>
    <row r="12" spans="2:11">
      <c r="B12" s="65"/>
      <c r="C12" s="29"/>
      <c r="D12" s="29"/>
      <c r="E12" s="29"/>
      <c r="F12" s="29"/>
      <c r="G12" s="12"/>
      <c r="H12" s="12"/>
      <c r="I12" s="12"/>
      <c r="J12" s="72"/>
      <c r="K12" s="59"/>
    </row>
    <row r="13" spans="2:11" ht="17" thickBot="1">
      <c r="B13" s="65"/>
      <c r="C13" s="13" t="s">
        <v>80</v>
      </c>
      <c r="D13" s="13"/>
      <c r="E13" s="13"/>
      <c r="F13" s="13"/>
      <c r="G13" s="12"/>
      <c r="H13" s="12"/>
      <c r="I13" s="12"/>
      <c r="J13" s="12"/>
      <c r="K13" s="59"/>
    </row>
    <row r="14" spans="2:11" ht="17" thickBot="1">
      <c r="B14" s="65"/>
      <c r="C14" s="104" t="s">
        <v>81</v>
      </c>
      <c r="D14" s="13"/>
      <c r="E14" s="13"/>
      <c r="F14" s="104" t="s">
        <v>30</v>
      </c>
      <c r="G14" s="78">
        <f>I14</f>
        <v>953500</v>
      </c>
      <c r="H14" s="12"/>
      <c r="I14" s="78">
        <f>Notes!E12</f>
        <v>953500</v>
      </c>
      <c r="J14" s="71"/>
      <c r="K14" s="115"/>
    </row>
    <row r="15" spans="2:11" ht="17" thickBot="1">
      <c r="B15" s="65"/>
      <c r="C15" s="111" t="s">
        <v>82</v>
      </c>
      <c r="D15" s="29"/>
      <c r="E15" s="29"/>
      <c r="F15" s="117" t="s">
        <v>93</v>
      </c>
      <c r="G15" s="126">
        <f>ROUND((G16*G6*1000),2)</f>
        <v>67530</v>
      </c>
      <c r="H15" s="12"/>
      <c r="I15" s="128"/>
      <c r="J15" s="71"/>
      <c r="K15" s="119"/>
    </row>
    <row r="16" spans="2:11" ht="17" thickBot="1">
      <c r="B16" s="65"/>
      <c r="C16" s="104" t="s">
        <v>83</v>
      </c>
      <c r="D16" s="29"/>
      <c r="E16" s="29"/>
      <c r="F16" s="106" t="s">
        <v>79</v>
      </c>
      <c r="G16" s="142">
        <v>30.013332999999999</v>
      </c>
      <c r="H16" s="12"/>
      <c r="I16" s="12"/>
      <c r="J16" s="71"/>
      <c r="K16" s="143" t="s">
        <v>114</v>
      </c>
    </row>
    <row r="17" spans="2:11" ht="17" thickBot="1">
      <c r="B17" s="65"/>
      <c r="C17" s="111" t="s">
        <v>84</v>
      </c>
      <c r="D17" s="77"/>
      <c r="E17" s="77"/>
      <c r="F17" s="69" t="s">
        <v>49</v>
      </c>
      <c r="G17" s="78">
        <v>0</v>
      </c>
      <c r="H17" s="71"/>
      <c r="I17" s="71"/>
      <c r="J17" s="71"/>
      <c r="K17" s="115"/>
    </row>
    <row r="18" spans="2:11" ht="17" thickBot="1">
      <c r="B18" s="65"/>
      <c r="C18" s="104" t="s">
        <v>84</v>
      </c>
      <c r="D18" s="76"/>
      <c r="E18" s="76"/>
      <c r="F18" s="105" t="s">
        <v>78</v>
      </c>
      <c r="G18" s="78">
        <v>0</v>
      </c>
      <c r="H18" s="71"/>
      <c r="I18" s="71"/>
      <c r="J18" s="71"/>
      <c r="K18" s="30"/>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B1:K5"/>
  <sheetViews>
    <sheetView workbookViewId="0">
      <selection activeCell="I12" sqref="I12"/>
    </sheetView>
  </sheetViews>
  <sheetFormatPr baseColWidth="10" defaultColWidth="33.1640625" defaultRowHeight="16"/>
  <cols>
    <col min="1" max="1" width="3.33203125" style="45" customWidth="1"/>
    <col min="2" max="2" width="3.5" style="45" customWidth="1"/>
    <col min="3" max="3" width="28.6640625" style="45" customWidth="1"/>
    <col min="4" max="4" width="3.1640625" style="45" customWidth="1"/>
    <col min="5" max="5" width="16.1640625" style="45" customWidth="1"/>
    <col min="6" max="6" width="10.33203125" style="45" customWidth="1"/>
    <col min="7" max="9" width="12.1640625" style="45" customWidth="1"/>
    <col min="10" max="10" width="11.5" style="46" customWidth="1"/>
    <col min="11" max="11" width="66" style="45" customWidth="1"/>
    <col min="12" max="16384" width="33.1640625" style="45"/>
  </cols>
  <sheetData>
    <row r="1" spans="2:11" ht="17" thickBot="1"/>
    <row r="2" spans="2:11">
      <c r="B2" s="47"/>
      <c r="C2" s="48"/>
      <c r="D2" s="48"/>
      <c r="E2" s="48"/>
      <c r="F2" s="48"/>
      <c r="G2" s="48"/>
      <c r="H2" s="48"/>
      <c r="I2" s="48"/>
      <c r="J2" s="49"/>
      <c r="K2" s="48"/>
    </row>
    <row r="3" spans="2:11">
      <c r="B3" s="50"/>
      <c r="C3" s="51" t="s">
        <v>20</v>
      </c>
      <c r="D3" s="51"/>
      <c r="E3" s="51"/>
      <c r="F3" s="51"/>
      <c r="G3" s="51"/>
      <c r="H3" s="51"/>
      <c r="I3" s="51"/>
      <c r="J3" s="52"/>
      <c r="K3" s="53"/>
    </row>
    <row r="4" spans="2:11">
      <c r="B4" s="50"/>
      <c r="C4" s="53"/>
      <c r="D4" s="53"/>
      <c r="E4" s="53"/>
      <c r="F4" s="53"/>
      <c r="G4" s="53"/>
      <c r="H4" s="53"/>
      <c r="I4" s="53"/>
      <c r="J4" s="54"/>
      <c r="K4" s="53"/>
    </row>
    <row r="5" spans="2:11">
      <c r="B5" s="55"/>
      <c r="C5" s="56" t="s">
        <v>27</v>
      </c>
      <c r="D5" s="56"/>
      <c r="E5" s="56" t="s">
        <v>0</v>
      </c>
      <c r="F5" s="56" t="s">
        <v>17</v>
      </c>
      <c r="G5" s="56" t="s">
        <v>28</v>
      </c>
      <c r="H5" s="56" t="s">
        <v>102</v>
      </c>
      <c r="I5" s="56" t="s">
        <v>57</v>
      </c>
      <c r="J5" s="57" t="s">
        <v>103</v>
      </c>
      <c r="K5" s="56" t="s">
        <v>14</v>
      </c>
    </row>
  </sheetData>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6FDDA4-2A2C-934D-96CC-B2671ECFCE08}">
  <sheetPr>
    <tabColor theme="6" tint="0.79998168889431442"/>
  </sheetPr>
  <dimension ref="B1:K20"/>
  <sheetViews>
    <sheetView workbookViewId="0">
      <selection activeCell="F28" sqref="F28"/>
    </sheetView>
  </sheetViews>
  <sheetFormatPr baseColWidth="10" defaultColWidth="33.1640625" defaultRowHeight="16"/>
  <cols>
    <col min="1" max="1" width="3.33203125" style="45" customWidth="1"/>
    <col min="2" max="2" width="3.5" style="45" customWidth="1"/>
    <col min="3" max="3" width="28.6640625" style="45" customWidth="1"/>
    <col min="4" max="4" width="3.1640625" style="45" customWidth="1"/>
    <col min="5" max="5" width="16.1640625" style="45" customWidth="1"/>
    <col min="6" max="6" width="10.33203125" style="45" customWidth="1"/>
    <col min="7" max="9" width="12.1640625" style="45" customWidth="1"/>
    <col min="10" max="10" width="11.5" style="46" customWidth="1"/>
    <col min="11" max="11" width="66" style="45" customWidth="1"/>
    <col min="12" max="16384" width="33.1640625" style="45"/>
  </cols>
  <sheetData>
    <row r="1" spans="2:11" ht="17" thickBot="1"/>
    <row r="2" spans="2:11">
      <c r="B2" s="47"/>
      <c r="C2" s="48"/>
      <c r="D2" s="48"/>
      <c r="E2" s="48"/>
      <c r="F2" s="48"/>
      <c r="G2" s="48"/>
      <c r="H2" s="48"/>
      <c r="I2" s="48"/>
      <c r="J2" s="49"/>
      <c r="K2" s="48"/>
    </row>
    <row r="3" spans="2:11">
      <c r="B3" s="50"/>
      <c r="C3" s="139"/>
      <c r="D3" s="139"/>
      <c r="E3" s="139"/>
      <c r="F3" s="139"/>
      <c r="G3" s="139"/>
      <c r="H3" s="139"/>
      <c r="I3" s="139"/>
      <c r="J3" s="140"/>
    </row>
    <row r="4" spans="2:11">
      <c r="B4" s="50"/>
    </row>
    <row r="5" spans="2:11">
      <c r="B5" s="55"/>
      <c r="C5" s="56" t="s">
        <v>0</v>
      </c>
      <c r="D5" s="56"/>
      <c r="E5" s="56"/>
      <c r="F5" s="56"/>
      <c r="G5" s="56"/>
      <c r="H5" s="56"/>
      <c r="I5" s="56"/>
      <c r="J5" s="57"/>
      <c r="K5" s="56"/>
    </row>
    <row r="6" spans="2:11">
      <c r="B6" s="53"/>
      <c r="C6" s="53" t="s">
        <v>39</v>
      </c>
      <c r="D6" s="51"/>
      <c r="E6" s="53">
        <v>2250</v>
      </c>
      <c r="F6" s="53" t="s">
        <v>113</v>
      </c>
      <c r="G6" s="51"/>
      <c r="H6" s="51"/>
      <c r="I6" s="51"/>
      <c r="J6" s="52"/>
      <c r="K6" s="51"/>
    </row>
    <row r="7" spans="2:11">
      <c r="B7" s="53"/>
      <c r="C7" s="51"/>
      <c r="D7" s="51"/>
      <c r="E7" s="51"/>
      <c r="F7" s="51"/>
      <c r="G7" s="51"/>
      <c r="H7" s="51"/>
      <c r="I7" s="51"/>
      <c r="J7" s="52"/>
      <c r="K7" s="51"/>
    </row>
    <row r="8" spans="2:11">
      <c r="C8" s="139" t="s">
        <v>112</v>
      </c>
    </row>
    <row r="10" spans="2:11">
      <c r="C10" s="45" t="s">
        <v>107</v>
      </c>
      <c r="E10" s="45">
        <v>8500</v>
      </c>
      <c r="F10" s="45" t="s">
        <v>108</v>
      </c>
    </row>
    <row r="11" spans="2:11">
      <c r="C11" s="45" t="s">
        <v>109</v>
      </c>
      <c r="E11" s="45">
        <v>420</v>
      </c>
      <c r="F11" s="45" t="s">
        <v>110</v>
      </c>
    </row>
    <row r="12" spans="2:11">
      <c r="C12" s="45" t="s">
        <v>40</v>
      </c>
      <c r="E12" s="45">
        <f>E10+E11*E6</f>
        <v>953500</v>
      </c>
      <c r="F12" s="45" t="s">
        <v>111</v>
      </c>
    </row>
    <row r="17" spans="3:5">
      <c r="C17" s="139"/>
    </row>
    <row r="19" spans="3:5">
      <c r="E19" s="141"/>
    </row>
    <row r="20" spans="3:5">
      <c r="E20" s="141"/>
    </row>
  </sheetData>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Marlieke Verweij</cp:lastModifiedBy>
  <dcterms:created xsi:type="dcterms:W3CDTF">2011-10-26T09:05:09Z</dcterms:created>
  <dcterms:modified xsi:type="dcterms:W3CDTF">2020-01-15T16:25:43Z</dcterms:modified>
</cp:coreProperties>
</file>